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c192f92a7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20b95dd1cb6c4c4e"/>
    <x:sheet xmlns:r="http://schemas.openxmlformats.org/officeDocument/2006/relationships" name="DECISION_CONTEXT" sheetId="2" r:id="Rc01dfef869ad4833"/>
    <x:sheet xmlns:r="http://schemas.openxmlformats.org/officeDocument/2006/relationships" name="CLAIM_REGISTER" sheetId="3" r:id="R4be377f278c647c5"/>
    <x:sheet xmlns:r="http://schemas.openxmlformats.org/officeDocument/2006/relationships" name="EVIDENCE_RECORDS" sheetId="4" r:id="R681c62909ba04cd7"/>
    <x:sheet xmlns:r="http://schemas.openxmlformats.org/officeDocument/2006/relationships" name="CONFLICTS" sheetId="5" r:id="R5f6f81f6320a489e"/>
    <x:sheet xmlns:r="http://schemas.openxmlformats.org/officeDocument/2006/relationships" name="AUDIT_VIEW" sheetId="6" r:id="Rcd075e151d424271"/>
    <x:sheet xmlns:r="http://schemas.openxmlformats.org/officeDocument/2006/relationships" name="HANDOFF" sheetId="7" r:id="R25a1f4d554dc41df"/>
    <x:sheet xmlns:r="http://schemas.openxmlformats.org/officeDocument/2006/relationships" name="EXAMPLE" sheetId="8" r:id="Ra4605215e5c3487d"/>
    <x:sheet xmlns:r="http://schemas.openxmlformats.org/officeDocument/2006/relationships" name="SOURCE_ROLES" sheetId="9" r:id="Ra04be6e143c54c3f"/>
    <x:sheet xmlns:r="http://schemas.openxmlformats.org/officeDocument/2006/relationships" name="STRATEGY_MAP" sheetId="10" r:id="R8bf778bff2ac4887"/>
    <x:sheet xmlns:r="http://schemas.openxmlformats.org/officeDocument/2006/relationships" name="CHANGE_LOG" sheetId="11" r:id="Red3a9fe3b8a543c2"/>
    <x:sheet xmlns:r="http://schemas.openxmlformats.org/officeDocument/2006/relationships" name="LISTS" sheetId="12" r:id="R75e6aa7bd8e247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1"/>
      <x:color rgb="FFFFFFFF"/>
      <x:name val="Carlito"/>
    </x:font>
    <x:font>
      <x:i/>
      <x:sz val="11"/>
      <x:color rgb="FF44515C"/>
      <x:name val="Carlito"/>
    </x:font>
    <x:font>
      <x:b/>
      <x:sz val="11"/>
      <x:color rgb="FF0B213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2136"/>
      </x:patternFill>
    </x:fill>
    <x:fill>
      <x:patternFill patternType="solid">
        <x:fgColor rgb="FFF6F8FA"/>
      </x:patternFill>
    </x:fill>
    <x:fill>
      <x:patternFill patternType="solid">
        <x:fgColor rgb="FFDCEAF4"/>
      </x:patternFill>
    </x:fill>
    <x:fill>
      <x:patternFill patternType="solid">
        <x:fgColor rgb="FFFFF7E6"/>
      </x:patternFill>
    </x:fill>
    <x:fill>
      <x:patternFill patternType="solid">
        <x:fgColor rgb="FFEEF5F9"/>
      </x:patternFill>
    </x:fill>
    <x:fill>
      <x:patternFill patternType="solid">
        <x:fgColor rgb="FFE9F6EC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vertical="top" wrapText="1"/>
    </x:xf>
    <x:xf numFmtId="200" fontId="0" fillId="5" borderId="0" xfId="0" applyNumberFormat="1" applyFont="1" applyFill="1" applyBorder="1" applyAlignment="1">
      <x:alignment vertical="top" wrapText="1"/>
    </x:xf>
    <x:xf numFmtId="200" fontId="0" fillId="5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0" xfId="0" applyNumberFormat="1" applyFont="1" applyFill="1" applyBorder="1" applyAlignment="1">
      <x:alignment wrapText="1"/>
    </x:xf>
    <x:xf numFmtId="200" fontId="0" fillId="5" borderId="1" xfId="0" applyNumberFormat="1" applyFont="1" applyFill="1" applyBorder="1"/>
    <x:xf numFmtId="200" fontId="0" fillId="5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0" fontId="0" fillId="7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vertical="top" wrapText="1"/>
    </x:xf>
    <x:xf numFmtId="200" fontId="0" fillId="7" borderId="0" xfId="0" applyNumberFormat="1" applyFont="1" applyFill="1" applyBorder="1" applyAlignment="1">
      <x:alignment vertical="top" wrapText="1"/>
    </x:xf>
    <x:xf numFmtId="200" fontId="0" fillId="7" borderId="1" xfId="0" applyNumberFormat="1" applyFont="1" applyFill="1" applyBorder="1" applyAlignment="1">
      <x:alignment vertical="top" wrapText="1"/>
    </x:xf>
    <x:xf numFmtId="200" fontId="0" fillId="6" borderId="0" xfId="0" applyNumberFormat="1" applyFont="1" applyFill="1" applyBorder="1" applyAlignment="1">
      <x:alignment vertical="top" wrapText="1"/>
    </x:xf>
    <x:xf numFmtId="200" fontId="0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88efbd5334f7b" /><Relationship Type="http://schemas.openxmlformats.org/officeDocument/2006/relationships/theme" Target="/xl/theme/theme1.xml" Id="R1e4101151aec4dd3" /><Relationship Type="http://schemas.openxmlformats.org/officeDocument/2006/relationships/sharedStrings" Target="/xl/sharedStrings.xml" Id="R4b6902b069a64be0" /><Relationship Type="http://schemas.openxmlformats.org/officeDocument/2006/relationships/worksheet" Target="/xl/worksheets/sheet1.xml" Id="R20b95dd1cb6c4c4e" /><Relationship Type="http://schemas.openxmlformats.org/officeDocument/2006/relationships/worksheet" Target="/xl/worksheets/sheet2.xml" Id="Rc01dfef869ad4833" /><Relationship Type="http://schemas.openxmlformats.org/officeDocument/2006/relationships/worksheet" Target="/xl/worksheets/sheet3.xml" Id="R4be377f278c647c5" /><Relationship Type="http://schemas.openxmlformats.org/officeDocument/2006/relationships/worksheet" Target="/xl/worksheets/sheet4.xml" Id="R681c62909ba04cd7" /><Relationship Type="http://schemas.openxmlformats.org/officeDocument/2006/relationships/worksheet" Target="/xl/worksheets/sheet5.xml" Id="R5f6f81f6320a489e" /><Relationship Type="http://schemas.openxmlformats.org/officeDocument/2006/relationships/worksheet" Target="/xl/worksheets/sheet6.xml" Id="Rcd075e151d424271" /><Relationship Type="http://schemas.openxmlformats.org/officeDocument/2006/relationships/worksheet" Target="/xl/worksheets/sheet7.xml" Id="R25a1f4d554dc41df" /><Relationship Type="http://schemas.openxmlformats.org/officeDocument/2006/relationships/worksheet" Target="/xl/worksheets/sheet8.xml" Id="Ra4605215e5c3487d" /><Relationship Type="http://schemas.openxmlformats.org/officeDocument/2006/relationships/worksheet" Target="/xl/worksheets/sheet9.xml" Id="Ra04be6e143c54c3f" /><Relationship Type="http://schemas.openxmlformats.org/officeDocument/2006/relationships/worksheet" Target="/xl/worksheets/sheet10.xml" Id="R8bf778bff2ac4887" /><Relationship Type="http://schemas.openxmlformats.org/officeDocument/2006/relationships/worksheet" Target="/xl/worksheets/sheet11.xml" Id="Red3a9fe3b8a543c2" /><Relationship Type="http://schemas.openxmlformats.org/officeDocument/2006/relationships/worksheet" Target="/xl/worksheets/sheet12.xml" Id="R75e6aa7bd8e247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5" hidden="0" customWidth="1"/>
    <x:col min="3" max="3" width="66" hidden="0" customWidth="1"/>
    <x:col min="4" max="4" width="44" hidden="0" customWidth="1"/>
  </x:cols>
  <x:sheetData>
    <x:row r="1">
      <x:c r="A1" s="5" t="str">
        <x:v>SERPIFAI Evidence Audit Workbook - V1.0.1 PRE_NATIVE</x:v>
      </x:c>
      <x:c r="B1" s="5"/>
      <x:c r="C1" s="5"/>
      <x:c r="D1" s="5"/>
      <x:c r="E1" s="5"/>
      <x:c r="F1" s="5"/>
      <x:c r="G1" s="5"/>
      <x:c r="H1" s="5"/>
    </x:row>
    <x:row r="3">
      <x:c r="A3" s="12" t="str">
        <x:v>Audit the wording of the claim, not the size of the source folder. A record becomes usable only when exact claim ownership, source-role fit, provenance, quality controls, boundaries and permitted wording survive review.</x:v>
      </x:c>
      <x:c r="B3" s="12"/>
      <x:c r="C3" s="12"/>
      <x:c r="D3" s="12"/>
      <x:c r="E3" s="12"/>
      <x:c r="F3" s="12"/>
      <x:c r="G3" s="12"/>
      <x:c r="H3" s="12"/>
    </x:row>
    <x:row r="5">
      <x:c r="A5" s="5" t="str">
        <x:v>1</x:v>
      </x:c>
      <x:c r="B5" s="5" t="str">
        <x:v>DECISION_CONTEXT</x:v>
      </x:c>
      <x:c r="C5" s="5" t="str">
        <x:v>Copy the frozen Decision ID and scope from A61.</x:v>
      </x:c>
      <x:c r="D5" s="5" t="str">
        <x:v>A62 cannot silently redefine the decision.</x:v>
      </x:c>
    </x:row>
    <x:row r="6">
      <x:c r="A6" t="str">
        <x:v>2</x:v>
      </x:c>
      <x:c r="B6" t="str">
        <x:v>CLAIM_REGISTER</x:v>
      </x:c>
      <x:c r="C6" t="str">
        <x:v>Register the exact claim before attaching evidence.</x:v>
      </x:c>
      <x:c r="D6" t="str">
        <x:v>Claim ID owns subject, decision use, materiality and exact wording.</x:v>
      </x:c>
    </x:row>
    <x:row r="7">
      <x:c r="A7" t="str">
        <x:v>3</x:v>
      </x:c>
      <x:c r="B7" t="str">
        <x:v>EVIDENCE_RECORDS</x:v>
      </x:c>
      <x:c r="C7" t="str">
        <x:v>Create one source/observation record per item.</x:v>
      </x:c>
      <x:c r="D7" t="str">
        <x:v>Exact claim ownership is mandatory before any usable outcome.</x:v>
      </x:c>
    </x:row>
    <x:row r="8">
      <x:c r="A8" t="str">
        <x:v>4</x:v>
      </x:c>
      <x:c r="B8" t="str">
        <x:v>SOURCE_ROLES</x:v>
      </x:c>
      <x:c r="C8" t="str">
        <x:v>Judge source-role competence for exact permitted wording.</x:v>
      </x:c>
      <x:c r="D8" t="str">
        <x:v>SOURCE ROLE FIT = YES / NO / UNCLEAR.</x:v>
      </x:c>
    </x:row>
    <x:row r="9">
      <x:c r="A9" t="str">
        <x:v>5</x:v>
      </x:c>
      <x:c r="B9" t="str">
        <x:v>CONFLICTS</x:v>
      </x:c>
      <x:c r="C9" t="str">
        <x:v>Link only same-decision, same-claim, same-subject evidence.</x:v>
      </x:c>
      <x:c r="D9" t="str">
        <x:v>Cross-object conflicts fail closed.</x:v>
      </x:c>
    </x:row>
    <x:row r="10">
      <x:c r="A10" t="str">
        <x:v>6</x:v>
      </x:c>
      <x:c r="B10" t="str">
        <x:v>AUDIT_VIEW</x:v>
      </x:c>
      <x:c r="C10" t="str">
        <x:v>Inspect a live governed record.</x:v>
      </x:c>
      <x:c r="D10" t="str">
        <x:v>Live review surface only.</x:v>
      </x:c>
    </x:row>
    <x:row r="11">
      <x:c r="A11" t="str">
        <x:v>7</x:v>
      </x:c>
      <x:c r="B11" t="str">
        <x:v>HANDOFF</x:v>
      </x:c>
      <x:c r="C11" t="str">
        <x:v>Freeze values separately from current source formulas.</x:v>
      </x:c>
      <x:c r="D11" t="str">
        <x:v>Later source drift makes handoff NOT READY.</x:v>
      </x:c>
    </x:row>
    <x:row r="12">
      <x:c r="A12" t="str">
        <x:v>8</x:v>
      </x:c>
      <x:c r="B12" t="str">
        <x:v>CHANGE_LOG</x:v>
      </x:c>
      <x:c r="C12" t="str">
        <x:v>Record material changes after freeze.</x:v>
      </x:c>
      <x:c r="D12" t="str">
        <x:v>No silent state or wording changes.</x:v>
      </x:c>
    </x:row>
    <x:row r="14">
      <x:c r="A14" s="18" t="str">
        <x:v>Fail closed: invalid tokens, wrong Claim ownership, broken Decision links, source-role-fit NO/UNCLEAR, prohibited/unclear collection use, unattributable material evidence, unsupported material assumptions, material conflict and frozen-handoff drift cannot silently become usable.</x:v>
      </x:c>
      <x:c r="B14" s="18"/>
      <x:c r="C14" s="18"/>
      <x:c r="D14" s="18"/>
      <x:c r="E14" s="18"/>
      <x:c r="F14" s="18"/>
      <x:c r="G14" s="18"/>
      <x:c r="H14" s="18"/>
    </x:row>
    <x:row r="16">
      <x:c r="A16" s="12" t="str">
        <x:v>Native Excel safety: independently fresh Workbook.create() containers; no imported OOXML, data-validation objects, conditional formatting, tables, external links or VBA; no TEXTJOIN/LET/LAMBDA/FILTER/UNIQUE/INDIRECT/OFFSET.</x:v>
      </x:c>
      <x:c r="B16" s="12"/>
      <x:c r="C16" s="12"/>
      <x:c r="D16" s="12"/>
      <x:c r="E16" s="12"/>
      <x:c r="F16" s="12"/>
      <x:c r="G16" s="12"/>
      <x:c r="H16" s="12"/>
    </x:row>
  </x:sheetData>
  <x:mergeCells>
    <x:mergeCell ref="A1:H1"/>
    <x:mergeCell ref="A3:H3"/>
    <x:mergeCell ref="A14:H14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2" hidden="0" customWidth="1"/>
    <x:col min="3" max="3" width="14" hidden="0" customWidth="1"/>
    <x:col min="4" max="4" width="46" hidden="0" customWidth="1"/>
    <x:col min="5" max="5" width="54" hidden="0" customWidth="1"/>
    <x:col min="6" max="6" width="52" hidden="0" customWidth="1"/>
    <x:col min="7" max="7" width="48" hidden="0" customWidth="1"/>
    <x:col min="8" max="8" width="50" hidden="0" customWidth="1"/>
    <x:col min="9" max="9" width="32" hidden="0" customWidth="1"/>
    <x:col min="10" max="10" width="48" hidden="0" customWidth="1"/>
    <x:col min="11" max="11" width="50" hidden="0" customWidth="1"/>
    <x:col min="12" max="12" width="28" hidden="0" customWidth="1"/>
  </x:cols>
  <x:sheetData>
    <x:row r="1">
      <x:c r="A1" s="5" t="str">
        <x:v>Decision ID</x:v>
      </x:c>
      <x:c r="B1" s="5" t="str">
        <x:v>Decision owner</x:v>
      </x:c>
      <x:c r="C1" s="5" t="str">
        <x:v>Decision date</x:v>
      </x:c>
      <x:c r="D1" s="5" t="str">
        <x:v>Specific action</x:v>
      </x:c>
      <x:c r="E1" s="5" t="str">
        <x:v>Buyer + material job</x:v>
      </x:c>
      <x:c r="F1" s="5" t="str">
        <x:v>Offer/use-case boundary</x:v>
      </x:c>
      <x:c r="G1" s="5" t="str">
        <x:v>Market/geography/evidence window</x:v>
      </x:c>
      <x:c r="H1" s="5" t="str">
        <x:v>Explicit exclusions</x:v>
      </x:c>
      <x:c r="I1" s="5" t="str">
        <x:v>Evidence threshold</x:v>
      </x:c>
      <x:c r="J1" s="5" t="str">
        <x:v>Hard constraints</x:v>
      </x:c>
      <x:c r="K1" s="5" t="str">
        <x:v>Reopen trigger</x:v>
      </x:c>
      <x:c r="L1" s="5" t="str">
        <x:v>ID control</x:v>
      </x:c>
    </x:row>
    <x:row r="6">
      <x:c r="A6" s="24" t="str">
        <x:v>DDC-FICTIONAL-001</x:v>
      </x:c>
      <x:c r="B6" s="24" t="str">
        <x:v>VP Marketing</x:v>
      </x:c>
      <x:c r="C6" s="34" t="n">
        <x:v>46310</x:v>
      </x:c>
      <x:c r="D6" s="24" t="str">
        <x:v>fund, defer or narrow a UK professional-services segment pilot</x:v>
      </x:c>
      <x:c r="E6" s="24" t="str">
        <x:v>operations leaders at 50-250 employee professional-services firms choosing a workflow system for multi-team intake and approval</x:v>
      </x:c>
      <x:c r="F6" s="24" t="str">
        <x:v>packaged intake, approval and audit workflow; integration-only tooling is adjacent unless it owns the buyer outcome</x:v>
      </x:c>
      <x:c r="G6" s="24" t="str">
        <x:v>UK mid-market direct-sales motion; current 2026 offer and buying conditions</x:v>
      </x:c>
      <x:c r="H6" s="24" t="str">
        <x:v>directories and marketplaces unless evidence shows they can own the same buyer outcome</x:v>
      </x:c>
      <x:c r="I6" s="24" t="str">
        <x:v>CURRENT ATTRIBUTABLE MIXED</x:v>
      </x:c>
      <x:c r="J6" s="24" t="str">
        <x:v>pilot must fit planning-cycle deadline and existing identity architecture</x:v>
      </x:c>
      <x:c r="K6" s="24" t="str">
        <x:v>reopen if buyer, offer, pricing, regulation or implementation architecture changes materially</x:v>
      </x:c>
      <x:c r="L6" s="30" t="str">
        <x:f>IF(A6="","",IF(COUNTIF($A$6:$A$205,A6)=1,"VALID","INVALID - DUPLICATE DECISION ID"))</x:f>
        <x:v>VALID</x:v>
      </x:c>
    </x:row>
    <x:row r="7">
      <x:c r="A7" s="24"/>
      <x:c r="B7" s="24"/>
      <x:c r="C7" s="34"/>
      <x:c r="D7" s="24"/>
      <x:c r="E7" s="24"/>
      <x:c r="F7" s="24"/>
      <x:c r="G7" s="24"/>
      <x:c r="H7" s="24"/>
      <x:c r="I7" s="24"/>
      <x:c r="J7" s="24"/>
      <x:c r="K7" s="24"/>
      <x:c r="L7" s="30" t="str">
        <x:f>IF(A7="","",IF(COUNTIF($A$6:$A$205,A7)=1,"VALID","INVALID - DUPLICATE DECISION ID"))</x:f>
      </x:c>
    </x:row>
    <x:row r="8">
      <x:c r="A8" s="24"/>
      <x:c r="B8" s="24"/>
      <x:c r="C8" s="34"/>
      <x:c r="D8" s="24"/>
      <x:c r="E8" s="24"/>
      <x:c r="F8" s="24"/>
      <x:c r="G8" s="24"/>
      <x:c r="H8" s="24"/>
      <x:c r="I8" s="24"/>
      <x:c r="J8" s="24"/>
      <x:c r="K8" s="24"/>
      <x:c r="L8" s="30" t="str">
        <x:f>IF(A8="","",IF(COUNTIF($A$6:$A$205,A8)=1,"VALID","INVALID - DUPLICATE DECISION ID"))</x:f>
      </x:c>
    </x:row>
    <x:row r="9">
      <x:c r="A9" s="24"/>
      <x:c r="B9" s="24"/>
      <x:c r="C9" s="34"/>
      <x:c r="D9" s="24"/>
      <x:c r="E9" s="24"/>
      <x:c r="F9" s="24"/>
      <x:c r="G9" s="24"/>
      <x:c r="H9" s="24"/>
      <x:c r="I9" s="24"/>
      <x:c r="J9" s="24"/>
      <x:c r="K9" s="24"/>
      <x:c r="L9" s="30" t="str">
        <x:f>IF(A9="","",IF(COUNTIF($A$6:$A$205,A9)=1,"VALID","INVALID - DUPLICATE DECISION ID"))</x:f>
      </x:c>
    </x:row>
    <x:row r="10">
      <x:c r="A10" s="24"/>
      <x:c r="B10" s="24"/>
      <x:c r="C10" s="34"/>
      <x:c r="D10" s="24"/>
      <x:c r="E10" s="24"/>
      <x:c r="F10" s="24"/>
      <x:c r="G10" s="24"/>
      <x:c r="H10" s="24"/>
      <x:c r="I10" s="24"/>
      <x:c r="J10" s="24"/>
      <x:c r="K10" s="24"/>
      <x:c r="L10" s="30" t="str">
        <x:f>IF(A10="","",IF(COUNTIF($A$6:$A$205,A10)=1,"VALID","INVALID - DUPLICATE DECISION ID"))</x:f>
      </x:c>
    </x:row>
    <x:row r="11">
      <x:c r="A11" s="24"/>
      <x:c r="B11" s="24"/>
      <x:c r="C11" s="34"/>
      <x:c r="D11" s="24"/>
      <x:c r="E11" s="24"/>
      <x:c r="F11" s="24"/>
      <x:c r="G11" s="24"/>
      <x:c r="H11" s="24"/>
      <x:c r="I11" s="24"/>
      <x:c r="J11" s="24"/>
      <x:c r="K11" s="24"/>
      <x:c r="L11" s="30" t="str">
        <x:f>IF(A11="","",IF(COUNTIF($A$6:$A$205,A11)=1,"VALID","INVALID - DUPLICATE DECISION ID"))</x:f>
      </x:c>
    </x:row>
    <x:row r="12">
      <x:c r="A12" s="24"/>
      <x:c r="B12" s="24"/>
      <x:c r="C12" s="34"/>
      <x:c r="D12" s="24"/>
      <x:c r="E12" s="24"/>
      <x:c r="F12" s="24"/>
      <x:c r="G12" s="24"/>
      <x:c r="H12" s="24"/>
      <x:c r="I12" s="24"/>
      <x:c r="J12" s="24"/>
      <x:c r="K12" s="24"/>
      <x:c r="L12" s="30" t="str">
        <x:f>IF(A12="","",IF(COUNTIF($A$6:$A$205,A12)=1,"VALID","INVALID - DUPLICATE DECISION ID"))</x:f>
      </x:c>
    </x:row>
    <x:row r="13">
      <x:c r="A13" s="24"/>
      <x:c r="B13" s="24"/>
      <x:c r="C13" s="34"/>
      <x:c r="D13" s="24"/>
      <x:c r="E13" s="24"/>
      <x:c r="F13" s="24"/>
      <x:c r="G13" s="24"/>
      <x:c r="H13" s="24"/>
      <x:c r="I13" s="24"/>
      <x:c r="J13" s="24"/>
      <x:c r="K13" s="24"/>
      <x:c r="L13" s="30" t="str">
        <x:f>IF(A13="","",IF(COUNTIF($A$6:$A$205,A13)=1,"VALID","INVALID - DUPLICATE DECISION ID"))</x:f>
      </x:c>
    </x:row>
    <x:row r="14">
      <x:c r="A14" s="24"/>
      <x:c r="B14" s="24"/>
      <x:c r="C14" s="34"/>
      <x:c r="D14" s="24"/>
      <x:c r="E14" s="24"/>
      <x:c r="F14" s="24"/>
      <x:c r="G14" s="24"/>
      <x:c r="H14" s="24"/>
      <x:c r="I14" s="24"/>
      <x:c r="J14" s="24"/>
      <x:c r="K14" s="24"/>
      <x:c r="L14" s="30" t="str">
        <x:f>IF(A14="","",IF(COUNTIF($A$6:$A$205,A14)=1,"VALID","INVALID - DUPLICATE DECISION ID"))</x:f>
      </x:c>
    </x:row>
    <x:row r="15">
      <x:c r="A15" s="24"/>
      <x:c r="B15" s="24"/>
      <x:c r="C15" s="34"/>
      <x:c r="D15" s="24"/>
      <x:c r="E15" s="24"/>
      <x:c r="F15" s="24"/>
      <x:c r="G15" s="24"/>
      <x:c r="H15" s="24"/>
      <x:c r="I15" s="24"/>
      <x:c r="J15" s="24"/>
      <x:c r="K15" s="24"/>
      <x:c r="L15" s="30" t="str">
        <x:f>IF(A15="","",IF(COUNTIF($A$6:$A$205,A15)=1,"VALID","INVALID - DUPLICATE DECISION ID"))</x:f>
      </x:c>
    </x:row>
    <x:row r="16">
      <x:c r="A16" s="24"/>
      <x:c r="B16" s="24"/>
      <x:c r="C16" s="34"/>
      <x:c r="D16" s="24"/>
      <x:c r="E16" s="24"/>
      <x:c r="F16" s="24"/>
      <x:c r="G16" s="24"/>
      <x:c r="H16" s="24"/>
      <x:c r="I16" s="24"/>
      <x:c r="J16" s="24"/>
      <x:c r="K16" s="24"/>
      <x:c r="L16" s="30" t="str">
        <x:f>IF(A16="","",IF(COUNTIF($A$6:$A$205,A16)=1,"VALID","INVALID - DUPLICATE DECISION ID"))</x:f>
      </x:c>
    </x:row>
    <x:row r="17">
      <x:c r="A17" s="24"/>
      <x:c r="B17" s="24"/>
      <x:c r="C17" s="34"/>
      <x:c r="D17" s="24"/>
      <x:c r="E17" s="24"/>
      <x:c r="F17" s="24"/>
      <x:c r="G17" s="24"/>
      <x:c r="H17" s="24"/>
      <x:c r="I17" s="24"/>
      <x:c r="J17" s="24"/>
      <x:c r="K17" s="24"/>
      <x:c r="L17" s="30" t="str">
        <x:f>IF(A17="","",IF(COUNTIF($A$6:$A$205,A17)=1,"VALID","INVALID - DUPLICATE DECISION ID"))</x:f>
      </x:c>
    </x:row>
    <x:row r="18">
      <x:c r="A18" s="24"/>
      <x:c r="B18" s="24"/>
      <x:c r="C18" s="34"/>
      <x:c r="D18" s="24"/>
      <x:c r="E18" s="24"/>
      <x:c r="F18" s="24"/>
      <x:c r="G18" s="24"/>
      <x:c r="H18" s="24"/>
      <x:c r="I18" s="24"/>
      <x:c r="J18" s="24"/>
      <x:c r="K18" s="24"/>
      <x:c r="L18" s="30" t="str">
        <x:f>IF(A18="","",IF(COUNTIF($A$6:$A$205,A18)=1,"VALID","INVALID - DUPLICATE DECISION ID"))</x:f>
      </x:c>
    </x:row>
    <x:row r="19">
      <x:c r="A19" s="24"/>
      <x:c r="B19" s="24"/>
      <x:c r="C19" s="34"/>
      <x:c r="D19" s="24"/>
      <x:c r="E19" s="24"/>
      <x:c r="F19" s="24"/>
      <x:c r="G19" s="24"/>
      <x:c r="H19" s="24"/>
      <x:c r="I19" s="24"/>
      <x:c r="J19" s="24"/>
      <x:c r="K19" s="24"/>
      <x:c r="L19" s="30" t="str">
        <x:f>IF(A19="","",IF(COUNTIF($A$6:$A$205,A19)=1,"VALID","INVALID - DUPLICATE DECISION ID"))</x:f>
      </x:c>
    </x:row>
    <x:row r="20">
      <x:c r="A20" s="24"/>
      <x:c r="B20" s="24"/>
      <x:c r="C20" s="34"/>
      <x:c r="D20" s="24"/>
      <x:c r="E20" s="24"/>
      <x:c r="F20" s="24"/>
      <x:c r="G20" s="24"/>
      <x:c r="H20" s="24"/>
      <x:c r="I20" s="24"/>
      <x:c r="J20" s="24"/>
      <x:c r="K20" s="24"/>
      <x:c r="L20" s="30" t="str">
        <x:f>IF(A20="","",IF(COUNTIF($A$6:$A$205,A20)=1,"VALID","INVALID - DUPLICATE DECISION ID"))</x:f>
      </x:c>
    </x:row>
    <x:row r="21">
      <x:c r="A21" s="24"/>
      <x:c r="B21" s="24"/>
      <x:c r="C21" s="34"/>
      <x:c r="D21" s="24"/>
      <x:c r="E21" s="24"/>
      <x:c r="F21" s="24"/>
      <x:c r="G21" s="24"/>
      <x:c r="H21" s="24"/>
      <x:c r="I21" s="24"/>
      <x:c r="J21" s="24"/>
      <x:c r="K21" s="24"/>
      <x:c r="L21" s="30" t="str">
        <x:f>IF(A21="","",IF(COUNTIF($A$6:$A$205,A21)=1,"VALID","INVALID - DUPLICATE DECISION ID"))</x:f>
      </x:c>
    </x:row>
    <x:row r="22">
      <x:c r="A22" s="24"/>
      <x:c r="B22" s="24"/>
      <x:c r="C22" s="34"/>
      <x:c r="D22" s="24"/>
      <x:c r="E22" s="24"/>
      <x:c r="F22" s="24"/>
      <x:c r="G22" s="24"/>
      <x:c r="H22" s="24"/>
      <x:c r="I22" s="24"/>
      <x:c r="J22" s="24"/>
      <x:c r="K22" s="24"/>
      <x:c r="L22" s="30" t="str">
        <x:f>IF(A22="","",IF(COUNTIF($A$6:$A$205,A22)=1,"VALID","INVALID - DUPLICATE DECISION ID"))</x:f>
      </x:c>
    </x:row>
    <x:row r="23">
      <x:c r="A23" s="24"/>
      <x:c r="B23" s="24"/>
      <x:c r="C23" s="34"/>
      <x:c r="D23" s="24"/>
      <x:c r="E23" s="24"/>
      <x:c r="F23" s="24"/>
      <x:c r="G23" s="24"/>
      <x:c r="H23" s="24"/>
      <x:c r="I23" s="24"/>
      <x:c r="J23" s="24"/>
      <x:c r="K23" s="24"/>
      <x:c r="L23" s="30" t="str">
        <x:f>IF(A23="","",IF(COUNTIF($A$6:$A$205,A23)=1,"VALID","INVALID - DUPLICATE DECISION ID"))</x:f>
      </x:c>
    </x:row>
    <x:row r="24">
      <x:c r="A24" s="24"/>
      <x:c r="B24" s="24"/>
      <x:c r="C24" s="34"/>
      <x:c r="D24" s="24"/>
      <x:c r="E24" s="24"/>
      <x:c r="F24" s="24"/>
      <x:c r="G24" s="24"/>
      <x:c r="H24" s="24"/>
      <x:c r="I24" s="24"/>
      <x:c r="J24" s="24"/>
      <x:c r="K24" s="24"/>
      <x:c r="L24" s="30" t="str">
        <x:f>IF(A24="","",IF(COUNTIF($A$6:$A$205,A24)=1,"VALID","INVALID - DUPLICATE DECISION ID"))</x:f>
      </x:c>
    </x:row>
    <x:row r="25">
      <x:c r="A25" s="24"/>
      <x:c r="B25" s="24"/>
      <x:c r="C25" s="34"/>
      <x:c r="D25" s="24"/>
      <x:c r="E25" s="24"/>
      <x:c r="F25" s="24"/>
      <x:c r="G25" s="24"/>
      <x:c r="H25" s="24"/>
      <x:c r="I25" s="24"/>
      <x:c r="J25" s="24"/>
      <x:c r="K25" s="24"/>
      <x:c r="L25" s="30" t="str">
        <x:f>IF(A25="","",IF(COUNTIF($A$6:$A$205,A25)=1,"VALID","INVALID - DUPLICATE DECISION ID"))</x:f>
      </x:c>
    </x:row>
    <x:row r="26">
      <x:c r="A26" s="24"/>
      <x:c r="B26" s="24"/>
      <x:c r="C26" s="34"/>
      <x:c r="D26" s="24"/>
      <x:c r="E26" s="24"/>
      <x:c r="F26" s="24"/>
      <x:c r="G26" s="24"/>
      <x:c r="H26" s="24"/>
      <x:c r="I26" s="24"/>
      <x:c r="J26" s="24"/>
      <x:c r="K26" s="24"/>
      <x:c r="L26" s="30" t="str">
        <x:f>IF(A26="","",IF(COUNTIF($A$6:$A$205,A26)=1,"VALID","INVALID - DUPLICATE DECISION ID"))</x:f>
      </x:c>
    </x:row>
    <x:row r="27">
      <x:c r="A27" s="24"/>
      <x:c r="B27" s="24"/>
      <x:c r="C27" s="34"/>
      <x:c r="D27" s="24"/>
      <x:c r="E27" s="24"/>
      <x:c r="F27" s="24"/>
      <x:c r="G27" s="24"/>
      <x:c r="H27" s="24"/>
      <x:c r="I27" s="24"/>
      <x:c r="J27" s="24"/>
      <x:c r="K27" s="24"/>
      <x:c r="L27" s="30" t="str">
        <x:f>IF(A27="","",IF(COUNTIF($A$6:$A$205,A27)=1,"VALID","INVALID - DUPLICATE DECISION ID"))</x:f>
      </x:c>
    </x:row>
    <x:row r="28">
      <x:c r="A28" s="24"/>
      <x:c r="B28" s="24"/>
      <x:c r="C28" s="34"/>
      <x:c r="D28" s="24"/>
      <x:c r="E28" s="24"/>
      <x:c r="F28" s="24"/>
      <x:c r="G28" s="24"/>
      <x:c r="H28" s="24"/>
      <x:c r="I28" s="24"/>
      <x:c r="J28" s="24"/>
      <x:c r="K28" s="24"/>
      <x:c r="L28" s="30" t="str">
        <x:f>IF(A28="","",IF(COUNTIF($A$6:$A$205,A28)=1,"VALID","INVALID - DUPLICATE DECISION ID"))</x:f>
      </x:c>
    </x:row>
    <x:row r="29">
      <x:c r="A29" s="24"/>
      <x:c r="B29" s="24"/>
      <x:c r="C29" s="34"/>
      <x:c r="D29" s="24"/>
      <x:c r="E29" s="24"/>
      <x:c r="F29" s="24"/>
      <x:c r="G29" s="24"/>
      <x:c r="H29" s="24"/>
      <x:c r="I29" s="24"/>
      <x:c r="J29" s="24"/>
      <x:c r="K29" s="24"/>
      <x:c r="L29" s="30" t="str">
        <x:f>IF(A29="","",IF(COUNTIF($A$6:$A$205,A29)=1,"VALID","INVALID - DUPLICATE DECISION ID"))</x:f>
      </x:c>
    </x:row>
    <x:row r="30">
      <x:c r="A30" s="24"/>
      <x:c r="B30" s="24"/>
      <x:c r="C30" s="34"/>
      <x:c r="D30" s="24"/>
      <x:c r="E30" s="24"/>
      <x:c r="F30" s="24"/>
      <x:c r="G30" s="24"/>
      <x:c r="H30" s="24"/>
      <x:c r="I30" s="24"/>
      <x:c r="J30" s="24"/>
      <x:c r="K30" s="24"/>
      <x:c r="L30" s="30" t="str">
        <x:f>IF(A30="","",IF(COUNTIF($A$6:$A$205,A30)=1,"VALID","INVALID - DUPLICATE DECISION ID"))</x:f>
      </x:c>
    </x:row>
    <x:row r="31">
      <x:c r="A31" s="24"/>
      <x:c r="B31" s="24"/>
      <x:c r="C31" s="34"/>
      <x:c r="D31" s="24"/>
      <x:c r="E31" s="24"/>
      <x:c r="F31" s="24"/>
      <x:c r="G31" s="24"/>
      <x:c r="H31" s="24"/>
      <x:c r="I31" s="24"/>
      <x:c r="J31" s="24"/>
      <x:c r="K31" s="24"/>
      <x:c r="L31" s="30" t="str">
        <x:f>IF(A31="","",IF(COUNTIF($A$6:$A$205,A31)=1,"VALID","INVALID - DUPLICATE DECISION ID"))</x:f>
      </x:c>
    </x:row>
    <x:row r="32">
      <x:c r="A32" s="24"/>
      <x:c r="B32" s="24"/>
      <x:c r="C32" s="34"/>
      <x:c r="D32" s="24"/>
      <x:c r="E32" s="24"/>
      <x:c r="F32" s="24"/>
      <x:c r="G32" s="24"/>
      <x:c r="H32" s="24"/>
      <x:c r="I32" s="24"/>
      <x:c r="J32" s="24"/>
      <x:c r="K32" s="24"/>
      <x:c r="L32" s="30" t="str">
        <x:f>IF(A32="","",IF(COUNTIF($A$6:$A$205,A32)=1,"VALID","INVALID - DUPLICATE DECISION ID"))</x:f>
      </x:c>
    </x:row>
    <x:row r="33">
      <x:c r="A33" s="24"/>
      <x:c r="B33" s="24"/>
      <x:c r="C33" s="34"/>
      <x:c r="D33" s="24"/>
      <x:c r="E33" s="24"/>
      <x:c r="F33" s="24"/>
      <x:c r="G33" s="24"/>
      <x:c r="H33" s="24"/>
      <x:c r="I33" s="24"/>
      <x:c r="J33" s="24"/>
      <x:c r="K33" s="24"/>
      <x:c r="L33" s="30" t="str">
        <x:f>IF(A33="","",IF(COUNTIF($A$6:$A$205,A33)=1,"VALID","INVALID - DUPLICATE DECISION ID"))</x:f>
      </x:c>
    </x:row>
    <x:row r="34">
      <x:c r="A34" s="24"/>
      <x:c r="B34" s="24"/>
      <x:c r="C34" s="34"/>
      <x:c r="D34" s="24"/>
      <x:c r="E34" s="24"/>
      <x:c r="F34" s="24"/>
      <x:c r="G34" s="24"/>
      <x:c r="H34" s="24"/>
      <x:c r="I34" s="24"/>
      <x:c r="J34" s="24"/>
      <x:c r="K34" s="24"/>
      <x:c r="L34" s="30" t="str">
        <x:f>IF(A34="","",IF(COUNTIF($A$6:$A$205,A34)=1,"VALID","INVALID - DUPLICATE DECISION ID"))</x:f>
      </x:c>
    </x:row>
    <x:row r="35">
      <x:c r="A35" s="24"/>
      <x:c r="B35" s="24"/>
      <x:c r="C35" s="34"/>
      <x:c r="D35" s="24"/>
      <x:c r="E35" s="24"/>
      <x:c r="F35" s="24"/>
      <x:c r="G35" s="24"/>
      <x:c r="H35" s="24"/>
      <x:c r="I35" s="24"/>
      <x:c r="J35" s="24"/>
      <x:c r="K35" s="24"/>
      <x:c r="L35" s="30" t="str">
        <x:f>IF(A35="","",IF(COUNTIF($A$6:$A$205,A35)=1,"VALID","INVALID - DUPLICATE DECISION ID"))</x:f>
      </x:c>
    </x:row>
    <x:row r="36">
      <x:c r="A36" s="24"/>
      <x:c r="B36" s="24"/>
      <x:c r="C36" s="34"/>
      <x:c r="D36" s="24"/>
      <x:c r="E36" s="24"/>
      <x:c r="F36" s="24"/>
      <x:c r="G36" s="24"/>
      <x:c r="H36" s="24"/>
      <x:c r="I36" s="24"/>
      <x:c r="J36" s="24"/>
      <x:c r="K36" s="24"/>
      <x:c r="L36" s="30" t="str">
        <x:f>IF(A36="","",IF(COUNTIF($A$6:$A$205,A36)=1,"VALID","INVALID - DUPLICATE DECISION ID"))</x:f>
      </x:c>
    </x:row>
    <x:row r="37">
      <x:c r="A37" s="24"/>
      <x:c r="B37" s="24"/>
      <x:c r="C37" s="34"/>
      <x:c r="D37" s="24"/>
      <x:c r="E37" s="24"/>
      <x:c r="F37" s="24"/>
      <x:c r="G37" s="24"/>
      <x:c r="H37" s="24"/>
      <x:c r="I37" s="24"/>
      <x:c r="J37" s="24"/>
      <x:c r="K37" s="24"/>
      <x:c r="L37" s="30" t="str">
        <x:f>IF(A37="","",IF(COUNTIF($A$6:$A$205,A37)=1,"VALID","INVALID - DUPLICATE DECISION ID"))</x:f>
      </x:c>
    </x:row>
    <x:row r="38">
      <x:c r="A38" s="24"/>
      <x:c r="B38" s="24"/>
      <x:c r="C38" s="34"/>
      <x:c r="D38" s="24"/>
      <x:c r="E38" s="24"/>
      <x:c r="F38" s="24"/>
      <x:c r="G38" s="24"/>
      <x:c r="H38" s="24"/>
      <x:c r="I38" s="24"/>
      <x:c r="J38" s="24"/>
      <x:c r="K38" s="24"/>
      <x:c r="L38" s="30" t="str">
        <x:f>IF(A38="","",IF(COUNTIF($A$6:$A$205,A38)=1,"VALID","INVALID - DUPLICATE DECISION ID"))</x:f>
      </x:c>
    </x:row>
    <x:row r="39">
      <x:c r="A39" s="24"/>
      <x:c r="B39" s="24"/>
      <x:c r="C39" s="34"/>
      <x:c r="D39" s="24"/>
      <x:c r="E39" s="24"/>
      <x:c r="F39" s="24"/>
      <x:c r="G39" s="24"/>
      <x:c r="H39" s="24"/>
      <x:c r="I39" s="24"/>
      <x:c r="J39" s="24"/>
      <x:c r="K39" s="24"/>
      <x:c r="L39" s="30" t="str">
        <x:f>IF(A39="","",IF(COUNTIF($A$6:$A$205,A39)=1,"VALID","INVALID - DUPLICATE DECISION ID"))</x:f>
      </x:c>
    </x:row>
    <x:row r="40">
      <x:c r="A40" s="24"/>
      <x:c r="B40" s="24"/>
      <x:c r="C40" s="34"/>
      <x:c r="D40" s="24"/>
      <x:c r="E40" s="24"/>
      <x:c r="F40" s="24"/>
      <x:c r="G40" s="24"/>
      <x:c r="H40" s="24"/>
      <x:c r="I40" s="24"/>
      <x:c r="J40" s="24"/>
      <x:c r="K40" s="24"/>
      <x:c r="L40" s="30" t="str">
        <x:f>IF(A40="","",IF(COUNTIF($A$6:$A$205,A40)=1,"VALID","INVALID - DUPLICATE DECISION ID"))</x:f>
      </x:c>
    </x:row>
    <x:row r="41">
      <x:c r="A41" s="24"/>
      <x:c r="B41" s="24"/>
      <x:c r="C41" s="34"/>
      <x:c r="D41" s="24"/>
      <x:c r="E41" s="24"/>
      <x:c r="F41" s="24"/>
      <x:c r="G41" s="24"/>
      <x:c r="H41" s="24"/>
      <x:c r="I41" s="24"/>
      <x:c r="J41" s="24"/>
      <x:c r="K41" s="24"/>
      <x:c r="L41" s="30" t="str">
        <x:f>IF(A41="","",IF(COUNTIF($A$6:$A$205,A41)=1,"VALID","INVALID - DUPLICATE DECISION ID"))</x:f>
      </x:c>
    </x:row>
    <x:row r="42">
      <x:c r="A42" s="24"/>
      <x:c r="B42" s="24"/>
      <x:c r="C42" s="34"/>
      <x:c r="D42" s="24"/>
      <x:c r="E42" s="24"/>
      <x:c r="F42" s="24"/>
      <x:c r="G42" s="24"/>
      <x:c r="H42" s="24"/>
      <x:c r="I42" s="24"/>
      <x:c r="J42" s="24"/>
      <x:c r="K42" s="24"/>
      <x:c r="L42" s="30" t="str">
        <x:f>IF(A42="","",IF(COUNTIF($A$6:$A$205,A42)=1,"VALID","INVALID - DUPLICATE DECISION ID"))</x:f>
      </x:c>
    </x:row>
    <x:row r="43">
      <x:c r="A43" s="24"/>
      <x:c r="B43" s="24"/>
      <x:c r="C43" s="34"/>
      <x:c r="D43" s="24"/>
      <x:c r="E43" s="24"/>
      <x:c r="F43" s="24"/>
      <x:c r="G43" s="24"/>
      <x:c r="H43" s="24"/>
      <x:c r="I43" s="24"/>
      <x:c r="J43" s="24"/>
      <x:c r="K43" s="24"/>
      <x:c r="L43" s="30" t="str">
        <x:f>IF(A43="","",IF(COUNTIF($A$6:$A$205,A43)=1,"VALID","INVALID - DUPLICATE DECISION ID"))</x:f>
      </x:c>
    </x:row>
    <x:row r="44">
      <x:c r="A44" s="24"/>
      <x:c r="B44" s="24"/>
      <x:c r="C44" s="34"/>
      <x:c r="D44" s="24"/>
      <x:c r="E44" s="24"/>
      <x:c r="F44" s="24"/>
      <x:c r="G44" s="24"/>
      <x:c r="H44" s="24"/>
      <x:c r="I44" s="24"/>
      <x:c r="J44" s="24"/>
      <x:c r="K44" s="24"/>
      <x:c r="L44" s="30" t="str">
        <x:f>IF(A44="","",IF(COUNTIF($A$6:$A$205,A44)=1,"VALID","INVALID - DUPLICATE DECISION ID"))</x:f>
      </x:c>
    </x:row>
    <x:row r="45">
      <x:c r="A45" s="24"/>
      <x:c r="B45" s="24"/>
      <x:c r="C45" s="34"/>
      <x:c r="D45" s="24"/>
      <x:c r="E45" s="24"/>
      <x:c r="F45" s="24"/>
      <x:c r="G45" s="24"/>
      <x:c r="H45" s="24"/>
      <x:c r="I45" s="24"/>
      <x:c r="J45" s="24"/>
      <x:c r="K45" s="24"/>
      <x:c r="L45" s="30" t="str">
        <x:f>IF(A45="","",IF(COUNTIF($A$6:$A$205,A45)=1,"VALID","INVALID - DUPLICATE DECISION ID"))</x:f>
      </x:c>
    </x:row>
    <x:row r="46">
      <x:c r="A46" s="24"/>
      <x:c r="B46" s="24"/>
      <x:c r="C46" s="34"/>
      <x:c r="D46" s="24"/>
      <x:c r="E46" s="24"/>
      <x:c r="F46" s="24"/>
      <x:c r="G46" s="24"/>
      <x:c r="H46" s="24"/>
      <x:c r="I46" s="24"/>
      <x:c r="J46" s="24"/>
      <x:c r="K46" s="24"/>
      <x:c r="L46" s="30" t="str">
        <x:f>IF(A46="","",IF(COUNTIF($A$6:$A$205,A46)=1,"VALID","INVALID - DUPLICATE DECISION ID"))</x:f>
      </x:c>
    </x:row>
    <x:row r="47">
      <x:c r="A47" s="24"/>
      <x:c r="B47" s="24"/>
      <x:c r="C47" s="34"/>
      <x:c r="D47" s="24"/>
      <x:c r="E47" s="24"/>
      <x:c r="F47" s="24"/>
      <x:c r="G47" s="24"/>
      <x:c r="H47" s="24"/>
      <x:c r="I47" s="24"/>
      <x:c r="J47" s="24"/>
      <x:c r="K47" s="24"/>
      <x:c r="L47" s="30" t="str">
        <x:f>IF(A47="","",IF(COUNTIF($A$6:$A$205,A47)=1,"VALID","INVALID - DUPLICATE DECISION ID"))</x:f>
      </x:c>
    </x:row>
    <x:row r="48">
      <x:c r="A48" s="24"/>
      <x:c r="B48" s="24"/>
      <x:c r="C48" s="34"/>
      <x:c r="D48" s="24"/>
      <x:c r="E48" s="24"/>
      <x:c r="F48" s="24"/>
      <x:c r="G48" s="24"/>
      <x:c r="H48" s="24"/>
      <x:c r="I48" s="24"/>
      <x:c r="J48" s="24"/>
      <x:c r="K48" s="24"/>
      <x:c r="L48" s="30" t="str">
        <x:f>IF(A48="","",IF(COUNTIF($A$6:$A$205,A48)=1,"VALID","INVALID - DUPLICATE DECISION ID"))</x:f>
      </x:c>
    </x:row>
    <x:row r="49">
      <x:c r="A49" s="24"/>
      <x:c r="B49" s="24"/>
      <x:c r="C49" s="34"/>
      <x:c r="D49" s="24"/>
      <x:c r="E49" s="24"/>
      <x:c r="F49" s="24"/>
      <x:c r="G49" s="24"/>
      <x:c r="H49" s="24"/>
      <x:c r="I49" s="24"/>
      <x:c r="J49" s="24"/>
      <x:c r="K49" s="24"/>
      <x:c r="L49" s="30" t="str">
        <x:f>IF(A49="","",IF(COUNTIF($A$6:$A$205,A49)=1,"VALID","INVALID - DUPLICATE DECISION ID"))</x:f>
      </x:c>
    </x:row>
    <x:row r="50">
      <x:c r="A50" s="24"/>
      <x:c r="B50" s="24"/>
      <x:c r="C50" s="34"/>
      <x:c r="D50" s="24"/>
      <x:c r="E50" s="24"/>
      <x:c r="F50" s="24"/>
      <x:c r="G50" s="24"/>
      <x:c r="H50" s="24"/>
      <x:c r="I50" s="24"/>
      <x:c r="J50" s="24"/>
      <x:c r="K50" s="24"/>
      <x:c r="L50" s="30" t="str">
        <x:f>IF(A50="","",IF(COUNTIF($A$6:$A$205,A50)=1,"VALID","INVALID - DUPLICATE DECISION ID"))</x:f>
      </x:c>
    </x:row>
    <x:row r="51">
      <x:c r="A51" s="24"/>
      <x:c r="B51" s="24"/>
      <x:c r="C51" s="34"/>
      <x:c r="D51" s="24"/>
      <x:c r="E51" s="24"/>
      <x:c r="F51" s="24"/>
      <x:c r="G51" s="24"/>
      <x:c r="H51" s="24"/>
      <x:c r="I51" s="24"/>
      <x:c r="J51" s="24"/>
      <x:c r="K51" s="24"/>
      <x:c r="L51" s="30" t="str">
        <x:f>IF(A51="","",IF(COUNTIF($A$6:$A$205,A51)=1,"VALID","INVALID - DUPLICATE DECISION ID"))</x:f>
      </x:c>
    </x:row>
    <x:row r="52">
      <x:c r="A52" s="24"/>
      <x:c r="B52" s="24"/>
      <x:c r="C52" s="34"/>
      <x:c r="D52" s="24"/>
      <x:c r="E52" s="24"/>
      <x:c r="F52" s="24"/>
      <x:c r="G52" s="24"/>
      <x:c r="H52" s="24"/>
      <x:c r="I52" s="24"/>
      <x:c r="J52" s="24"/>
      <x:c r="K52" s="24"/>
      <x:c r="L52" s="30" t="str">
        <x:f>IF(A52="","",IF(COUNTIF($A$6:$A$205,A52)=1,"VALID","INVALID - DUPLICATE DECISION ID"))</x:f>
      </x:c>
    </x:row>
    <x:row r="53">
      <x:c r="A53" s="24"/>
      <x:c r="B53" s="24"/>
      <x:c r="C53" s="34"/>
      <x:c r="D53" s="24"/>
      <x:c r="E53" s="24"/>
      <x:c r="F53" s="24"/>
      <x:c r="G53" s="24"/>
      <x:c r="H53" s="24"/>
      <x:c r="I53" s="24"/>
      <x:c r="J53" s="24"/>
      <x:c r="K53" s="24"/>
      <x:c r="L53" s="30" t="str">
        <x:f>IF(A53="","",IF(COUNTIF($A$6:$A$205,A53)=1,"VALID","INVALID - DUPLICATE DECISION ID"))</x:f>
      </x:c>
    </x:row>
    <x:row r="54">
      <x:c r="A54" s="24"/>
      <x:c r="B54" s="24"/>
      <x:c r="C54" s="34"/>
      <x:c r="D54" s="24"/>
      <x:c r="E54" s="24"/>
      <x:c r="F54" s="24"/>
      <x:c r="G54" s="24"/>
      <x:c r="H54" s="24"/>
      <x:c r="I54" s="24"/>
      <x:c r="J54" s="24"/>
      <x:c r="K54" s="24"/>
      <x:c r="L54" s="30" t="str">
        <x:f>IF(A54="","",IF(COUNTIF($A$6:$A$205,A54)=1,"VALID","INVALID - DUPLICATE DECISION ID"))</x:f>
      </x:c>
    </x:row>
    <x:row r="55">
      <x:c r="A55" s="24"/>
      <x:c r="B55" s="24"/>
      <x:c r="C55" s="34"/>
      <x:c r="D55" s="24"/>
      <x:c r="E55" s="24"/>
      <x:c r="F55" s="24"/>
      <x:c r="G55" s="24"/>
      <x:c r="H55" s="24"/>
      <x:c r="I55" s="24"/>
      <x:c r="J55" s="24"/>
      <x:c r="K55" s="24"/>
      <x:c r="L55" s="30" t="str">
        <x:f>IF(A55="","",IF(COUNTIF($A$6:$A$205,A55)=1,"VALID","INVALID - DUPLICATE DECISION ID"))</x:f>
      </x:c>
    </x:row>
    <x:row r="56">
      <x:c r="A56" s="24"/>
      <x:c r="B56" s="24"/>
      <x:c r="C56" s="34"/>
      <x:c r="D56" s="24"/>
      <x:c r="E56" s="24"/>
      <x:c r="F56" s="24"/>
      <x:c r="G56" s="24"/>
      <x:c r="H56" s="24"/>
      <x:c r="I56" s="24"/>
      <x:c r="J56" s="24"/>
      <x:c r="K56" s="24"/>
      <x:c r="L56" s="30" t="str">
        <x:f>IF(A56="","",IF(COUNTIF($A$6:$A$205,A56)=1,"VALID","INVALID - DUPLICATE DECISION ID"))</x:f>
      </x:c>
    </x:row>
    <x:row r="57">
      <x:c r="A57" s="24"/>
      <x:c r="B57" s="24"/>
      <x:c r="C57" s="34"/>
      <x:c r="D57" s="24"/>
      <x:c r="E57" s="24"/>
      <x:c r="F57" s="24"/>
      <x:c r="G57" s="24"/>
      <x:c r="H57" s="24"/>
      <x:c r="I57" s="24"/>
      <x:c r="J57" s="24"/>
      <x:c r="K57" s="24"/>
      <x:c r="L57" s="30" t="str">
        <x:f>IF(A57="","",IF(COUNTIF($A$6:$A$205,A57)=1,"VALID","INVALID - DUPLICATE DECISION ID"))</x:f>
      </x:c>
    </x:row>
    <x:row r="58">
      <x:c r="A58" s="24"/>
      <x:c r="B58" s="24"/>
      <x:c r="C58" s="34"/>
      <x:c r="D58" s="24"/>
      <x:c r="E58" s="24"/>
      <x:c r="F58" s="24"/>
      <x:c r="G58" s="24"/>
      <x:c r="H58" s="24"/>
      <x:c r="I58" s="24"/>
      <x:c r="J58" s="24"/>
      <x:c r="K58" s="24"/>
      <x:c r="L58" s="30" t="str">
        <x:f>IF(A58="","",IF(COUNTIF($A$6:$A$205,A58)=1,"VALID","INVALID - DUPLICATE DECISION ID"))</x:f>
      </x:c>
    </x:row>
    <x:row r="59">
      <x:c r="A59" s="24"/>
      <x:c r="B59" s="24"/>
      <x:c r="C59" s="34"/>
      <x:c r="D59" s="24"/>
      <x:c r="E59" s="24"/>
      <x:c r="F59" s="24"/>
      <x:c r="G59" s="24"/>
      <x:c r="H59" s="24"/>
      <x:c r="I59" s="24"/>
      <x:c r="J59" s="24"/>
      <x:c r="K59" s="24"/>
      <x:c r="L59" s="30" t="str">
        <x:f>IF(A59="","",IF(COUNTIF($A$6:$A$205,A59)=1,"VALID","INVALID - DUPLICATE DECISION ID"))</x:f>
      </x:c>
    </x:row>
    <x:row r="60">
      <x:c r="A60" s="24"/>
      <x:c r="B60" s="24"/>
      <x:c r="C60" s="34"/>
      <x:c r="D60" s="24"/>
      <x:c r="E60" s="24"/>
      <x:c r="F60" s="24"/>
      <x:c r="G60" s="24"/>
      <x:c r="H60" s="24"/>
      <x:c r="I60" s="24"/>
      <x:c r="J60" s="24"/>
      <x:c r="K60" s="24"/>
      <x:c r="L60" s="30" t="str">
        <x:f>IF(A60="","",IF(COUNTIF($A$6:$A$205,A60)=1,"VALID","INVALID - DUPLICATE DECISION ID"))</x:f>
      </x:c>
    </x:row>
    <x:row r="61">
      <x:c r="A61" s="24"/>
      <x:c r="B61" s="24"/>
      <x:c r="C61" s="34"/>
      <x:c r="D61" s="24"/>
      <x:c r="E61" s="24"/>
      <x:c r="F61" s="24"/>
      <x:c r="G61" s="24"/>
      <x:c r="H61" s="24"/>
      <x:c r="I61" s="24"/>
      <x:c r="J61" s="24"/>
      <x:c r="K61" s="24"/>
      <x:c r="L61" s="30" t="str">
        <x:f>IF(A61="","",IF(COUNTIF($A$6:$A$205,A61)=1,"VALID","INVALID - DUPLICATE DECISION ID"))</x:f>
      </x:c>
    </x:row>
    <x:row r="62">
      <x:c r="A62" s="24"/>
      <x:c r="B62" s="24"/>
      <x:c r="C62" s="34"/>
      <x:c r="D62" s="24"/>
      <x:c r="E62" s="24"/>
      <x:c r="F62" s="24"/>
      <x:c r="G62" s="24"/>
      <x:c r="H62" s="24"/>
      <x:c r="I62" s="24"/>
      <x:c r="J62" s="24"/>
      <x:c r="K62" s="24"/>
      <x:c r="L62" s="30" t="str">
        <x:f>IF(A62="","",IF(COUNTIF($A$6:$A$205,A62)=1,"VALID","INVALID - DUPLICATE DECISION ID"))</x:f>
      </x:c>
    </x:row>
    <x:row r="63">
      <x:c r="A63" s="24"/>
      <x:c r="B63" s="24"/>
      <x:c r="C63" s="34"/>
      <x:c r="D63" s="24"/>
      <x:c r="E63" s="24"/>
      <x:c r="F63" s="24"/>
      <x:c r="G63" s="24"/>
      <x:c r="H63" s="24"/>
      <x:c r="I63" s="24"/>
      <x:c r="J63" s="24"/>
      <x:c r="K63" s="24"/>
      <x:c r="L63" s="30" t="str">
        <x:f>IF(A63="","",IF(COUNTIF($A$6:$A$205,A63)=1,"VALID","INVALID - DUPLICATE DECISION ID"))</x:f>
      </x:c>
    </x:row>
    <x:row r="64">
      <x:c r="A64" s="24"/>
      <x:c r="B64" s="24"/>
      <x:c r="C64" s="34"/>
      <x:c r="D64" s="24"/>
      <x:c r="E64" s="24"/>
      <x:c r="F64" s="24"/>
      <x:c r="G64" s="24"/>
      <x:c r="H64" s="24"/>
      <x:c r="I64" s="24"/>
      <x:c r="J64" s="24"/>
      <x:c r="K64" s="24"/>
      <x:c r="L64" s="30" t="str">
        <x:f>IF(A64="","",IF(COUNTIF($A$6:$A$205,A64)=1,"VALID","INVALID - DUPLICATE DECISION ID"))</x:f>
      </x:c>
    </x:row>
    <x:row r="65">
      <x:c r="A65" s="24"/>
      <x:c r="B65" s="24"/>
      <x:c r="C65" s="34"/>
      <x:c r="D65" s="24"/>
      <x:c r="E65" s="24"/>
      <x:c r="F65" s="24"/>
      <x:c r="G65" s="24"/>
      <x:c r="H65" s="24"/>
      <x:c r="I65" s="24"/>
      <x:c r="J65" s="24"/>
      <x:c r="K65" s="24"/>
      <x:c r="L65" s="30" t="str">
        <x:f>IF(A65="","",IF(COUNTIF($A$6:$A$205,A65)=1,"VALID","INVALID - DUPLICATE DECISION ID"))</x:f>
      </x:c>
    </x:row>
    <x:row r="66">
      <x:c r="A66" s="24"/>
      <x:c r="B66" s="24"/>
      <x:c r="C66" s="34"/>
      <x:c r="D66" s="24"/>
      <x:c r="E66" s="24"/>
      <x:c r="F66" s="24"/>
      <x:c r="G66" s="24"/>
      <x:c r="H66" s="24"/>
      <x:c r="I66" s="24"/>
      <x:c r="J66" s="24"/>
      <x:c r="K66" s="24"/>
      <x:c r="L66" s="30" t="str">
        <x:f>IF(A66="","",IF(COUNTIF($A$6:$A$205,A66)=1,"VALID","INVALID - DUPLICATE DECISION ID"))</x:f>
      </x:c>
    </x:row>
    <x:row r="67">
      <x:c r="A67" s="24"/>
      <x:c r="B67" s="24"/>
      <x:c r="C67" s="34"/>
      <x:c r="D67" s="24"/>
      <x:c r="E67" s="24"/>
      <x:c r="F67" s="24"/>
      <x:c r="G67" s="24"/>
      <x:c r="H67" s="24"/>
      <x:c r="I67" s="24"/>
      <x:c r="J67" s="24"/>
      <x:c r="K67" s="24"/>
      <x:c r="L67" s="30" t="str">
        <x:f>IF(A67="","",IF(COUNTIF($A$6:$A$205,A67)=1,"VALID","INVALID - DUPLICATE DECISION ID"))</x:f>
      </x:c>
    </x:row>
    <x:row r="68">
      <x:c r="A68" s="24"/>
      <x:c r="B68" s="24"/>
      <x:c r="C68" s="34"/>
      <x:c r="D68" s="24"/>
      <x:c r="E68" s="24"/>
      <x:c r="F68" s="24"/>
      <x:c r="G68" s="24"/>
      <x:c r="H68" s="24"/>
      <x:c r="I68" s="24"/>
      <x:c r="J68" s="24"/>
      <x:c r="K68" s="24"/>
      <x:c r="L68" s="30" t="str">
        <x:f>IF(A68="","",IF(COUNTIF($A$6:$A$205,A68)=1,"VALID","INVALID - DUPLICATE DECISION ID"))</x:f>
      </x:c>
    </x:row>
    <x:row r="69">
      <x:c r="A69" s="24"/>
      <x:c r="B69" s="24"/>
      <x:c r="C69" s="34"/>
      <x:c r="D69" s="24"/>
      <x:c r="E69" s="24"/>
      <x:c r="F69" s="24"/>
      <x:c r="G69" s="24"/>
      <x:c r="H69" s="24"/>
      <x:c r="I69" s="24"/>
      <x:c r="J69" s="24"/>
      <x:c r="K69" s="24"/>
      <x:c r="L69" s="30" t="str">
        <x:f>IF(A69="","",IF(COUNTIF($A$6:$A$205,A69)=1,"VALID","INVALID - DUPLICATE DECISION ID"))</x:f>
      </x:c>
    </x:row>
    <x:row r="70">
      <x:c r="A70" s="24"/>
      <x:c r="B70" s="24"/>
      <x:c r="C70" s="34"/>
      <x:c r="D70" s="24"/>
      <x:c r="E70" s="24"/>
      <x:c r="F70" s="24"/>
      <x:c r="G70" s="24"/>
      <x:c r="H70" s="24"/>
      <x:c r="I70" s="24"/>
      <x:c r="J70" s="24"/>
      <x:c r="K70" s="24"/>
      <x:c r="L70" s="30" t="str">
        <x:f>IF(A70="","",IF(COUNTIF($A$6:$A$205,A70)=1,"VALID","INVALID - DUPLICATE DECISION ID"))</x:f>
      </x:c>
    </x:row>
    <x:row r="71">
      <x:c r="A71" s="24"/>
      <x:c r="B71" s="24"/>
      <x:c r="C71" s="34"/>
      <x:c r="D71" s="24"/>
      <x:c r="E71" s="24"/>
      <x:c r="F71" s="24"/>
      <x:c r="G71" s="24"/>
      <x:c r="H71" s="24"/>
      <x:c r="I71" s="24"/>
      <x:c r="J71" s="24"/>
      <x:c r="K71" s="24"/>
      <x:c r="L71" s="30" t="str">
        <x:f>IF(A71="","",IF(COUNTIF($A$6:$A$205,A71)=1,"VALID","INVALID - DUPLICATE DECISION ID"))</x:f>
      </x:c>
    </x:row>
    <x:row r="72">
      <x:c r="A72" s="24"/>
      <x:c r="B72" s="24"/>
      <x:c r="C72" s="34"/>
      <x:c r="D72" s="24"/>
      <x:c r="E72" s="24"/>
      <x:c r="F72" s="24"/>
      <x:c r="G72" s="24"/>
      <x:c r="H72" s="24"/>
      <x:c r="I72" s="24"/>
      <x:c r="J72" s="24"/>
      <x:c r="K72" s="24"/>
      <x:c r="L72" s="30" t="str">
        <x:f>IF(A72="","",IF(COUNTIF($A$6:$A$205,A72)=1,"VALID","INVALID - DUPLICATE DECISION ID"))</x:f>
      </x:c>
    </x:row>
    <x:row r="73">
      <x:c r="A73" s="24"/>
      <x:c r="B73" s="24"/>
      <x:c r="C73" s="34"/>
      <x:c r="D73" s="24"/>
      <x:c r="E73" s="24"/>
      <x:c r="F73" s="24"/>
      <x:c r="G73" s="24"/>
      <x:c r="H73" s="24"/>
      <x:c r="I73" s="24"/>
      <x:c r="J73" s="24"/>
      <x:c r="K73" s="24"/>
      <x:c r="L73" s="30" t="str">
        <x:f>IF(A73="","",IF(COUNTIF($A$6:$A$205,A73)=1,"VALID","INVALID - DUPLICATE DECISION ID"))</x:f>
      </x:c>
    </x:row>
    <x:row r="74">
      <x:c r="A74" s="24"/>
      <x:c r="B74" s="24"/>
      <x:c r="C74" s="34"/>
      <x:c r="D74" s="24"/>
      <x:c r="E74" s="24"/>
      <x:c r="F74" s="24"/>
      <x:c r="G74" s="24"/>
      <x:c r="H74" s="24"/>
      <x:c r="I74" s="24"/>
      <x:c r="J74" s="24"/>
      <x:c r="K74" s="24"/>
      <x:c r="L74" s="30" t="str">
        <x:f>IF(A74="","",IF(COUNTIF($A$6:$A$205,A74)=1,"VALID","INVALID - DUPLICATE DECISION ID"))</x:f>
      </x:c>
    </x:row>
    <x:row r="75">
      <x:c r="A75" s="24"/>
      <x:c r="B75" s="24"/>
      <x:c r="C75" s="34"/>
      <x:c r="D75" s="24"/>
      <x:c r="E75" s="24"/>
      <x:c r="F75" s="24"/>
      <x:c r="G75" s="24"/>
      <x:c r="H75" s="24"/>
      <x:c r="I75" s="24"/>
      <x:c r="J75" s="24"/>
      <x:c r="K75" s="24"/>
      <x:c r="L75" s="30" t="str">
        <x:f>IF(A75="","",IF(COUNTIF($A$6:$A$205,A75)=1,"VALID","INVALID - DUPLICATE DECISION ID"))</x:f>
      </x:c>
    </x:row>
    <x:row r="76">
      <x:c r="A76" s="24"/>
      <x:c r="B76" s="24"/>
      <x:c r="C76" s="34"/>
      <x:c r="D76" s="24"/>
      <x:c r="E76" s="24"/>
      <x:c r="F76" s="24"/>
      <x:c r="G76" s="24"/>
      <x:c r="H76" s="24"/>
      <x:c r="I76" s="24"/>
      <x:c r="J76" s="24"/>
      <x:c r="K76" s="24"/>
      <x:c r="L76" s="30" t="str">
        <x:f>IF(A76="","",IF(COUNTIF($A$6:$A$205,A76)=1,"VALID","INVALID - DUPLICATE DECISION ID"))</x:f>
      </x:c>
    </x:row>
    <x:row r="77">
      <x:c r="A77" s="24"/>
      <x:c r="B77" s="24"/>
      <x:c r="C77" s="34"/>
      <x:c r="D77" s="24"/>
      <x:c r="E77" s="24"/>
      <x:c r="F77" s="24"/>
      <x:c r="G77" s="24"/>
      <x:c r="H77" s="24"/>
      <x:c r="I77" s="24"/>
      <x:c r="J77" s="24"/>
      <x:c r="K77" s="24"/>
      <x:c r="L77" s="30" t="str">
        <x:f>IF(A77="","",IF(COUNTIF($A$6:$A$205,A77)=1,"VALID","INVALID - DUPLICATE DECISION ID"))</x:f>
      </x:c>
    </x:row>
    <x:row r="78">
      <x:c r="A78" s="24"/>
      <x:c r="B78" s="24"/>
      <x:c r="C78" s="34"/>
      <x:c r="D78" s="24"/>
      <x:c r="E78" s="24"/>
      <x:c r="F78" s="24"/>
      <x:c r="G78" s="24"/>
      <x:c r="H78" s="24"/>
      <x:c r="I78" s="24"/>
      <x:c r="J78" s="24"/>
      <x:c r="K78" s="24"/>
      <x:c r="L78" s="30" t="str">
        <x:f>IF(A78="","",IF(COUNTIF($A$6:$A$205,A78)=1,"VALID","INVALID - DUPLICATE DECISION ID"))</x:f>
      </x:c>
    </x:row>
    <x:row r="79">
      <x:c r="A79" s="24"/>
      <x:c r="B79" s="24"/>
      <x:c r="C79" s="34"/>
      <x:c r="D79" s="24"/>
      <x:c r="E79" s="24"/>
      <x:c r="F79" s="24"/>
      <x:c r="G79" s="24"/>
      <x:c r="H79" s="24"/>
      <x:c r="I79" s="24"/>
      <x:c r="J79" s="24"/>
      <x:c r="K79" s="24"/>
      <x:c r="L79" s="30" t="str">
        <x:f>IF(A79="","",IF(COUNTIF($A$6:$A$205,A79)=1,"VALID","INVALID - DUPLICATE DECISION ID"))</x:f>
      </x:c>
    </x:row>
    <x:row r="80">
      <x:c r="A80" s="24"/>
      <x:c r="B80" s="24"/>
      <x:c r="C80" s="34"/>
      <x:c r="D80" s="24"/>
      <x:c r="E80" s="24"/>
      <x:c r="F80" s="24"/>
      <x:c r="G80" s="24"/>
      <x:c r="H80" s="24"/>
      <x:c r="I80" s="24"/>
      <x:c r="J80" s="24"/>
      <x:c r="K80" s="24"/>
      <x:c r="L80" s="30" t="str">
        <x:f>IF(A80="","",IF(COUNTIF($A$6:$A$205,A80)=1,"VALID","INVALID - DUPLICATE DECISION ID"))</x:f>
      </x:c>
    </x:row>
    <x:row r="81">
      <x:c r="A81" s="24"/>
      <x:c r="B81" s="24"/>
      <x:c r="C81" s="34"/>
      <x:c r="D81" s="24"/>
      <x:c r="E81" s="24"/>
      <x:c r="F81" s="24"/>
      <x:c r="G81" s="24"/>
      <x:c r="H81" s="24"/>
      <x:c r="I81" s="24"/>
      <x:c r="J81" s="24"/>
      <x:c r="K81" s="24"/>
      <x:c r="L81" s="30" t="str">
        <x:f>IF(A81="","",IF(COUNTIF($A$6:$A$205,A81)=1,"VALID","INVALID - DUPLICATE DECISION ID"))</x:f>
      </x:c>
    </x:row>
    <x:row r="82">
      <x:c r="A82" s="24"/>
      <x:c r="B82" s="24"/>
      <x:c r="C82" s="34"/>
      <x:c r="D82" s="24"/>
      <x:c r="E82" s="24"/>
      <x:c r="F82" s="24"/>
      <x:c r="G82" s="24"/>
      <x:c r="H82" s="24"/>
      <x:c r="I82" s="24"/>
      <x:c r="J82" s="24"/>
      <x:c r="K82" s="24"/>
      <x:c r="L82" s="30" t="str">
        <x:f>IF(A82="","",IF(COUNTIF($A$6:$A$205,A82)=1,"VALID","INVALID - DUPLICATE DECISION ID"))</x:f>
      </x:c>
    </x:row>
    <x:row r="83">
      <x:c r="A83" s="24"/>
      <x:c r="B83" s="24"/>
      <x:c r="C83" s="34"/>
      <x:c r="D83" s="24"/>
      <x:c r="E83" s="24"/>
      <x:c r="F83" s="24"/>
      <x:c r="G83" s="24"/>
      <x:c r="H83" s="24"/>
      <x:c r="I83" s="24"/>
      <x:c r="J83" s="24"/>
      <x:c r="K83" s="24"/>
      <x:c r="L83" s="30" t="str">
        <x:f>IF(A83="","",IF(COUNTIF($A$6:$A$205,A83)=1,"VALID","INVALID - DUPLICATE DECISION ID"))</x:f>
      </x:c>
    </x:row>
    <x:row r="84">
      <x:c r="A84" s="24"/>
      <x:c r="B84" s="24"/>
      <x:c r="C84" s="34"/>
      <x:c r="D84" s="24"/>
      <x:c r="E84" s="24"/>
      <x:c r="F84" s="24"/>
      <x:c r="G84" s="24"/>
      <x:c r="H84" s="24"/>
      <x:c r="I84" s="24"/>
      <x:c r="J84" s="24"/>
      <x:c r="K84" s="24"/>
      <x:c r="L84" s="30" t="str">
        <x:f>IF(A84="","",IF(COUNTIF($A$6:$A$205,A84)=1,"VALID","INVALID - DUPLICATE DECISION ID"))</x:f>
      </x:c>
    </x:row>
    <x:row r="85">
      <x:c r="A85" s="24"/>
      <x:c r="B85" s="24"/>
      <x:c r="C85" s="34"/>
      <x:c r="D85" s="24"/>
      <x:c r="E85" s="24"/>
      <x:c r="F85" s="24"/>
      <x:c r="G85" s="24"/>
      <x:c r="H85" s="24"/>
      <x:c r="I85" s="24"/>
      <x:c r="J85" s="24"/>
      <x:c r="K85" s="24"/>
      <x:c r="L85" s="30" t="str">
        <x:f>IF(A85="","",IF(COUNTIF($A$6:$A$205,A85)=1,"VALID","INVALID - DUPLICATE DECISION ID"))</x:f>
      </x:c>
    </x:row>
    <x:row r="86">
      <x:c r="A86" s="24"/>
      <x:c r="B86" s="24"/>
      <x:c r="C86" s="34"/>
      <x:c r="D86" s="24"/>
      <x:c r="E86" s="24"/>
      <x:c r="F86" s="24"/>
      <x:c r="G86" s="24"/>
      <x:c r="H86" s="24"/>
      <x:c r="I86" s="24"/>
      <x:c r="J86" s="24"/>
      <x:c r="K86" s="24"/>
      <x:c r="L86" s="30" t="str">
        <x:f>IF(A86="","",IF(COUNTIF($A$6:$A$205,A86)=1,"VALID","INVALID - DUPLICATE DECISION ID"))</x:f>
      </x:c>
    </x:row>
    <x:row r="87">
      <x:c r="A87" s="24"/>
      <x:c r="B87" s="24"/>
      <x:c r="C87" s="34"/>
      <x:c r="D87" s="24"/>
      <x:c r="E87" s="24"/>
      <x:c r="F87" s="24"/>
      <x:c r="G87" s="24"/>
      <x:c r="H87" s="24"/>
      <x:c r="I87" s="24"/>
      <x:c r="J87" s="24"/>
      <x:c r="K87" s="24"/>
      <x:c r="L87" s="30" t="str">
        <x:f>IF(A87="","",IF(COUNTIF($A$6:$A$205,A87)=1,"VALID","INVALID - DUPLICATE DECISION ID"))</x:f>
      </x:c>
    </x:row>
    <x:row r="88">
      <x:c r="A88" s="24"/>
      <x:c r="B88" s="24"/>
      <x:c r="C88" s="34"/>
      <x:c r="D88" s="24"/>
      <x:c r="E88" s="24"/>
      <x:c r="F88" s="24"/>
      <x:c r="G88" s="24"/>
      <x:c r="H88" s="24"/>
      <x:c r="I88" s="24"/>
      <x:c r="J88" s="24"/>
      <x:c r="K88" s="24"/>
      <x:c r="L88" s="30" t="str">
        <x:f>IF(A88="","",IF(COUNTIF($A$6:$A$205,A88)=1,"VALID","INVALID - DUPLICATE DECISION ID"))</x:f>
      </x:c>
    </x:row>
    <x:row r="89">
      <x:c r="A89" s="24"/>
      <x:c r="B89" s="24"/>
      <x:c r="C89" s="34"/>
      <x:c r="D89" s="24"/>
      <x:c r="E89" s="24"/>
      <x:c r="F89" s="24"/>
      <x:c r="G89" s="24"/>
      <x:c r="H89" s="24"/>
      <x:c r="I89" s="24"/>
      <x:c r="J89" s="24"/>
      <x:c r="K89" s="24"/>
      <x:c r="L89" s="30" t="str">
        <x:f>IF(A89="","",IF(COUNTIF($A$6:$A$205,A89)=1,"VALID","INVALID - DUPLICATE DECISION ID"))</x:f>
      </x:c>
    </x:row>
    <x:row r="90">
      <x:c r="A90" s="24"/>
      <x:c r="B90" s="24"/>
      <x:c r="C90" s="34"/>
      <x:c r="D90" s="24"/>
      <x:c r="E90" s="24"/>
      <x:c r="F90" s="24"/>
      <x:c r="G90" s="24"/>
      <x:c r="H90" s="24"/>
      <x:c r="I90" s="24"/>
      <x:c r="J90" s="24"/>
      <x:c r="K90" s="24"/>
      <x:c r="L90" s="30" t="str">
        <x:f>IF(A90="","",IF(COUNTIF($A$6:$A$205,A90)=1,"VALID","INVALID - DUPLICATE DECISION ID"))</x:f>
      </x:c>
    </x:row>
    <x:row r="91">
      <x:c r="A91" s="24"/>
      <x:c r="B91" s="24"/>
      <x:c r="C91" s="34"/>
      <x:c r="D91" s="24"/>
      <x:c r="E91" s="24"/>
      <x:c r="F91" s="24"/>
      <x:c r="G91" s="24"/>
      <x:c r="H91" s="24"/>
      <x:c r="I91" s="24"/>
      <x:c r="J91" s="24"/>
      <x:c r="K91" s="24"/>
      <x:c r="L91" s="30" t="str">
        <x:f>IF(A91="","",IF(COUNTIF($A$6:$A$205,A91)=1,"VALID","INVALID - DUPLICATE DECISION ID"))</x:f>
      </x:c>
    </x:row>
    <x:row r="92">
      <x:c r="A92" s="24"/>
      <x:c r="B92" s="24"/>
      <x:c r="C92" s="34"/>
      <x:c r="D92" s="24"/>
      <x:c r="E92" s="24"/>
      <x:c r="F92" s="24"/>
      <x:c r="G92" s="24"/>
      <x:c r="H92" s="24"/>
      <x:c r="I92" s="24"/>
      <x:c r="J92" s="24"/>
      <x:c r="K92" s="24"/>
      <x:c r="L92" s="30" t="str">
        <x:f>IF(A92="","",IF(COUNTIF($A$6:$A$205,A92)=1,"VALID","INVALID - DUPLICATE DECISION ID"))</x:f>
      </x:c>
    </x:row>
    <x:row r="93">
      <x:c r="A93" s="24"/>
      <x:c r="B93" s="24"/>
      <x:c r="C93" s="34"/>
      <x:c r="D93" s="24"/>
      <x:c r="E93" s="24"/>
      <x:c r="F93" s="24"/>
      <x:c r="G93" s="24"/>
      <x:c r="H93" s="24"/>
      <x:c r="I93" s="24"/>
      <x:c r="J93" s="24"/>
      <x:c r="K93" s="24"/>
      <x:c r="L93" s="30" t="str">
        <x:f>IF(A93="","",IF(COUNTIF($A$6:$A$205,A93)=1,"VALID","INVALID - DUPLICATE DECISION ID"))</x:f>
      </x:c>
    </x:row>
    <x:row r="94">
      <x:c r="A94" s="24"/>
      <x:c r="B94" s="24"/>
      <x:c r="C94" s="34"/>
      <x:c r="D94" s="24"/>
      <x:c r="E94" s="24"/>
      <x:c r="F94" s="24"/>
      <x:c r="G94" s="24"/>
      <x:c r="H94" s="24"/>
      <x:c r="I94" s="24"/>
      <x:c r="J94" s="24"/>
      <x:c r="K94" s="24"/>
      <x:c r="L94" s="30" t="str">
        <x:f>IF(A94="","",IF(COUNTIF($A$6:$A$205,A94)=1,"VALID","INVALID - DUPLICATE DECISION ID"))</x:f>
      </x:c>
    </x:row>
    <x:row r="95">
      <x:c r="A95" s="24"/>
      <x:c r="B95" s="24"/>
      <x:c r="C95" s="34"/>
      <x:c r="D95" s="24"/>
      <x:c r="E95" s="24"/>
      <x:c r="F95" s="24"/>
      <x:c r="G95" s="24"/>
      <x:c r="H95" s="24"/>
      <x:c r="I95" s="24"/>
      <x:c r="J95" s="24"/>
      <x:c r="K95" s="24"/>
      <x:c r="L95" s="30" t="str">
        <x:f>IF(A95="","",IF(COUNTIF($A$6:$A$205,A95)=1,"VALID","INVALID - DUPLICATE DECISION ID"))</x:f>
      </x:c>
    </x:row>
    <x:row r="96">
      <x:c r="A96" s="24"/>
      <x:c r="B96" s="24"/>
      <x:c r="C96" s="34"/>
      <x:c r="D96" s="24"/>
      <x:c r="E96" s="24"/>
      <x:c r="F96" s="24"/>
      <x:c r="G96" s="24"/>
      <x:c r="H96" s="24"/>
      <x:c r="I96" s="24"/>
      <x:c r="J96" s="24"/>
      <x:c r="K96" s="24"/>
      <x:c r="L96" s="30" t="str">
        <x:f>IF(A96="","",IF(COUNTIF($A$6:$A$205,A96)=1,"VALID","INVALID - DUPLICATE DECISION ID"))</x:f>
      </x:c>
    </x:row>
    <x:row r="97">
      <x:c r="A97" s="24"/>
      <x:c r="B97" s="24"/>
      <x:c r="C97" s="34"/>
      <x:c r="D97" s="24"/>
      <x:c r="E97" s="24"/>
      <x:c r="F97" s="24"/>
      <x:c r="G97" s="24"/>
      <x:c r="H97" s="24"/>
      <x:c r="I97" s="24"/>
      <x:c r="J97" s="24"/>
      <x:c r="K97" s="24"/>
      <x:c r="L97" s="30" t="str">
        <x:f>IF(A97="","",IF(COUNTIF($A$6:$A$205,A97)=1,"VALID","INVALID - DUPLICATE DECISION ID"))</x:f>
      </x:c>
    </x:row>
    <x:row r="98">
      <x:c r="A98" s="24"/>
      <x:c r="B98" s="24"/>
      <x:c r="C98" s="34"/>
      <x:c r="D98" s="24"/>
      <x:c r="E98" s="24"/>
      <x:c r="F98" s="24"/>
      <x:c r="G98" s="24"/>
      <x:c r="H98" s="24"/>
      <x:c r="I98" s="24"/>
      <x:c r="J98" s="24"/>
      <x:c r="K98" s="24"/>
      <x:c r="L98" s="30" t="str">
        <x:f>IF(A98="","",IF(COUNTIF($A$6:$A$205,A98)=1,"VALID","INVALID - DUPLICATE DECISION ID"))</x:f>
      </x:c>
    </x:row>
    <x:row r="99">
      <x:c r="A99" s="24"/>
      <x:c r="B99" s="24"/>
      <x:c r="C99" s="34"/>
      <x:c r="D99" s="24"/>
      <x:c r="E99" s="24"/>
      <x:c r="F99" s="24"/>
      <x:c r="G99" s="24"/>
      <x:c r="H99" s="24"/>
      <x:c r="I99" s="24"/>
      <x:c r="J99" s="24"/>
      <x:c r="K99" s="24"/>
      <x:c r="L99" s="30" t="str">
        <x:f>IF(A99="","",IF(COUNTIF($A$6:$A$205,A99)=1,"VALID","INVALID - DUPLICATE DECISION ID"))</x:f>
      </x:c>
    </x:row>
    <x:row r="100">
      <x:c r="A100" s="24"/>
      <x:c r="B100" s="24"/>
      <x:c r="C100" s="34"/>
      <x:c r="D100" s="24"/>
      <x:c r="E100" s="24"/>
      <x:c r="F100" s="24"/>
      <x:c r="G100" s="24"/>
      <x:c r="H100" s="24"/>
      <x:c r="I100" s="24"/>
      <x:c r="J100" s="24"/>
      <x:c r="K100" s="24"/>
      <x:c r="L100" s="30" t="str">
        <x:f>IF(A100="","",IF(COUNTIF($A$6:$A$205,A100)=1,"VALID","INVALID - DUPLICATE DECISION ID"))</x:f>
      </x:c>
    </x:row>
    <x:row r="101">
      <x:c r="A101" s="24"/>
      <x:c r="B101" s="24"/>
      <x:c r="C101" s="34"/>
      <x:c r="D101" s="24"/>
      <x:c r="E101" s="24"/>
      <x:c r="F101" s="24"/>
      <x:c r="G101" s="24"/>
      <x:c r="H101" s="24"/>
      <x:c r="I101" s="24"/>
      <x:c r="J101" s="24"/>
      <x:c r="K101" s="24"/>
      <x:c r="L101" s="30" t="str">
        <x:f>IF(A101="","",IF(COUNTIF($A$6:$A$205,A101)=1,"VALID","INVALID - DUPLICATE DECISION ID"))</x:f>
      </x:c>
    </x:row>
    <x:row r="102">
      <x:c r="A102" s="24"/>
      <x:c r="B102" s="24"/>
      <x:c r="C102" s="34"/>
      <x:c r="D102" s="24"/>
      <x:c r="E102" s="24"/>
      <x:c r="F102" s="24"/>
      <x:c r="G102" s="24"/>
      <x:c r="H102" s="24"/>
      <x:c r="I102" s="24"/>
      <x:c r="J102" s="24"/>
      <x:c r="K102" s="24"/>
      <x:c r="L102" s="30" t="str">
        <x:f>IF(A102="","",IF(COUNTIF($A$6:$A$205,A102)=1,"VALID","INVALID - DUPLICATE DECISION ID"))</x:f>
      </x:c>
    </x:row>
    <x:row r="103">
      <x:c r="A103" s="24"/>
      <x:c r="B103" s="24"/>
      <x:c r="C103" s="34"/>
      <x:c r="D103" s="24"/>
      <x:c r="E103" s="24"/>
      <x:c r="F103" s="24"/>
      <x:c r="G103" s="24"/>
      <x:c r="H103" s="24"/>
      <x:c r="I103" s="24"/>
      <x:c r="J103" s="24"/>
      <x:c r="K103" s="24"/>
      <x:c r="L103" s="30" t="str">
        <x:f>IF(A103="","",IF(COUNTIF($A$6:$A$205,A103)=1,"VALID","INVALID - DUPLICATE DECISION ID"))</x:f>
      </x:c>
    </x:row>
    <x:row r="104">
      <x:c r="A104" s="24"/>
      <x:c r="B104" s="24"/>
      <x:c r="C104" s="34"/>
      <x:c r="D104" s="24"/>
      <x:c r="E104" s="24"/>
      <x:c r="F104" s="24"/>
      <x:c r="G104" s="24"/>
      <x:c r="H104" s="24"/>
      <x:c r="I104" s="24"/>
      <x:c r="J104" s="24"/>
      <x:c r="K104" s="24"/>
      <x:c r="L104" s="30" t="str">
        <x:f>IF(A104="","",IF(COUNTIF($A$6:$A$205,A104)=1,"VALID","INVALID - DUPLICATE DECISION ID"))</x:f>
      </x:c>
    </x:row>
    <x:row r="105">
      <x:c r="A105" s="24"/>
      <x:c r="B105" s="24"/>
      <x:c r="C105" s="34"/>
      <x:c r="D105" s="24"/>
      <x:c r="E105" s="24"/>
      <x:c r="F105" s="24"/>
      <x:c r="G105" s="24"/>
      <x:c r="H105" s="24"/>
      <x:c r="I105" s="24"/>
      <x:c r="J105" s="24"/>
      <x:c r="K105" s="24"/>
      <x:c r="L105" s="30" t="str">
        <x:f>IF(A105="","",IF(COUNTIF($A$6:$A$205,A105)=1,"VALID","INVALID - DUPLICATE DECISION ID"))</x:f>
      </x:c>
    </x:row>
    <x:row r="106">
      <x:c r="A106" s="24"/>
      <x:c r="B106" s="24"/>
      <x:c r="C106" s="34"/>
      <x:c r="D106" s="24"/>
      <x:c r="E106" s="24"/>
      <x:c r="F106" s="24"/>
      <x:c r="G106" s="24"/>
      <x:c r="H106" s="24"/>
      <x:c r="I106" s="24"/>
      <x:c r="J106" s="24"/>
      <x:c r="K106" s="24"/>
      <x:c r="L106" s="30" t="str">
        <x:f>IF(A106="","",IF(COUNTIF($A$6:$A$205,A106)=1,"VALID","INVALID - DUPLICATE DECISION ID"))</x:f>
      </x:c>
    </x:row>
    <x:row r="107">
      <x:c r="A107" s="24"/>
      <x:c r="B107" s="24"/>
      <x:c r="C107" s="34"/>
      <x:c r="D107" s="24"/>
      <x:c r="E107" s="24"/>
      <x:c r="F107" s="24"/>
      <x:c r="G107" s="24"/>
      <x:c r="H107" s="24"/>
      <x:c r="I107" s="24"/>
      <x:c r="J107" s="24"/>
      <x:c r="K107" s="24"/>
      <x:c r="L107" s="30" t="str">
        <x:f>IF(A107="","",IF(COUNTIF($A$6:$A$205,A107)=1,"VALID","INVALID - DUPLICATE DECISION ID"))</x:f>
      </x:c>
    </x:row>
    <x:row r="108">
      <x:c r="A108" s="24"/>
      <x:c r="B108" s="24"/>
      <x:c r="C108" s="34"/>
      <x:c r="D108" s="24"/>
      <x:c r="E108" s="24"/>
      <x:c r="F108" s="24"/>
      <x:c r="G108" s="24"/>
      <x:c r="H108" s="24"/>
      <x:c r="I108" s="24"/>
      <x:c r="J108" s="24"/>
      <x:c r="K108" s="24"/>
      <x:c r="L108" s="30" t="str">
        <x:f>IF(A108="","",IF(COUNTIF($A$6:$A$205,A108)=1,"VALID","INVALID - DUPLICATE DECISION ID"))</x:f>
      </x:c>
    </x:row>
    <x:row r="109">
      <x:c r="A109" s="24"/>
      <x:c r="B109" s="24"/>
      <x:c r="C109" s="34"/>
      <x:c r="D109" s="24"/>
      <x:c r="E109" s="24"/>
      <x:c r="F109" s="24"/>
      <x:c r="G109" s="24"/>
      <x:c r="H109" s="24"/>
      <x:c r="I109" s="24"/>
      <x:c r="J109" s="24"/>
      <x:c r="K109" s="24"/>
      <x:c r="L109" s="30" t="str">
        <x:f>IF(A109="","",IF(COUNTIF($A$6:$A$205,A109)=1,"VALID","INVALID - DUPLICATE DECISION ID"))</x:f>
      </x:c>
    </x:row>
    <x:row r="110">
      <x:c r="A110" s="24"/>
      <x:c r="B110" s="24"/>
      <x:c r="C110" s="34"/>
      <x:c r="D110" s="24"/>
      <x:c r="E110" s="24"/>
      <x:c r="F110" s="24"/>
      <x:c r="G110" s="24"/>
      <x:c r="H110" s="24"/>
      <x:c r="I110" s="24"/>
      <x:c r="J110" s="24"/>
      <x:c r="K110" s="24"/>
      <x:c r="L110" s="30" t="str">
        <x:f>IF(A110="","",IF(COUNTIF($A$6:$A$205,A110)=1,"VALID","INVALID - DUPLICATE DECISION ID"))</x:f>
      </x:c>
    </x:row>
    <x:row r="111">
      <x:c r="A111" s="24"/>
      <x:c r="B111" s="24"/>
      <x:c r="C111" s="34"/>
      <x:c r="D111" s="24"/>
      <x:c r="E111" s="24"/>
      <x:c r="F111" s="24"/>
      <x:c r="G111" s="24"/>
      <x:c r="H111" s="24"/>
      <x:c r="I111" s="24"/>
      <x:c r="J111" s="24"/>
      <x:c r="K111" s="24"/>
      <x:c r="L111" s="30" t="str">
        <x:f>IF(A111="","",IF(COUNTIF($A$6:$A$205,A111)=1,"VALID","INVALID - DUPLICATE DECISION ID"))</x:f>
      </x:c>
    </x:row>
    <x:row r="112">
      <x:c r="A112" s="24"/>
      <x:c r="B112" s="24"/>
      <x:c r="C112" s="34"/>
      <x:c r="D112" s="24"/>
      <x:c r="E112" s="24"/>
      <x:c r="F112" s="24"/>
      <x:c r="G112" s="24"/>
      <x:c r="H112" s="24"/>
      <x:c r="I112" s="24"/>
      <x:c r="J112" s="24"/>
      <x:c r="K112" s="24"/>
      <x:c r="L112" s="30" t="str">
        <x:f>IF(A112="","",IF(COUNTIF($A$6:$A$205,A112)=1,"VALID","INVALID - DUPLICATE DECISION ID"))</x:f>
      </x:c>
    </x:row>
    <x:row r="113">
      <x:c r="A113" s="24"/>
      <x:c r="B113" s="24"/>
      <x:c r="C113" s="34"/>
      <x:c r="D113" s="24"/>
      <x:c r="E113" s="24"/>
      <x:c r="F113" s="24"/>
      <x:c r="G113" s="24"/>
      <x:c r="H113" s="24"/>
      <x:c r="I113" s="24"/>
      <x:c r="J113" s="24"/>
      <x:c r="K113" s="24"/>
      <x:c r="L113" s="30" t="str">
        <x:f>IF(A113="","",IF(COUNTIF($A$6:$A$205,A113)=1,"VALID","INVALID - DUPLICATE DECISION ID"))</x:f>
      </x:c>
    </x:row>
    <x:row r="114">
      <x:c r="A114" s="24"/>
      <x:c r="B114" s="24"/>
      <x:c r="C114" s="34"/>
      <x:c r="D114" s="24"/>
      <x:c r="E114" s="24"/>
      <x:c r="F114" s="24"/>
      <x:c r="G114" s="24"/>
      <x:c r="H114" s="24"/>
      <x:c r="I114" s="24"/>
      <x:c r="J114" s="24"/>
      <x:c r="K114" s="24"/>
      <x:c r="L114" s="30" t="str">
        <x:f>IF(A114="","",IF(COUNTIF($A$6:$A$205,A114)=1,"VALID","INVALID - DUPLICATE DECISION ID"))</x:f>
      </x:c>
    </x:row>
    <x:row r="115">
      <x:c r="A115" s="24"/>
      <x:c r="B115" s="24"/>
      <x:c r="C115" s="34"/>
      <x:c r="D115" s="24"/>
      <x:c r="E115" s="24"/>
      <x:c r="F115" s="24"/>
      <x:c r="G115" s="24"/>
      <x:c r="H115" s="24"/>
      <x:c r="I115" s="24"/>
      <x:c r="J115" s="24"/>
      <x:c r="K115" s="24"/>
      <x:c r="L115" s="30" t="str">
        <x:f>IF(A115="","",IF(COUNTIF($A$6:$A$205,A115)=1,"VALID","INVALID - DUPLICATE DECISION ID"))</x:f>
      </x:c>
    </x:row>
    <x:row r="116">
      <x:c r="A116" s="24"/>
      <x:c r="B116" s="24"/>
      <x:c r="C116" s="34"/>
      <x:c r="D116" s="24"/>
      <x:c r="E116" s="24"/>
      <x:c r="F116" s="24"/>
      <x:c r="G116" s="24"/>
      <x:c r="H116" s="24"/>
      <x:c r="I116" s="24"/>
      <x:c r="J116" s="24"/>
      <x:c r="K116" s="24"/>
      <x:c r="L116" s="30" t="str">
        <x:f>IF(A116="","",IF(COUNTIF($A$6:$A$205,A116)=1,"VALID","INVALID - DUPLICATE DECISION ID"))</x:f>
      </x:c>
    </x:row>
    <x:row r="117">
      <x:c r="A117" s="24"/>
      <x:c r="B117" s="24"/>
      <x:c r="C117" s="34"/>
      <x:c r="D117" s="24"/>
      <x:c r="E117" s="24"/>
      <x:c r="F117" s="24"/>
      <x:c r="G117" s="24"/>
      <x:c r="H117" s="24"/>
      <x:c r="I117" s="24"/>
      <x:c r="J117" s="24"/>
      <x:c r="K117" s="24"/>
      <x:c r="L117" s="30" t="str">
        <x:f>IF(A117="","",IF(COUNTIF($A$6:$A$205,A117)=1,"VALID","INVALID - DUPLICATE DECISION ID"))</x:f>
      </x:c>
    </x:row>
    <x:row r="118">
      <x:c r="A118" s="24"/>
      <x:c r="B118" s="24"/>
      <x:c r="C118" s="34"/>
      <x:c r="D118" s="24"/>
      <x:c r="E118" s="24"/>
      <x:c r="F118" s="24"/>
      <x:c r="G118" s="24"/>
      <x:c r="H118" s="24"/>
      <x:c r="I118" s="24"/>
      <x:c r="J118" s="24"/>
      <x:c r="K118" s="24"/>
      <x:c r="L118" s="30" t="str">
        <x:f>IF(A118="","",IF(COUNTIF($A$6:$A$205,A118)=1,"VALID","INVALID - DUPLICATE DECISION ID"))</x:f>
      </x:c>
    </x:row>
    <x:row r="119">
      <x:c r="A119" s="24"/>
      <x:c r="B119" s="24"/>
      <x:c r="C119" s="34"/>
      <x:c r="D119" s="24"/>
      <x:c r="E119" s="24"/>
      <x:c r="F119" s="24"/>
      <x:c r="G119" s="24"/>
      <x:c r="H119" s="24"/>
      <x:c r="I119" s="24"/>
      <x:c r="J119" s="24"/>
      <x:c r="K119" s="24"/>
      <x:c r="L119" s="30" t="str">
        <x:f>IF(A119="","",IF(COUNTIF($A$6:$A$205,A119)=1,"VALID","INVALID - DUPLICATE DECISION ID"))</x:f>
      </x:c>
    </x:row>
    <x:row r="120">
      <x:c r="A120" s="24"/>
      <x:c r="B120" s="24"/>
      <x:c r="C120" s="34"/>
      <x:c r="D120" s="24"/>
      <x:c r="E120" s="24"/>
      <x:c r="F120" s="24"/>
      <x:c r="G120" s="24"/>
      <x:c r="H120" s="24"/>
      <x:c r="I120" s="24"/>
      <x:c r="J120" s="24"/>
      <x:c r="K120" s="24"/>
      <x:c r="L120" s="30" t="str">
        <x:f>IF(A120="","",IF(COUNTIF($A$6:$A$205,A120)=1,"VALID","INVALID - DUPLICATE DECISION ID"))</x:f>
      </x:c>
    </x:row>
    <x:row r="121">
      <x:c r="A121" s="24"/>
      <x:c r="B121" s="24"/>
      <x:c r="C121" s="34"/>
      <x:c r="D121" s="24"/>
      <x:c r="E121" s="24"/>
      <x:c r="F121" s="24"/>
      <x:c r="G121" s="24"/>
      <x:c r="H121" s="24"/>
      <x:c r="I121" s="24"/>
      <x:c r="J121" s="24"/>
      <x:c r="K121" s="24"/>
      <x:c r="L121" s="30" t="str">
        <x:f>IF(A121="","",IF(COUNTIF($A$6:$A$205,A121)=1,"VALID","INVALID - DUPLICATE DECISION ID"))</x:f>
      </x:c>
    </x:row>
    <x:row r="122">
      <x:c r="A122" s="24"/>
      <x:c r="B122" s="24"/>
      <x:c r="C122" s="34"/>
      <x:c r="D122" s="24"/>
      <x:c r="E122" s="24"/>
      <x:c r="F122" s="24"/>
      <x:c r="G122" s="24"/>
      <x:c r="H122" s="24"/>
      <x:c r="I122" s="24"/>
      <x:c r="J122" s="24"/>
      <x:c r="K122" s="24"/>
      <x:c r="L122" s="30" t="str">
        <x:f>IF(A122="","",IF(COUNTIF($A$6:$A$205,A122)=1,"VALID","INVALID - DUPLICATE DECISION ID"))</x:f>
      </x:c>
    </x:row>
    <x:row r="123">
      <x:c r="A123" s="24"/>
      <x:c r="B123" s="24"/>
      <x:c r="C123" s="34"/>
      <x:c r="D123" s="24"/>
      <x:c r="E123" s="24"/>
      <x:c r="F123" s="24"/>
      <x:c r="G123" s="24"/>
      <x:c r="H123" s="24"/>
      <x:c r="I123" s="24"/>
      <x:c r="J123" s="24"/>
      <x:c r="K123" s="24"/>
      <x:c r="L123" s="30" t="str">
        <x:f>IF(A123="","",IF(COUNTIF($A$6:$A$205,A123)=1,"VALID","INVALID - DUPLICATE DECISION ID"))</x:f>
      </x:c>
    </x:row>
    <x:row r="124">
      <x:c r="A124" s="24"/>
      <x:c r="B124" s="24"/>
      <x:c r="C124" s="34"/>
      <x:c r="D124" s="24"/>
      <x:c r="E124" s="24"/>
      <x:c r="F124" s="24"/>
      <x:c r="G124" s="24"/>
      <x:c r="H124" s="24"/>
      <x:c r="I124" s="24"/>
      <x:c r="J124" s="24"/>
      <x:c r="K124" s="24"/>
      <x:c r="L124" s="30" t="str">
        <x:f>IF(A124="","",IF(COUNTIF($A$6:$A$205,A124)=1,"VALID","INVALID - DUPLICATE DECISION ID"))</x:f>
      </x:c>
    </x:row>
    <x:row r="125">
      <x:c r="A125" s="24"/>
      <x:c r="B125" s="24"/>
      <x:c r="C125" s="34"/>
      <x:c r="D125" s="24"/>
      <x:c r="E125" s="24"/>
      <x:c r="F125" s="24"/>
      <x:c r="G125" s="24"/>
      <x:c r="H125" s="24"/>
      <x:c r="I125" s="24"/>
      <x:c r="J125" s="24"/>
      <x:c r="K125" s="24"/>
      <x:c r="L125" s="30" t="str">
        <x:f>IF(A125="","",IF(COUNTIF($A$6:$A$205,A125)=1,"VALID","INVALID - DUPLICATE DECISION ID"))</x:f>
      </x:c>
    </x:row>
    <x:row r="126">
      <x:c r="A126" s="24"/>
      <x:c r="B126" s="24"/>
      <x:c r="C126" s="34"/>
      <x:c r="D126" s="24"/>
      <x:c r="E126" s="24"/>
      <x:c r="F126" s="24"/>
      <x:c r="G126" s="24"/>
      <x:c r="H126" s="24"/>
      <x:c r="I126" s="24"/>
      <x:c r="J126" s="24"/>
      <x:c r="K126" s="24"/>
      <x:c r="L126" s="30" t="str">
        <x:f>IF(A126="","",IF(COUNTIF($A$6:$A$205,A126)=1,"VALID","INVALID - DUPLICATE DECISION ID"))</x:f>
      </x:c>
    </x:row>
    <x:row r="127">
      <x:c r="A127" s="24"/>
      <x:c r="B127" s="24"/>
      <x:c r="C127" s="34"/>
      <x:c r="D127" s="24"/>
      <x:c r="E127" s="24"/>
      <x:c r="F127" s="24"/>
      <x:c r="G127" s="24"/>
      <x:c r="H127" s="24"/>
      <x:c r="I127" s="24"/>
      <x:c r="J127" s="24"/>
      <x:c r="K127" s="24"/>
      <x:c r="L127" s="30" t="str">
        <x:f>IF(A127="","",IF(COUNTIF($A$6:$A$205,A127)=1,"VALID","INVALID - DUPLICATE DECISION ID"))</x:f>
      </x:c>
    </x:row>
    <x:row r="128">
      <x:c r="A128" s="24"/>
      <x:c r="B128" s="24"/>
      <x:c r="C128" s="34"/>
      <x:c r="D128" s="24"/>
      <x:c r="E128" s="24"/>
      <x:c r="F128" s="24"/>
      <x:c r="G128" s="24"/>
      <x:c r="H128" s="24"/>
      <x:c r="I128" s="24"/>
      <x:c r="J128" s="24"/>
      <x:c r="K128" s="24"/>
      <x:c r="L128" s="30" t="str">
        <x:f>IF(A128="","",IF(COUNTIF($A$6:$A$205,A128)=1,"VALID","INVALID - DUPLICATE DECISION ID"))</x:f>
      </x:c>
    </x:row>
    <x:row r="129">
      <x:c r="A129" s="24"/>
      <x:c r="B129" s="24"/>
      <x:c r="C129" s="34"/>
      <x:c r="D129" s="24"/>
      <x:c r="E129" s="24"/>
      <x:c r="F129" s="24"/>
      <x:c r="G129" s="24"/>
      <x:c r="H129" s="24"/>
      <x:c r="I129" s="24"/>
      <x:c r="J129" s="24"/>
      <x:c r="K129" s="24"/>
      <x:c r="L129" s="30" t="str">
        <x:f>IF(A129="","",IF(COUNTIF($A$6:$A$205,A129)=1,"VALID","INVALID - DUPLICATE DECISION ID"))</x:f>
      </x:c>
    </x:row>
    <x:row r="130">
      <x:c r="A130" s="24"/>
      <x:c r="B130" s="24"/>
      <x:c r="C130" s="34"/>
      <x:c r="D130" s="24"/>
      <x:c r="E130" s="24"/>
      <x:c r="F130" s="24"/>
      <x:c r="G130" s="24"/>
      <x:c r="H130" s="24"/>
      <x:c r="I130" s="24"/>
      <x:c r="J130" s="24"/>
      <x:c r="K130" s="24"/>
      <x:c r="L130" s="30" t="str">
        <x:f>IF(A130="","",IF(COUNTIF($A$6:$A$205,A130)=1,"VALID","INVALID - DUPLICATE DECISION ID"))</x:f>
      </x:c>
    </x:row>
    <x:row r="131">
      <x:c r="A131" s="24"/>
      <x:c r="B131" s="24"/>
      <x:c r="C131" s="34"/>
      <x:c r="D131" s="24"/>
      <x:c r="E131" s="24"/>
      <x:c r="F131" s="24"/>
      <x:c r="G131" s="24"/>
      <x:c r="H131" s="24"/>
      <x:c r="I131" s="24"/>
      <x:c r="J131" s="24"/>
      <x:c r="K131" s="24"/>
      <x:c r="L131" s="30" t="str">
        <x:f>IF(A131="","",IF(COUNTIF($A$6:$A$205,A131)=1,"VALID","INVALID - DUPLICATE DECISION ID"))</x:f>
      </x:c>
    </x:row>
    <x:row r="132">
      <x:c r="A132" s="24"/>
      <x:c r="B132" s="24"/>
      <x:c r="C132" s="34"/>
      <x:c r="D132" s="24"/>
      <x:c r="E132" s="24"/>
      <x:c r="F132" s="24"/>
      <x:c r="G132" s="24"/>
      <x:c r="H132" s="24"/>
      <x:c r="I132" s="24"/>
      <x:c r="J132" s="24"/>
      <x:c r="K132" s="24"/>
      <x:c r="L132" s="30" t="str">
        <x:f>IF(A132="","",IF(COUNTIF($A$6:$A$205,A132)=1,"VALID","INVALID - DUPLICATE DECISION ID"))</x:f>
      </x:c>
    </x:row>
    <x:row r="133">
      <x:c r="A133" s="24"/>
      <x:c r="B133" s="24"/>
      <x:c r="C133" s="34"/>
      <x:c r="D133" s="24"/>
      <x:c r="E133" s="24"/>
      <x:c r="F133" s="24"/>
      <x:c r="G133" s="24"/>
      <x:c r="H133" s="24"/>
      <x:c r="I133" s="24"/>
      <x:c r="J133" s="24"/>
      <x:c r="K133" s="24"/>
      <x:c r="L133" s="30" t="str">
        <x:f>IF(A133="","",IF(COUNTIF($A$6:$A$205,A133)=1,"VALID","INVALID - DUPLICATE DECISION ID"))</x:f>
      </x:c>
    </x:row>
    <x:row r="134">
      <x:c r="A134" s="24"/>
      <x:c r="B134" s="24"/>
      <x:c r="C134" s="34"/>
      <x:c r="D134" s="24"/>
      <x:c r="E134" s="24"/>
      <x:c r="F134" s="24"/>
      <x:c r="G134" s="24"/>
      <x:c r="H134" s="24"/>
      <x:c r="I134" s="24"/>
      <x:c r="J134" s="24"/>
      <x:c r="K134" s="24"/>
      <x:c r="L134" s="30" t="str">
        <x:f>IF(A134="","",IF(COUNTIF($A$6:$A$205,A134)=1,"VALID","INVALID - DUPLICATE DECISION ID"))</x:f>
      </x:c>
    </x:row>
    <x:row r="135">
      <x:c r="A135" s="24"/>
      <x:c r="B135" s="24"/>
      <x:c r="C135" s="34"/>
      <x:c r="D135" s="24"/>
      <x:c r="E135" s="24"/>
      <x:c r="F135" s="24"/>
      <x:c r="G135" s="24"/>
      <x:c r="H135" s="24"/>
      <x:c r="I135" s="24"/>
      <x:c r="J135" s="24"/>
      <x:c r="K135" s="24"/>
      <x:c r="L135" s="30" t="str">
        <x:f>IF(A135="","",IF(COUNTIF($A$6:$A$205,A135)=1,"VALID","INVALID - DUPLICATE DECISION ID"))</x:f>
      </x:c>
    </x:row>
    <x:row r="136">
      <x:c r="A136" s="24"/>
      <x:c r="B136" s="24"/>
      <x:c r="C136" s="34"/>
      <x:c r="D136" s="24"/>
      <x:c r="E136" s="24"/>
      <x:c r="F136" s="24"/>
      <x:c r="G136" s="24"/>
      <x:c r="H136" s="24"/>
      <x:c r="I136" s="24"/>
      <x:c r="J136" s="24"/>
      <x:c r="K136" s="24"/>
      <x:c r="L136" s="30" t="str">
        <x:f>IF(A136="","",IF(COUNTIF($A$6:$A$205,A136)=1,"VALID","INVALID - DUPLICATE DECISION ID"))</x:f>
      </x:c>
    </x:row>
    <x:row r="137">
      <x:c r="A137" s="24"/>
      <x:c r="B137" s="24"/>
      <x:c r="C137" s="34"/>
      <x:c r="D137" s="24"/>
      <x:c r="E137" s="24"/>
      <x:c r="F137" s="24"/>
      <x:c r="G137" s="24"/>
      <x:c r="H137" s="24"/>
      <x:c r="I137" s="24"/>
      <x:c r="J137" s="24"/>
      <x:c r="K137" s="24"/>
      <x:c r="L137" s="30" t="str">
        <x:f>IF(A137="","",IF(COUNTIF($A$6:$A$205,A137)=1,"VALID","INVALID - DUPLICATE DECISION ID"))</x:f>
      </x:c>
    </x:row>
    <x:row r="138">
      <x:c r="A138" s="24"/>
      <x:c r="B138" s="24"/>
      <x:c r="C138" s="34"/>
      <x:c r="D138" s="24"/>
      <x:c r="E138" s="24"/>
      <x:c r="F138" s="24"/>
      <x:c r="G138" s="24"/>
      <x:c r="H138" s="24"/>
      <x:c r="I138" s="24"/>
      <x:c r="J138" s="24"/>
      <x:c r="K138" s="24"/>
      <x:c r="L138" s="30" t="str">
        <x:f>IF(A138="","",IF(COUNTIF($A$6:$A$205,A138)=1,"VALID","INVALID - DUPLICATE DECISION ID"))</x:f>
      </x:c>
    </x:row>
    <x:row r="139">
      <x:c r="A139" s="24"/>
      <x:c r="B139" s="24"/>
      <x:c r="C139" s="34"/>
      <x:c r="D139" s="24"/>
      <x:c r="E139" s="24"/>
      <x:c r="F139" s="24"/>
      <x:c r="G139" s="24"/>
      <x:c r="H139" s="24"/>
      <x:c r="I139" s="24"/>
      <x:c r="J139" s="24"/>
      <x:c r="K139" s="24"/>
      <x:c r="L139" s="30" t="str">
        <x:f>IF(A139="","",IF(COUNTIF($A$6:$A$205,A139)=1,"VALID","INVALID - DUPLICATE DECISION ID"))</x:f>
      </x:c>
    </x:row>
    <x:row r="140">
      <x:c r="A140" s="24"/>
      <x:c r="B140" s="24"/>
      <x:c r="C140" s="34"/>
      <x:c r="D140" s="24"/>
      <x:c r="E140" s="24"/>
      <x:c r="F140" s="24"/>
      <x:c r="G140" s="24"/>
      <x:c r="H140" s="24"/>
      <x:c r="I140" s="24"/>
      <x:c r="J140" s="24"/>
      <x:c r="K140" s="24"/>
      <x:c r="L140" s="30" t="str">
        <x:f>IF(A140="","",IF(COUNTIF($A$6:$A$205,A140)=1,"VALID","INVALID - DUPLICATE DECISION ID"))</x:f>
      </x:c>
    </x:row>
    <x:row r="141">
      <x:c r="A141" s="24"/>
      <x:c r="B141" s="24"/>
      <x:c r="C141" s="34"/>
      <x:c r="D141" s="24"/>
      <x:c r="E141" s="24"/>
      <x:c r="F141" s="24"/>
      <x:c r="G141" s="24"/>
      <x:c r="H141" s="24"/>
      <x:c r="I141" s="24"/>
      <x:c r="J141" s="24"/>
      <x:c r="K141" s="24"/>
      <x:c r="L141" s="30" t="str">
        <x:f>IF(A141="","",IF(COUNTIF($A$6:$A$205,A141)=1,"VALID","INVALID - DUPLICATE DECISION ID"))</x:f>
      </x:c>
    </x:row>
    <x:row r="142">
      <x:c r="A142" s="24"/>
      <x:c r="B142" s="24"/>
      <x:c r="C142" s="34"/>
      <x:c r="D142" s="24"/>
      <x:c r="E142" s="24"/>
      <x:c r="F142" s="24"/>
      <x:c r="G142" s="24"/>
      <x:c r="H142" s="24"/>
      <x:c r="I142" s="24"/>
      <x:c r="J142" s="24"/>
      <x:c r="K142" s="24"/>
      <x:c r="L142" s="30" t="str">
        <x:f>IF(A142="","",IF(COUNTIF($A$6:$A$205,A142)=1,"VALID","INVALID - DUPLICATE DECISION ID"))</x:f>
      </x:c>
    </x:row>
    <x:row r="143">
      <x:c r="A143" s="24"/>
      <x:c r="B143" s="24"/>
      <x:c r="C143" s="34"/>
      <x:c r="D143" s="24"/>
      <x:c r="E143" s="24"/>
      <x:c r="F143" s="24"/>
      <x:c r="G143" s="24"/>
      <x:c r="H143" s="24"/>
      <x:c r="I143" s="24"/>
      <x:c r="J143" s="24"/>
      <x:c r="K143" s="24"/>
      <x:c r="L143" s="30" t="str">
        <x:f>IF(A143="","",IF(COUNTIF($A$6:$A$205,A143)=1,"VALID","INVALID - DUPLICATE DECISION ID"))</x:f>
      </x:c>
    </x:row>
    <x:row r="144">
      <x:c r="A144" s="24"/>
      <x:c r="B144" s="24"/>
      <x:c r="C144" s="34"/>
      <x:c r="D144" s="24"/>
      <x:c r="E144" s="24"/>
      <x:c r="F144" s="24"/>
      <x:c r="G144" s="24"/>
      <x:c r="H144" s="24"/>
      <x:c r="I144" s="24"/>
      <x:c r="J144" s="24"/>
      <x:c r="K144" s="24"/>
      <x:c r="L144" s="30" t="str">
        <x:f>IF(A144="","",IF(COUNTIF($A$6:$A$205,A144)=1,"VALID","INVALID - DUPLICATE DECISION ID"))</x:f>
      </x:c>
    </x:row>
    <x:row r="145">
      <x:c r="A145" s="24"/>
      <x:c r="B145" s="24"/>
      <x:c r="C145" s="34"/>
      <x:c r="D145" s="24"/>
      <x:c r="E145" s="24"/>
      <x:c r="F145" s="24"/>
      <x:c r="G145" s="24"/>
      <x:c r="H145" s="24"/>
      <x:c r="I145" s="24"/>
      <x:c r="J145" s="24"/>
      <x:c r="K145" s="24"/>
      <x:c r="L145" s="30" t="str">
        <x:f>IF(A145="","",IF(COUNTIF($A$6:$A$205,A145)=1,"VALID","INVALID - DUPLICATE DECISION ID"))</x:f>
      </x:c>
    </x:row>
    <x:row r="146">
      <x:c r="A146" s="24"/>
      <x:c r="B146" s="24"/>
      <x:c r="C146" s="34"/>
      <x:c r="D146" s="24"/>
      <x:c r="E146" s="24"/>
      <x:c r="F146" s="24"/>
      <x:c r="G146" s="24"/>
      <x:c r="H146" s="24"/>
      <x:c r="I146" s="24"/>
      <x:c r="J146" s="24"/>
      <x:c r="K146" s="24"/>
      <x:c r="L146" s="30" t="str">
        <x:f>IF(A146="","",IF(COUNTIF($A$6:$A$205,A146)=1,"VALID","INVALID - DUPLICATE DECISION ID"))</x:f>
      </x:c>
    </x:row>
    <x:row r="147">
      <x:c r="A147" s="24"/>
      <x:c r="B147" s="24"/>
      <x:c r="C147" s="34"/>
      <x:c r="D147" s="24"/>
      <x:c r="E147" s="24"/>
      <x:c r="F147" s="24"/>
      <x:c r="G147" s="24"/>
      <x:c r="H147" s="24"/>
      <x:c r="I147" s="24"/>
      <x:c r="J147" s="24"/>
      <x:c r="K147" s="24"/>
      <x:c r="L147" s="30" t="str">
        <x:f>IF(A147="","",IF(COUNTIF($A$6:$A$205,A147)=1,"VALID","INVALID - DUPLICATE DECISION ID"))</x:f>
      </x:c>
    </x:row>
    <x:row r="148">
      <x:c r="A148" s="24"/>
      <x:c r="B148" s="24"/>
      <x:c r="C148" s="34"/>
      <x:c r="D148" s="24"/>
      <x:c r="E148" s="24"/>
      <x:c r="F148" s="24"/>
      <x:c r="G148" s="24"/>
      <x:c r="H148" s="24"/>
      <x:c r="I148" s="24"/>
      <x:c r="J148" s="24"/>
      <x:c r="K148" s="24"/>
      <x:c r="L148" s="30" t="str">
        <x:f>IF(A148="","",IF(COUNTIF($A$6:$A$205,A148)=1,"VALID","INVALID - DUPLICATE DECISION ID"))</x:f>
      </x:c>
    </x:row>
    <x:row r="149">
      <x:c r="A149" s="24"/>
      <x:c r="B149" s="24"/>
      <x:c r="C149" s="34"/>
      <x:c r="D149" s="24"/>
      <x:c r="E149" s="24"/>
      <x:c r="F149" s="24"/>
      <x:c r="G149" s="24"/>
      <x:c r="H149" s="24"/>
      <x:c r="I149" s="24"/>
      <x:c r="J149" s="24"/>
      <x:c r="K149" s="24"/>
      <x:c r="L149" s="30" t="str">
        <x:f>IF(A149="","",IF(COUNTIF($A$6:$A$205,A149)=1,"VALID","INVALID - DUPLICATE DECISION ID"))</x:f>
      </x:c>
    </x:row>
    <x:row r="150">
      <x:c r="A150" s="24"/>
      <x:c r="B150" s="24"/>
      <x:c r="C150" s="34"/>
      <x:c r="D150" s="24"/>
      <x:c r="E150" s="24"/>
      <x:c r="F150" s="24"/>
      <x:c r="G150" s="24"/>
      <x:c r="H150" s="24"/>
      <x:c r="I150" s="24"/>
      <x:c r="J150" s="24"/>
      <x:c r="K150" s="24"/>
      <x:c r="L150" s="30" t="str">
        <x:f>IF(A150="","",IF(COUNTIF($A$6:$A$205,A150)=1,"VALID","INVALID - DUPLICATE DECISION ID"))</x:f>
      </x:c>
    </x:row>
    <x:row r="151">
      <x:c r="A151" s="24"/>
      <x:c r="B151" s="24"/>
      <x:c r="C151" s="34"/>
      <x:c r="D151" s="24"/>
      <x:c r="E151" s="24"/>
      <x:c r="F151" s="24"/>
      <x:c r="G151" s="24"/>
      <x:c r="H151" s="24"/>
      <x:c r="I151" s="24"/>
      <x:c r="J151" s="24"/>
      <x:c r="K151" s="24"/>
      <x:c r="L151" s="30" t="str">
        <x:f>IF(A151="","",IF(COUNTIF($A$6:$A$205,A151)=1,"VALID","INVALID - DUPLICATE DECISION ID"))</x:f>
      </x:c>
    </x:row>
    <x:row r="152">
      <x:c r="A152" s="24"/>
      <x:c r="B152" s="24"/>
      <x:c r="C152" s="34"/>
      <x:c r="D152" s="24"/>
      <x:c r="E152" s="24"/>
      <x:c r="F152" s="24"/>
      <x:c r="G152" s="24"/>
      <x:c r="H152" s="24"/>
      <x:c r="I152" s="24"/>
      <x:c r="J152" s="24"/>
      <x:c r="K152" s="24"/>
      <x:c r="L152" s="30" t="str">
        <x:f>IF(A152="","",IF(COUNTIF($A$6:$A$205,A152)=1,"VALID","INVALID - DUPLICATE DECISION ID"))</x:f>
      </x:c>
    </x:row>
    <x:row r="153">
      <x:c r="A153" s="24"/>
      <x:c r="B153" s="24"/>
      <x:c r="C153" s="34"/>
      <x:c r="D153" s="24"/>
      <x:c r="E153" s="24"/>
      <x:c r="F153" s="24"/>
      <x:c r="G153" s="24"/>
      <x:c r="H153" s="24"/>
      <x:c r="I153" s="24"/>
      <x:c r="J153" s="24"/>
      <x:c r="K153" s="24"/>
      <x:c r="L153" s="30" t="str">
        <x:f>IF(A153="","",IF(COUNTIF($A$6:$A$205,A153)=1,"VALID","INVALID - DUPLICATE DECISION ID"))</x:f>
      </x:c>
    </x:row>
    <x:row r="154">
      <x:c r="A154" s="24"/>
      <x:c r="B154" s="24"/>
      <x:c r="C154" s="34"/>
      <x:c r="D154" s="24"/>
      <x:c r="E154" s="24"/>
      <x:c r="F154" s="24"/>
      <x:c r="G154" s="24"/>
      <x:c r="H154" s="24"/>
      <x:c r="I154" s="24"/>
      <x:c r="J154" s="24"/>
      <x:c r="K154" s="24"/>
      <x:c r="L154" s="30" t="str">
        <x:f>IF(A154="","",IF(COUNTIF($A$6:$A$205,A154)=1,"VALID","INVALID - DUPLICATE DECISION ID"))</x:f>
      </x:c>
    </x:row>
    <x:row r="155">
      <x:c r="A155" s="24"/>
      <x:c r="B155" s="24"/>
      <x:c r="C155" s="34"/>
      <x:c r="D155" s="24"/>
      <x:c r="E155" s="24"/>
      <x:c r="F155" s="24"/>
      <x:c r="G155" s="24"/>
      <x:c r="H155" s="24"/>
      <x:c r="I155" s="24"/>
      <x:c r="J155" s="24"/>
      <x:c r="K155" s="24"/>
      <x:c r="L155" s="30" t="str">
        <x:f>IF(A155="","",IF(COUNTIF($A$6:$A$205,A155)=1,"VALID","INVALID - DUPLICATE DECISION ID"))</x:f>
      </x:c>
    </x:row>
    <x:row r="156">
      <x:c r="A156" s="24"/>
      <x:c r="B156" s="24"/>
      <x:c r="C156" s="34"/>
      <x:c r="D156" s="24"/>
      <x:c r="E156" s="24"/>
      <x:c r="F156" s="24"/>
      <x:c r="G156" s="24"/>
      <x:c r="H156" s="24"/>
      <x:c r="I156" s="24"/>
      <x:c r="J156" s="24"/>
      <x:c r="K156" s="24"/>
      <x:c r="L156" s="30" t="str">
        <x:f>IF(A156="","",IF(COUNTIF($A$6:$A$205,A156)=1,"VALID","INVALID - DUPLICATE DECISION ID"))</x:f>
      </x:c>
    </x:row>
    <x:row r="157">
      <x:c r="A157" s="24"/>
      <x:c r="B157" s="24"/>
      <x:c r="C157" s="34"/>
      <x:c r="D157" s="24"/>
      <x:c r="E157" s="24"/>
      <x:c r="F157" s="24"/>
      <x:c r="G157" s="24"/>
      <x:c r="H157" s="24"/>
      <x:c r="I157" s="24"/>
      <x:c r="J157" s="24"/>
      <x:c r="K157" s="24"/>
      <x:c r="L157" s="30" t="str">
        <x:f>IF(A157="","",IF(COUNTIF($A$6:$A$205,A157)=1,"VALID","INVALID - DUPLICATE DECISION ID"))</x:f>
      </x:c>
    </x:row>
    <x:row r="158">
      <x:c r="A158" s="24"/>
      <x:c r="B158" s="24"/>
      <x:c r="C158" s="34"/>
      <x:c r="D158" s="24"/>
      <x:c r="E158" s="24"/>
      <x:c r="F158" s="24"/>
      <x:c r="G158" s="24"/>
      <x:c r="H158" s="24"/>
      <x:c r="I158" s="24"/>
      <x:c r="J158" s="24"/>
      <x:c r="K158" s="24"/>
      <x:c r="L158" s="30" t="str">
        <x:f>IF(A158="","",IF(COUNTIF($A$6:$A$205,A158)=1,"VALID","INVALID - DUPLICATE DECISION ID"))</x:f>
      </x:c>
    </x:row>
    <x:row r="159">
      <x:c r="A159" s="24"/>
      <x:c r="B159" s="24"/>
      <x:c r="C159" s="34"/>
      <x:c r="D159" s="24"/>
      <x:c r="E159" s="24"/>
      <x:c r="F159" s="24"/>
      <x:c r="G159" s="24"/>
      <x:c r="H159" s="24"/>
      <x:c r="I159" s="24"/>
      <x:c r="J159" s="24"/>
      <x:c r="K159" s="24"/>
      <x:c r="L159" s="30" t="str">
        <x:f>IF(A159="","",IF(COUNTIF($A$6:$A$205,A159)=1,"VALID","INVALID - DUPLICATE DECISION ID"))</x:f>
      </x:c>
    </x:row>
    <x:row r="160">
      <x:c r="A160" s="24"/>
      <x:c r="B160" s="24"/>
      <x:c r="C160" s="34"/>
      <x:c r="D160" s="24"/>
      <x:c r="E160" s="24"/>
      <x:c r="F160" s="24"/>
      <x:c r="G160" s="24"/>
      <x:c r="H160" s="24"/>
      <x:c r="I160" s="24"/>
      <x:c r="J160" s="24"/>
      <x:c r="K160" s="24"/>
      <x:c r="L160" s="30" t="str">
        <x:f>IF(A160="","",IF(COUNTIF($A$6:$A$205,A160)=1,"VALID","INVALID - DUPLICATE DECISION ID"))</x:f>
      </x:c>
    </x:row>
    <x:row r="161">
      <x:c r="A161" s="24"/>
      <x:c r="B161" s="24"/>
      <x:c r="C161" s="34"/>
      <x:c r="D161" s="24"/>
      <x:c r="E161" s="24"/>
      <x:c r="F161" s="24"/>
      <x:c r="G161" s="24"/>
      <x:c r="H161" s="24"/>
      <x:c r="I161" s="24"/>
      <x:c r="J161" s="24"/>
      <x:c r="K161" s="24"/>
      <x:c r="L161" s="30" t="str">
        <x:f>IF(A161="","",IF(COUNTIF($A$6:$A$205,A161)=1,"VALID","INVALID - DUPLICATE DECISION ID"))</x:f>
      </x:c>
    </x:row>
    <x:row r="162">
      <x:c r="A162" s="24"/>
      <x:c r="B162" s="24"/>
      <x:c r="C162" s="34"/>
      <x:c r="D162" s="24"/>
      <x:c r="E162" s="24"/>
      <x:c r="F162" s="24"/>
      <x:c r="G162" s="24"/>
      <x:c r="H162" s="24"/>
      <x:c r="I162" s="24"/>
      <x:c r="J162" s="24"/>
      <x:c r="K162" s="24"/>
      <x:c r="L162" s="30" t="str">
        <x:f>IF(A162="","",IF(COUNTIF($A$6:$A$205,A162)=1,"VALID","INVALID - DUPLICATE DECISION ID"))</x:f>
      </x:c>
    </x:row>
    <x:row r="163">
      <x:c r="A163" s="24"/>
      <x:c r="B163" s="24"/>
      <x:c r="C163" s="34"/>
      <x:c r="D163" s="24"/>
      <x:c r="E163" s="24"/>
      <x:c r="F163" s="24"/>
      <x:c r="G163" s="24"/>
      <x:c r="H163" s="24"/>
      <x:c r="I163" s="24"/>
      <x:c r="J163" s="24"/>
      <x:c r="K163" s="24"/>
      <x:c r="L163" s="30" t="str">
        <x:f>IF(A163="","",IF(COUNTIF($A$6:$A$205,A163)=1,"VALID","INVALID - DUPLICATE DECISION ID"))</x:f>
      </x:c>
    </x:row>
    <x:row r="164">
      <x:c r="A164" s="24"/>
      <x:c r="B164" s="24"/>
      <x:c r="C164" s="34"/>
      <x:c r="D164" s="24"/>
      <x:c r="E164" s="24"/>
      <x:c r="F164" s="24"/>
      <x:c r="G164" s="24"/>
      <x:c r="H164" s="24"/>
      <x:c r="I164" s="24"/>
      <x:c r="J164" s="24"/>
      <x:c r="K164" s="24"/>
      <x:c r="L164" s="30" t="str">
        <x:f>IF(A164="","",IF(COUNTIF($A$6:$A$205,A164)=1,"VALID","INVALID - DUPLICATE DECISION ID"))</x:f>
      </x:c>
    </x:row>
    <x:row r="165">
      <x:c r="A165" s="24"/>
      <x:c r="B165" s="24"/>
      <x:c r="C165" s="34"/>
      <x:c r="D165" s="24"/>
      <x:c r="E165" s="24"/>
      <x:c r="F165" s="24"/>
      <x:c r="G165" s="24"/>
      <x:c r="H165" s="24"/>
      <x:c r="I165" s="24"/>
      <x:c r="J165" s="24"/>
      <x:c r="K165" s="24"/>
      <x:c r="L165" s="30" t="str">
        <x:f>IF(A165="","",IF(COUNTIF($A$6:$A$205,A165)=1,"VALID","INVALID - DUPLICATE DECISION ID"))</x:f>
      </x:c>
    </x:row>
    <x:row r="166">
      <x:c r="A166" s="24"/>
      <x:c r="B166" s="24"/>
      <x:c r="C166" s="34"/>
      <x:c r="D166" s="24"/>
      <x:c r="E166" s="24"/>
      <x:c r="F166" s="24"/>
      <x:c r="G166" s="24"/>
      <x:c r="H166" s="24"/>
      <x:c r="I166" s="24"/>
      <x:c r="J166" s="24"/>
      <x:c r="K166" s="24"/>
      <x:c r="L166" s="30" t="str">
        <x:f>IF(A166="","",IF(COUNTIF($A$6:$A$205,A166)=1,"VALID","INVALID - DUPLICATE DECISION ID"))</x:f>
      </x:c>
    </x:row>
    <x:row r="167">
      <x:c r="A167" s="24"/>
      <x:c r="B167" s="24"/>
      <x:c r="C167" s="34"/>
      <x:c r="D167" s="24"/>
      <x:c r="E167" s="24"/>
      <x:c r="F167" s="24"/>
      <x:c r="G167" s="24"/>
      <x:c r="H167" s="24"/>
      <x:c r="I167" s="24"/>
      <x:c r="J167" s="24"/>
      <x:c r="K167" s="24"/>
      <x:c r="L167" s="30" t="str">
        <x:f>IF(A167="","",IF(COUNTIF($A$6:$A$205,A167)=1,"VALID","INVALID - DUPLICATE DECISION ID"))</x:f>
      </x:c>
    </x:row>
    <x:row r="168">
      <x:c r="A168" s="24"/>
      <x:c r="B168" s="24"/>
      <x:c r="C168" s="34"/>
      <x:c r="D168" s="24"/>
      <x:c r="E168" s="24"/>
      <x:c r="F168" s="24"/>
      <x:c r="G168" s="24"/>
      <x:c r="H168" s="24"/>
      <x:c r="I168" s="24"/>
      <x:c r="J168" s="24"/>
      <x:c r="K168" s="24"/>
      <x:c r="L168" s="30" t="str">
        <x:f>IF(A168="","",IF(COUNTIF($A$6:$A$205,A168)=1,"VALID","INVALID - DUPLICATE DECISION ID"))</x:f>
      </x:c>
    </x:row>
    <x:row r="169">
      <x:c r="A169" s="24"/>
      <x:c r="B169" s="24"/>
      <x:c r="C169" s="34"/>
      <x:c r="D169" s="24"/>
      <x:c r="E169" s="24"/>
      <x:c r="F169" s="24"/>
      <x:c r="G169" s="24"/>
      <x:c r="H169" s="24"/>
      <x:c r="I169" s="24"/>
      <x:c r="J169" s="24"/>
      <x:c r="K169" s="24"/>
      <x:c r="L169" s="30" t="str">
        <x:f>IF(A169="","",IF(COUNTIF($A$6:$A$205,A169)=1,"VALID","INVALID - DUPLICATE DECISION ID"))</x:f>
      </x:c>
    </x:row>
    <x:row r="170">
      <x:c r="A170" s="24"/>
      <x:c r="B170" s="24"/>
      <x:c r="C170" s="34"/>
      <x:c r="D170" s="24"/>
      <x:c r="E170" s="24"/>
      <x:c r="F170" s="24"/>
      <x:c r="G170" s="24"/>
      <x:c r="H170" s="24"/>
      <x:c r="I170" s="24"/>
      <x:c r="J170" s="24"/>
      <x:c r="K170" s="24"/>
      <x:c r="L170" s="30" t="str">
        <x:f>IF(A170="","",IF(COUNTIF($A$6:$A$205,A170)=1,"VALID","INVALID - DUPLICATE DECISION ID"))</x:f>
      </x:c>
    </x:row>
    <x:row r="171">
      <x:c r="A171" s="24"/>
      <x:c r="B171" s="24"/>
      <x:c r="C171" s="34"/>
      <x:c r="D171" s="24"/>
      <x:c r="E171" s="24"/>
      <x:c r="F171" s="24"/>
      <x:c r="G171" s="24"/>
      <x:c r="H171" s="24"/>
      <x:c r="I171" s="24"/>
      <x:c r="J171" s="24"/>
      <x:c r="K171" s="24"/>
      <x:c r="L171" s="30" t="str">
        <x:f>IF(A171="","",IF(COUNTIF($A$6:$A$205,A171)=1,"VALID","INVALID - DUPLICATE DECISION ID"))</x:f>
      </x:c>
    </x:row>
    <x:row r="172">
      <x:c r="A172" s="24"/>
      <x:c r="B172" s="24"/>
      <x:c r="C172" s="34"/>
      <x:c r="D172" s="24"/>
      <x:c r="E172" s="24"/>
      <x:c r="F172" s="24"/>
      <x:c r="G172" s="24"/>
      <x:c r="H172" s="24"/>
      <x:c r="I172" s="24"/>
      <x:c r="J172" s="24"/>
      <x:c r="K172" s="24"/>
      <x:c r="L172" s="30" t="str">
        <x:f>IF(A172="","",IF(COUNTIF($A$6:$A$205,A172)=1,"VALID","INVALID - DUPLICATE DECISION ID"))</x:f>
      </x:c>
    </x:row>
    <x:row r="173">
      <x:c r="A173" s="24"/>
      <x:c r="B173" s="24"/>
      <x:c r="C173" s="34"/>
      <x:c r="D173" s="24"/>
      <x:c r="E173" s="24"/>
      <x:c r="F173" s="24"/>
      <x:c r="G173" s="24"/>
      <x:c r="H173" s="24"/>
      <x:c r="I173" s="24"/>
      <x:c r="J173" s="24"/>
      <x:c r="K173" s="24"/>
      <x:c r="L173" s="30" t="str">
        <x:f>IF(A173="","",IF(COUNTIF($A$6:$A$205,A173)=1,"VALID","INVALID - DUPLICATE DECISION ID"))</x:f>
      </x:c>
    </x:row>
    <x:row r="174">
      <x:c r="A174" s="24"/>
      <x:c r="B174" s="24"/>
      <x:c r="C174" s="34"/>
      <x:c r="D174" s="24"/>
      <x:c r="E174" s="24"/>
      <x:c r="F174" s="24"/>
      <x:c r="G174" s="24"/>
      <x:c r="H174" s="24"/>
      <x:c r="I174" s="24"/>
      <x:c r="J174" s="24"/>
      <x:c r="K174" s="24"/>
      <x:c r="L174" s="30" t="str">
        <x:f>IF(A174="","",IF(COUNTIF($A$6:$A$205,A174)=1,"VALID","INVALID - DUPLICATE DECISION ID"))</x:f>
      </x:c>
    </x:row>
    <x:row r="175">
      <x:c r="A175" s="24"/>
      <x:c r="B175" s="24"/>
      <x:c r="C175" s="34"/>
      <x:c r="D175" s="24"/>
      <x:c r="E175" s="24"/>
      <x:c r="F175" s="24"/>
      <x:c r="G175" s="24"/>
      <x:c r="H175" s="24"/>
      <x:c r="I175" s="24"/>
      <x:c r="J175" s="24"/>
      <x:c r="K175" s="24"/>
      <x:c r="L175" s="30" t="str">
        <x:f>IF(A175="","",IF(COUNTIF($A$6:$A$205,A175)=1,"VALID","INVALID - DUPLICATE DECISION ID"))</x:f>
      </x:c>
    </x:row>
    <x:row r="176">
      <x:c r="A176" s="24"/>
      <x:c r="B176" s="24"/>
      <x:c r="C176" s="34"/>
      <x:c r="D176" s="24"/>
      <x:c r="E176" s="24"/>
      <x:c r="F176" s="24"/>
      <x:c r="G176" s="24"/>
      <x:c r="H176" s="24"/>
      <x:c r="I176" s="24"/>
      <x:c r="J176" s="24"/>
      <x:c r="K176" s="24"/>
      <x:c r="L176" s="30" t="str">
        <x:f>IF(A176="","",IF(COUNTIF($A$6:$A$205,A176)=1,"VALID","INVALID - DUPLICATE DECISION ID"))</x:f>
      </x:c>
    </x:row>
    <x:row r="177">
      <x:c r="A177" s="24"/>
      <x:c r="B177" s="24"/>
      <x:c r="C177" s="34"/>
      <x:c r="D177" s="24"/>
      <x:c r="E177" s="24"/>
      <x:c r="F177" s="24"/>
      <x:c r="G177" s="24"/>
      <x:c r="H177" s="24"/>
      <x:c r="I177" s="24"/>
      <x:c r="J177" s="24"/>
      <x:c r="K177" s="24"/>
      <x:c r="L177" s="30" t="str">
        <x:f>IF(A177="","",IF(COUNTIF($A$6:$A$205,A177)=1,"VALID","INVALID - DUPLICATE DECISION ID"))</x:f>
      </x:c>
    </x:row>
    <x:row r="178">
      <x:c r="A178" s="24"/>
      <x:c r="B178" s="24"/>
      <x:c r="C178" s="34"/>
      <x:c r="D178" s="24"/>
      <x:c r="E178" s="24"/>
      <x:c r="F178" s="24"/>
      <x:c r="G178" s="24"/>
      <x:c r="H178" s="24"/>
      <x:c r="I178" s="24"/>
      <x:c r="J178" s="24"/>
      <x:c r="K178" s="24"/>
      <x:c r="L178" s="30" t="str">
        <x:f>IF(A178="","",IF(COUNTIF($A$6:$A$205,A178)=1,"VALID","INVALID - DUPLICATE DECISION ID"))</x:f>
      </x:c>
    </x:row>
    <x:row r="179">
      <x:c r="A179" s="24"/>
      <x:c r="B179" s="24"/>
      <x:c r="C179" s="34"/>
      <x:c r="D179" s="24"/>
      <x:c r="E179" s="24"/>
      <x:c r="F179" s="24"/>
      <x:c r="G179" s="24"/>
      <x:c r="H179" s="24"/>
      <x:c r="I179" s="24"/>
      <x:c r="J179" s="24"/>
      <x:c r="K179" s="24"/>
      <x:c r="L179" s="30" t="str">
        <x:f>IF(A179="","",IF(COUNTIF($A$6:$A$205,A179)=1,"VALID","INVALID - DUPLICATE DECISION ID"))</x:f>
      </x:c>
    </x:row>
    <x:row r="180">
      <x:c r="A180" s="24"/>
      <x:c r="B180" s="24"/>
      <x:c r="C180" s="34"/>
      <x:c r="D180" s="24"/>
      <x:c r="E180" s="24"/>
      <x:c r="F180" s="24"/>
      <x:c r="G180" s="24"/>
      <x:c r="H180" s="24"/>
      <x:c r="I180" s="24"/>
      <x:c r="J180" s="24"/>
      <x:c r="K180" s="24"/>
      <x:c r="L180" s="30" t="str">
        <x:f>IF(A180="","",IF(COUNTIF($A$6:$A$205,A180)=1,"VALID","INVALID - DUPLICATE DECISION ID"))</x:f>
      </x:c>
    </x:row>
    <x:row r="181">
      <x:c r="A181" s="24"/>
      <x:c r="B181" s="24"/>
      <x:c r="C181" s="34"/>
      <x:c r="D181" s="24"/>
      <x:c r="E181" s="24"/>
      <x:c r="F181" s="24"/>
      <x:c r="G181" s="24"/>
      <x:c r="H181" s="24"/>
      <x:c r="I181" s="24"/>
      <x:c r="J181" s="24"/>
      <x:c r="K181" s="24"/>
      <x:c r="L181" s="30" t="str">
        <x:f>IF(A181="","",IF(COUNTIF($A$6:$A$205,A181)=1,"VALID","INVALID - DUPLICATE DECISION ID"))</x:f>
      </x:c>
    </x:row>
    <x:row r="182">
      <x:c r="A182" s="24"/>
      <x:c r="B182" s="24"/>
      <x:c r="C182" s="34"/>
      <x:c r="D182" s="24"/>
      <x:c r="E182" s="24"/>
      <x:c r="F182" s="24"/>
      <x:c r="G182" s="24"/>
      <x:c r="H182" s="24"/>
      <x:c r="I182" s="24"/>
      <x:c r="J182" s="24"/>
      <x:c r="K182" s="24"/>
      <x:c r="L182" s="30" t="str">
        <x:f>IF(A182="","",IF(COUNTIF($A$6:$A$205,A182)=1,"VALID","INVALID - DUPLICATE DECISION ID"))</x:f>
      </x:c>
    </x:row>
    <x:row r="183">
      <x:c r="A183" s="24"/>
      <x:c r="B183" s="24"/>
      <x:c r="C183" s="34"/>
      <x:c r="D183" s="24"/>
      <x:c r="E183" s="24"/>
      <x:c r="F183" s="24"/>
      <x:c r="G183" s="24"/>
      <x:c r="H183" s="24"/>
      <x:c r="I183" s="24"/>
      <x:c r="J183" s="24"/>
      <x:c r="K183" s="24"/>
      <x:c r="L183" s="30" t="str">
        <x:f>IF(A183="","",IF(COUNTIF($A$6:$A$205,A183)=1,"VALID","INVALID - DUPLICATE DECISION ID"))</x:f>
      </x:c>
    </x:row>
    <x:row r="184">
      <x:c r="A184" s="24"/>
      <x:c r="B184" s="24"/>
      <x:c r="C184" s="34"/>
      <x:c r="D184" s="24"/>
      <x:c r="E184" s="24"/>
      <x:c r="F184" s="24"/>
      <x:c r="G184" s="24"/>
      <x:c r="H184" s="24"/>
      <x:c r="I184" s="24"/>
      <x:c r="J184" s="24"/>
      <x:c r="K184" s="24"/>
      <x:c r="L184" s="30" t="str">
        <x:f>IF(A184="","",IF(COUNTIF($A$6:$A$205,A184)=1,"VALID","INVALID - DUPLICATE DECISION ID"))</x:f>
      </x:c>
    </x:row>
    <x:row r="185">
      <x:c r="A185" s="24"/>
      <x:c r="B185" s="24"/>
      <x:c r="C185" s="34"/>
      <x:c r="D185" s="24"/>
      <x:c r="E185" s="24"/>
      <x:c r="F185" s="24"/>
      <x:c r="G185" s="24"/>
      <x:c r="H185" s="24"/>
      <x:c r="I185" s="24"/>
      <x:c r="J185" s="24"/>
      <x:c r="K185" s="24"/>
      <x:c r="L185" s="30" t="str">
        <x:f>IF(A185="","",IF(COUNTIF($A$6:$A$205,A185)=1,"VALID","INVALID - DUPLICATE DECISION ID"))</x:f>
      </x:c>
    </x:row>
    <x:row r="186">
      <x:c r="A186" s="24"/>
      <x:c r="B186" s="24"/>
      <x:c r="C186" s="34"/>
      <x:c r="D186" s="24"/>
      <x:c r="E186" s="24"/>
      <x:c r="F186" s="24"/>
      <x:c r="G186" s="24"/>
      <x:c r="H186" s="24"/>
      <x:c r="I186" s="24"/>
      <x:c r="J186" s="24"/>
      <x:c r="K186" s="24"/>
      <x:c r="L186" s="30" t="str">
        <x:f>IF(A186="","",IF(COUNTIF($A$6:$A$205,A186)=1,"VALID","INVALID - DUPLICATE DECISION ID"))</x:f>
      </x:c>
    </x:row>
    <x:row r="187">
      <x:c r="A187" s="24"/>
      <x:c r="B187" s="24"/>
      <x:c r="C187" s="34"/>
      <x:c r="D187" s="24"/>
      <x:c r="E187" s="24"/>
      <x:c r="F187" s="24"/>
      <x:c r="G187" s="24"/>
      <x:c r="H187" s="24"/>
      <x:c r="I187" s="24"/>
      <x:c r="J187" s="24"/>
      <x:c r="K187" s="24"/>
      <x:c r="L187" s="30" t="str">
        <x:f>IF(A187="","",IF(COUNTIF($A$6:$A$205,A187)=1,"VALID","INVALID - DUPLICATE DECISION ID"))</x:f>
      </x:c>
    </x:row>
    <x:row r="188">
      <x:c r="A188" s="24"/>
      <x:c r="B188" s="24"/>
      <x:c r="C188" s="34"/>
      <x:c r="D188" s="24"/>
      <x:c r="E188" s="24"/>
      <x:c r="F188" s="24"/>
      <x:c r="G188" s="24"/>
      <x:c r="H188" s="24"/>
      <x:c r="I188" s="24"/>
      <x:c r="J188" s="24"/>
      <x:c r="K188" s="24"/>
      <x:c r="L188" s="30" t="str">
        <x:f>IF(A188="","",IF(COUNTIF($A$6:$A$205,A188)=1,"VALID","INVALID - DUPLICATE DECISION ID"))</x:f>
      </x:c>
    </x:row>
    <x:row r="189">
      <x:c r="A189" s="24"/>
      <x:c r="B189" s="24"/>
      <x:c r="C189" s="34"/>
      <x:c r="D189" s="24"/>
      <x:c r="E189" s="24"/>
      <x:c r="F189" s="24"/>
      <x:c r="G189" s="24"/>
      <x:c r="H189" s="24"/>
      <x:c r="I189" s="24"/>
      <x:c r="J189" s="24"/>
      <x:c r="K189" s="24"/>
      <x:c r="L189" s="30" t="str">
        <x:f>IF(A189="","",IF(COUNTIF($A$6:$A$205,A189)=1,"VALID","INVALID - DUPLICATE DECISION ID"))</x:f>
      </x:c>
    </x:row>
    <x:row r="190">
      <x:c r="A190" s="24"/>
      <x:c r="B190" s="24"/>
      <x:c r="C190" s="34"/>
      <x:c r="D190" s="24"/>
      <x:c r="E190" s="24"/>
      <x:c r="F190" s="24"/>
      <x:c r="G190" s="24"/>
      <x:c r="H190" s="24"/>
      <x:c r="I190" s="24"/>
      <x:c r="J190" s="24"/>
      <x:c r="K190" s="24"/>
      <x:c r="L190" s="30" t="str">
        <x:f>IF(A190="","",IF(COUNTIF($A$6:$A$205,A190)=1,"VALID","INVALID - DUPLICATE DECISION ID"))</x:f>
      </x:c>
    </x:row>
    <x:row r="191">
      <x:c r="A191" s="24"/>
      <x:c r="B191" s="24"/>
      <x:c r="C191" s="34"/>
      <x:c r="D191" s="24"/>
      <x:c r="E191" s="24"/>
      <x:c r="F191" s="24"/>
      <x:c r="G191" s="24"/>
      <x:c r="H191" s="24"/>
      <x:c r="I191" s="24"/>
      <x:c r="J191" s="24"/>
      <x:c r="K191" s="24"/>
      <x:c r="L191" s="30" t="str">
        <x:f>IF(A191="","",IF(COUNTIF($A$6:$A$205,A191)=1,"VALID","INVALID - DUPLICATE DECISION ID"))</x:f>
      </x:c>
    </x:row>
    <x:row r="192">
      <x:c r="A192" s="24"/>
      <x:c r="B192" s="24"/>
      <x:c r="C192" s="34"/>
      <x:c r="D192" s="24"/>
      <x:c r="E192" s="24"/>
      <x:c r="F192" s="24"/>
      <x:c r="G192" s="24"/>
      <x:c r="H192" s="24"/>
      <x:c r="I192" s="24"/>
      <x:c r="J192" s="24"/>
      <x:c r="K192" s="24"/>
      <x:c r="L192" s="30" t="str">
        <x:f>IF(A192="","",IF(COUNTIF($A$6:$A$205,A192)=1,"VALID","INVALID - DUPLICATE DECISION ID"))</x:f>
      </x:c>
    </x:row>
    <x:row r="193">
      <x:c r="A193" s="24"/>
      <x:c r="B193" s="24"/>
      <x:c r="C193" s="34"/>
      <x:c r="D193" s="24"/>
      <x:c r="E193" s="24"/>
      <x:c r="F193" s="24"/>
      <x:c r="G193" s="24"/>
      <x:c r="H193" s="24"/>
      <x:c r="I193" s="24"/>
      <x:c r="J193" s="24"/>
      <x:c r="K193" s="24"/>
      <x:c r="L193" s="30" t="str">
        <x:f>IF(A193="","",IF(COUNTIF($A$6:$A$205,A193)=1,"VALID","INVALID - DUPLICATE DECISION ID"))</x:f>
      </x:c>
    </x:row>
    <x:row r="194">
      <x:c r="A194" s="24"/>
      <x:c r="B194" s="24"/>
      <x:c r="C194" s="34"/>
      <x:c r="D194" s="24"/>
      <x:c r="E194" s="24"/>
      <x:c r="F194" s="24"/>
      <x:c r="G194" s="24"/>
      <x:c r="H194" s="24"/>
      <x:c r="I194" s="24"/>
      <x:c r="J194" s="24"/>
      <x:c r="K194" s="24"/>
      <x:c r="L194" s="30" t="str">
        <x:f>IF(A194="","",IF(COUNTIF($A$6:$A$205,A194)=1,"VALID","INVALID - DUPLICATE DECISION ID"))</x:f>
      </x:c>
    </x:row>
    <x:row r="195">
      <x:c r="A195" s="24"/>
      <x:c r="B195" s="24"/>
      <x:c r="C195" s="34"/>
      <x:c r="D195" s="24"/>
      <x:c r="E195" s="24"/>
      <x:c r="F195" s="24"/>
      <x:c r="G195" s="24"/>
      <x:c r="H195" s="24"/>
      <x:c r="I195" s="24"/>
      <x:c r="J195" s="24"/>
      <x:c r="K195" s="24"/>
      <x:c r="L195" s="30" t="str">
        <x:f>IF(A195="","",IF(COUNTIF($A$6:$A$205,A195)=1,"VALID","INVALID - DUPLICATE DECISION ID"))</x:f>
      </x:c>
    </x:row>
    <x:row r="196">
      <x:c r="A196" s="24"/>
      <x:c r="B196" s="24"/>
      <x:c r="C196" s="34"/>
      <x:c r="D196" s="24"/>
      <x:c r="E196" s="24"/>
      <x:c r="F196" s="24"/>
      <x:c r="G196" s="24"/>
      <x:c r="H196" s="24"/>
      <x:c r="I196" s="24"/>
      <x:c r="J196" s="24"/>
      <x:c r="K196" s="24"/>
      <x:c r="L196" s="30" t="str">
        <x:f>IF(A196="","",IF(COUNTIF($A$6:$A$205,A196)=1,"VALID","INVALID - DUPLICATE DECISION ID"))</x:f>
      </x:c>
    </x:row>
    <x:row r="197">
      <x:c r="A197" s="24"/>
      <x:c r="B197" s="24"/>
      <x:c r="C197" s="34"/>
      <x:c r="D197" s="24"/>
      <x:c r="E197" s="24"/>
      <x:c r="F197" s="24"/>
      <x:c r="G197" s="24"/>
      <x:c r="H197" s="24"/>
      <x:c r="I197" s="24"/>
      <x:c r="J197" s="24"/>
      <x:c r="K197" s="24"/>
      <x:c r="L197" s="30" t="str">
        <x:f>IF(A197="","",IF(COUNTIF($A$6:$A$205,A197)=1,"VALID","INVALID - DUPLICATE DECISION ID"))</x:f>
      </x:c>
    </x:row>
    <x:row r="198">
      <x:c r="A198" s="24"/>
      <x:c r="B198" s="24"/>
      <x:c r="C198" s="34"/>
      <x:c r="D198" s="24"/>
      <x:c r="E198" s="24"/>
      <x:c r="F198" s="24"/>
      <x:c r="G198" s="24"/>
      <x:c r="H198" s="24"/>
      <x:c r="I198" s="24"/>
      <x:c r="J198" s="24"/>
      <x:c r="K198" s="24"/>
      <x:c r="L198" s="30" t="str">
        <x:f>IF(A198="","",IF(COUNTIF($A$6:$A$205,A198)=1,"VALID","INVALID - DUPLICATE DECISION ID"))</x:f>
      </x:c>
    </x:row>
    <x:row r="199">
      <x:c r="A199" s="24"/>
      <x:c r="B199" s="24"/>
      <x:c r="C199" s="34"/>
      <x:c r="D199" s="24"/>
      <x:c r="E199" s="24"/>
      <x:c r="F199" s="24"/>
      <x:c r="G199" s="24"/>
      <x:c r="H199" s="24"/>
      <x:c r="I199" s="24"/>
      <x:c r="J199" s="24"/>
      <x:c r="K199" s="24"/>
      <x:c r="L199" s="30" t="str">
        <x:f>IF(A199="","",IF(COUNTIF($A$6:$A$205,A199)=1,"VALID","INVALID - DUPLICATE DECISION ID"))</x:f>
      </x:c>
    </x:row>
    <x:row r="200">
      <x:c r="A200" s="24"/>
      <x:c r="B200" s="24"/>
      <x:c r="C200" s="34"/>
      <x:c r="D200" s="24"/>
      <x:c r="E200" s="24"/>
      <x:c r="F200" s="24"/>
      <x:c r="G200" s="24"/>
      <x:c r="H200" s="24"/>
      <x:c r="I200" s="24"/>
      <x:c r="J200" s="24"/>
      <x:c r="K200" s="24"/>
      <x:c r="L200" s="30" t="str">
        <x:f>IF(A200="","",IF(COUNTIF($A$6:$A$205,A200)=1,"VALID","INVALID - DUPLICATE DECISION ID"))</x:f>
      </x:c>
    </x:row>
    <x:row r="201">
      <x:c r="A201" s="24"/>
      <x:c r="B201" s="24"/>
      <x:c r="C201" s="34"/>
      <x:c r="D201" s="24"/>
      <x:c r="E201" s="24"/>
      <x:c r="F201" s="24"/>
      <x:c r="G201" s="24"/>
      <x:c r="H201" s="24"/>
      <x:c r="I201" s="24"/>
      <x:c r="J201" s="24"/>
      <x:c r="K201" s="24"/>
      <x:c r="L201" s="30" t="str">
        <x:f>IF(A201="","",IF(COUNTIF($A$6:$A$205,A201)=1,"VALID","INVALID - DUPLICATE DECISION ID"))</x:f>
      </x:c>
    </x:row>
    <x:row r="202">
      <x:c r="A202" s="24"/>
      <x:c r="B202" s="24"/>
      <x:c r="C202" s="34"/>
      <x:c r="D202" s="24"/>
      <x:c r="E202" s="24"/>
      <x:c r="F202" s="24"/>
      <x:c r="G202" s="24"/>
      <x:c r="H202" s="24"/>
      <x:c r="I202" s="24"/>
      <x:c r="J202" s="24"/>
      <x:c r="K202" s="24"/>
      <x:c r="L202" s="30" t="str">
        <x:f>IF(A202="","",IF(COUNTIF($A$6:$A$205,A202)=1,"VALID","INVALID - DUPLICATE DECISION ID"))</x:f>
      </x:c>
    </x:row>
    <x:row r="203">
      <x:c r="A203" s="24"/>
      <x:c r="B203" s="24"/>
      <x:c r="C203" s="34"/>
      <x:c r="D203" s="24"/>
      <x:c r="E203" s="24"/>
      <x:c r="F203" s="24"/>
      <x:c r="G203" s="24"/>
      <x:c r="H203" s="24"/>
      <x:c r="I203" s="24"/>
      <x:c r="J203" s="24"/>
      <x:c r="K203" s="24"/>
      <x:c r="L203" s="30" t="str">
        <x:f>IF(A203="","",IF(COUNTIF($A$6:$A$205,A203)=1,"VALID","INVALID - DUPLICATE DECISION ID"))</x:f>
      </x:c>
    </x:row>
    <x:row r="204">
      <x:c r="A204" s="24"/>
      <x:c r="B204" s="24"/>
      <x:c r="C204" s="34"/>
      <x:c r="D204" s="24"/>
      <x:c r="E204" s="24"/>
      <x:c r="F204" s="24"/>
      <x:c r="G204" s="24"/>
      <x:c r="H204" s="24"/>
      <x:c r="I204" s="24"/>
      <x:c r="J204" s="24"/>
      <x:c r="K204" s="24"/>
      <x:c r="L204" s="30" t="str">
        <x:f>IF(A204="","",IF(COUNTIF($A$6:$A$205,A204)=1,"VALID","INVALID - DUPLICATE DECISION ID"))</x:f>
      </x:c>
    </x:row>
    <x:row r="205">
      <x:c r="A205" s="24"/>
      <x:c r="B205" s="24"/>
      <x:c r="C205" s="34"/>
      <x:c r="D205" s="24"/>
      <x:c r="E205" s="24"/>
      <x:c r="F205" s="24"/>
      <x:c r="G205" s="24"/>
      <x:c r="H205" s="24"/>
      <x:c r="I205" s="24"/>
      <x:c r="J205" s="24"/>
      <x:c r="K205" s="24"/>
      <x:c r="L205" s="30" t="str">
        <x:f>IF(A205="","",IF(COUNTIF($A$6:$A$205,A205)=1,"VALID","INVALID - DUPLICATE DECISION ID"))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9" hidden="0" customWidth="1"/>
    <x:col min="3" max="3" width="27" hidden="0" customWidth="1"/>
    <x:col min="4" max="4" width="42" hidden="0" customWidth="1"/>
    <x:col min="5" max="5" width="62" hidden="0" customWidth="1"/>
    <x:col min="6" max="6" width="16" hidden="0" customWidth="1"/>
    <x:col min="7" max="7" width="22" hidden="0" customWidth="1"/>
    <x:col min="8" max="8" width="25" hidden="0" customWidth="1"/>
    <x:col min="9" max="9" width="25" hidden="0" customWidth="1"/>
    <x:col min="10" max="10" width="24" hidden="0" customWidth="1"/>
    <x:col min="11" max="11" width="15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26" hidden="0" customWidth="1"/>
    <x:col min="17" max="17" width="95" hidden="0" customWidth="1"/>
    <x:col min="18" max="18" width="50" hidden="0" customWidth="1"/>
  </x:cols>
  <x:sheetData>
    <x:row r="1">
      <x:c r="A1" s="5" t="str">
        <x:v>Claim ID</x:v>
      </x:c>
      <x:c r="B1" s="5" t="str">
        <x:v>Decision ID</x:v>
      </x:c>
      <x:c r="C1" s="5" t="str">
        <x:v>Candidate / subject</x:v>
      </x:c>
      <x:c r="D1" s="5" t="str">
        <x:v>Criterion / decision use</x:v>
      </x:c>
      <x:c r="E1" s="5" t="str">
        <x:v>Exact claim</x:v>
      </x:c>
      <x:c r="F1" s="5" t="str">
        <x:v>Materiality</x:v>
      </x:c>
      <x:c r="G1" s="5" t="str">
        <x:v>Owner/reviewer</x:v>
      </x:c>
      <x:c r="H1" s="5" t="str">
        <x:v>ID control</x:v>
      </x:c>
      <x:c r="I1" s="5" t="str">
        <x:v>Decision link</x:v>
      </x:c>
      <x:c r="J1" s="5" t="str">
        <x:v>Token control</x:v>
      </x:c>
      <x:c r="K1" s="5" t="str">
        <x:v>Evidence records</x:v>
      </x:c>
      <x:c r="L1" s="5" t="str">
        <x:v>Decision-usable</x:v>
      </x:c>
      <x:c r="M1" s="5" t="str">
        <x:v>Bounded inference</x:v>
      </x:c>
      <x:c r="N1" s="5" t="str">
        <x:v>Repair/narrow</x:v>
      </x:c>
      <x:c r="O1" s="5" t="str">
        <x:v>Hold/exclude</x:v>
      </x:c>
      <x:c r="P1" s="5" t="str">
        <x:v>Claim audit state</x:v>
      </x:c>
      <x:c r="Q1" s="5" t="str">
        <x:v>Full claim ownership key</x:v>
      </x:c>
      <x:c r="R1" s="5" t="str">
        <x:v>Conflict ownership key</x:v>
      </x:c>
    </x:row>
    <x:row r="6">
      <x:c r="A6" s="24" t="str">
        <x:v>CL-001</x:v>
      </x:c>
      <x:c r="B6" s="24" t="str">
        <x:v>DDC-FICTIONAL-001</x:v>
      </x:c>
      <x:c r="C6" s="24" t="str">
        <x:v>Competitor A</x:v>
      </x:c>
      <x:c r="D6" s="24" t="str">
        <x:v>enterprise competitor relevance and positioning</x:v>
      </x:c>
      <x:c r="E6" s="24" t="str">
        <x:v>Competitor A is winning enterprise buyers.</x:v>
      </x:c>
      <x:c r="F6" s="24" t="str">
        <x:v>MATERIAL</x:v>
      </x:c>
      <x:c r="G6" s="24" t="str">
        <x:v>Fictional analyst</x:v>
      </x:c>
      <x:c r="H6" s="30" t="str">
        <x:f>IF(A6="","",IF(COUNTIF($A$6:$A$205,A6)=1,"VALID","INVALID - DUPLICATE CLAIM ID"))</x:f>
        <x:v>VALID</x:v>
      </x:c>
      <x:c r="I6" s="30" t="str">
        <x:f>IF(A6="","",IF(AND(COUNTIF(DECISION_CONTEXT!$A$6:$A$205,B6)=1,EXACT(B6,INDEX(DECISION_CONTEXT!$A$6:$A$205,MATCH(B6,DECISION_CONTEXT!$A$6:$A$205,0)))),"VALID","INVALID - DECISION LINK"))</x:f>
        <x:v>VALID</x:v>
      </x:c>
      <x:c r="J6" s="30" t="str">
        <x:f>IF(A6="","",IF(OR(EXACT(F6,"MATERIAL"),EXACT(F6,"SUPPORTING")),"VALID","INVALID - MATERIALITY TOKEN"))</x:f>
        <x:v>VALID</x:v>
      </x:c>
      <x:c r="K6" s="30" t="n">
        <x:f>IF(A6="","",COUNTIF(EVIDENCE_RECORDS!$C$6:$C$205,A6))</x:f>
        <x:v>1</x:v>
      </x:c>
      <x:c r="L6" s="30" t="n">
        <x:f>IF(A6="","",COUNTIFS(EVIDENCE_RECORDS!$C$6:$C$205,A6,EVIDENCE_RECORDS!$AI$6:$AI$205,"DECISION-USABLE"))</x:f>
        <x:v>1</x:v>
      </x:c>
      <x:c r="M6" s="30" t="n">
        <x:f>IF(A6="","",COUNTIFS(EVIDENCE_RECORDS!$C$6:$C$205,A6,EVIDENCE_RECORDS!$AI$6:$AI$205,"BOUNDED INFERENCE"))</x:f>
        <x:v>0</x:v>
      </x:c>
      <x:c r="N6" s="30" t="n">
        <x:f>IF(A6="","",COUNTIFS(EVIDENCE_RECORDS!$C$6:$C$205,A6,EVIDENCE_RECORDS!$AI$6:$AI$205,"REPAIR / NARROW"))</x:f>
        <x:v>0</x:v>
      </x:c>
      <x:c r="O6" s="30" t="n">
        <x:f>IF(A6="","",COUNTIFS(EVIDENCE_RECORDS!$C$6:$C$205,A6,EVIDENCE_RECORDS!$AI$6:$AI$205,"HOLD / EXCLUDE"))</x:f>
        <x:v>0</x:v>
      </x:c>
      <x:c r="P6" s="30" t="str">
        <x:f>IF(A6="","",IF(OR(H6&lt;&gt;"VALID",I6&lt;&gt;"VALID",J6&lt;&gt;"VALID"),"REPAIR CLAIM",IF(K6=0,"NO EVIDENCE",IF(N6&gt;0,"REPAIR EVIDENCE",IF(L6+M6&gt;0,IF(O6&gt;0,"AUDITED WITH EXCLUSIONS","AUDITED"),IF(O6&gt;0,"HOLD / NO USABLE EVIDENCE","NO USABLE EVIDENCE"))))))</x:f>
        <x:v>AUDITED</x:v>
      </x:c>
      <x:c r="Q6" s="30" t="str">
        <x:f>IF(A6="","",A6&amp;"|~|"&amp;B6&amp;"|~|"&amp;C6&amp;"|~|"&amp;D6&amp;"|~|"&amp;F6&amp;"|~|"&amp;E6)</x:f>
        <x:v>CL-001|~|DDC-FICTIONAL-001|~|Competitor A|~|enterprise competitor relevance and positioning|~|MATERIAL|~|Competitor A is winning enterprise buyers.</x:v>
      </x:c>
      <x:c r="R6" s="30" t="str">
        <x:f>IF(A6="","",B6&amp;"|~|"&amp;A6&amp;"|~|"&amp;C6)</x:f>
        <x:v>DDC-FICTIONAL-001|~|CL-001|~|Competitor A</x:v>
      </x:c>
    </x:row>
    <x:row r="7">
      <x:c r="A7" s="24"/>
      <x:c r="B7" s="24"/>
      <x:c r="C7" s="24"/>
      <x:c r="D7" s="24"/>
      <x:c r="E7" s="24"/>
      <x:c r="F7" s="24"/>
      <x:c r="G7" s="24"/>
      <x:c r="H7" s="30" t="str">
        <x:f>IF(A7="","",IF(COUNTIF($A$6:$A$205,A7)=1,"VALID","INVALID - DUPLICATE CLAIM ID"))</x:f>
      </x:c>
      <x:c r="I7" s="30" t="str">
        <x:f>IF(A7="","",IF(AND(COUNTIF(DECISION_CONTEXT!$A$6:$A$205,B7)=1,EXACT(B7,INDEX(DECISION_CONTEXT!$A$6:$A$205,MATCH(B7,DECISION_CONTEXT!$A$6:$A$205,0)))),"VALID","INVALID - DECISION LINK"))</x:f>
      </x:c>
      <x:c r="J7" s="30" t="str">
        <x:f>IF(A7="","",IF(OR(EXACT(F7,"MATERIAL"),EXACT(F7,"SUPPORTING")),"VALID","INVALID - MATERIALITY TOKEN"))</x:f>
      </x:c>
      <x:c r="K7" s="30" t="str">
        <x:f>IF(A7="","",COUNTIF(EVIDENCE_RECORDS!$C$6:$C$205,A7))</x:f>
      </x:c>
      <x:c r="L7" s="30" t="str">
        <x:f>IF(A7="","",COUNTIFS(EVIDENCE_RECORDS!$C$6:$C$205,A7,EVIDENCE_RECORDS!$AI$6:$AI$205,"DECISION-USABLE"))</x:f>
      </x:c>
      <x:c r="M7" s="30" t="str">
        <x:f>IF(A7="","",COUNTIFS(EVIDENCE_RECORDS!$C$6:$C$205,A7,EVIDENCE_RECORDS!$AI$6:$AI$205,"BOUNDED INFERENCE"))</x:f>
      </x:c>
      <x:c r="N7" s="30" t="str">
        <x:f>IF(A7="","",COUNTIFS(EVIDENCE_RECORDS!$C$6:$C$205,A7,EVIDENCE_RECORDS!$AI$6:$AI$205,"REPAIR / NARROW"))</x:f>
      </x:c>
      <x:c r="O7" s="30" t="str">
        <x:f>IF(A7="","",COUNTIFS(EVIDENCE_RECORDS!$C$6:$C$205,A7,EVIDENCE_RECORDS!$AI$6:$AI$205,"HOLD / EXCLUDE"))</x:f>
      </x:c>
      <x:c r="P7" s="30" t="str">
        <x:f>IF(A7="","",IF(OR(H7&lt;&gt;"VALID",I7&lt;&gt;"VALID",J7&lt;&gt;"VALID"),"REPAIR CLAIM",IF(K7=0,"NO EVIDENCE",IF(N7&gt;0,"REPAIR EVIDENCE",IF(L7+M7&gt;0,IF(O7&gt;0,"AUDITED WITH EXCLUSIONS","AUDITED"),IF(O7&gt;0,"HOLD / NO USABLE EVIDENCE","NO USABLE EVIDENCE"))))))</x:f>
      </x:c>
      <x:c r="Q7" s="30" t="str">
        <x:f>IF(A7="","",A7&amp;"|~|"&amp;B7&amp;"|~|"&amp;C7&amp;"|~|"&amp;D7&amp;"|~|"&amp;F7&amp;"|~|"&amp;E7)</x:f>
      </x:c>
      <x:c r="R7" s="30" t="str">
        <x:f>IF(A7="","",B7&amp;"|~|"&amp;A7&amp;"|~|"&amp;C7)</x:f>
      </x:c>
    </x:row>
    <x:row r="8">
      <x:c r="A8" s="24"/>
      <x:c r="B8" s="24"/>
      <x:c r="C8" s="24"/>
      <x:c r="D8" s="24"/>
      <x:c r="E8" s="24"/>
      <x:c r="F8" s="24"/>
      <x:c r="G8" s="24"/>
      <x:c r="H8" s="30" t="str">
        <x:f>IF(A8="","",IF(COUNTIF($A$6:$A$205,A8)=1,"VALID","INVALID - DUPLICATE CLAIM ID"))</x:f>
      </x:c>
      <x:c r="I8" s="30" t="str">
        <x:f>IF(A8="","",IF(AND(COUNTIF(DECISION_CONTEXT!$A$6:$A$205,B8)=1,EXACT(B8,INDEX(DECISION_CONTEXT!$A$6:$A$205,MATCH(B8,DECISION_CONTEXT!$A$6:$A$205,0)))),"VALID","INVALID - DECISION LINK"))</x:f>
      </x:c>
      <x:c r="J8" s="30" t="str">
        <x:f>IF(A8="","",IF(OR(EXACT(F8,"MATERIAL"),EXACT(F8,"SUPPORTING")),"VALID","INVALID - MATERIALITY TOKEN"))</x:f>
      </x:c>
      <x:c r="K8" s="30" t="str">
        <x:f>IF(A8="","",COUNTIF(EVIDENCE_RECORDS!$C$6:$C$205,A8))</x:f>
      </x:c>
      <x:c r="L8" s="30" t="str">
        <x:f>IF(A8="","",COUNTIFS(EVIDENCE_RECORDS!$C$6:$C$205,A8,EVIDENCE_RECORDS!$AI$6:$AI$205,"DECISION-USABLE"))</x:f>
      </x:c>
      <x:c r="M8" s="30" t="str">
        <x:f>IF(A8="","",COUNTIFS(EVIDENCE_RECORDS!$C$6:$C$205,A8,EVIDENCE_RECORDS!$AI$6:$AI$205,"BOUNDED INFERENCE"))</x:f>
      </x:c>
      <x:c r="N8" s="30" t="str">
        <x:f>IF(A8="","",COUNTIFS(EVIDENCE_RECORDS!$C$6:$C$205,A8,EVIDENCE_RECORDS!$AI$6:$AI$205,"REPAIR / NARROW"))</x:f>
      </x:c>
      <x:c r="O8" s="30" t="str">
        <x:f>IF(A8="","",COUNTIFS(EVIDENCE_RECORDS!$C$6:$C$205,A8,EVIDENCE_RECORDS!$AI$6:$AI$205,"HOLD / EXCLUDE"))</x:f>
      </x:c>
      <x:c r="P8" s="30" t="str">
        <x:f>IF(A8="","",IF(OR(H8&lt;&gt;"VALID",I8&lt;&gt;"VALID",J8&lt;&gt;"VALID"),"REPAIR CLAIM",IF(K8=0,"NO EVIDENCE",IF(N8&gt;0,"REPAIR EVIDENCE",IF(L8+M8&gt;0,IF(O8&gt;0,"AUDITED WITH EXCLUSIONS","AUDITED"),IF(O8&gt;0,"HOLD / NO USABLE EVIDENCE","NO USABLE EVIDENCE"))))))</x:f>
      </x:c>
      <x:c r="Q8" s="30" t="str">
        <x:f>IF(A8="","",A8&amp;"|~|"&amp;B8&amp;"|~|"&amp;C8&amp;"|~|"&amp;D8&amp;"|~|"&amp;F8&amp;"|~|"&amp;E8)</x:f>
      </x:c>
      <x:c r="R8" s="30" t="str">
        <x:f>IF(A8="","",B8&amp;"|~|"&amp;A8&amp;"|~|"&amp;C8)</x:f>
      </x:c>
    </x:row>
    <x:row r="9">
      <x:c r="A9" s="24"/>
      <x:c r="B9" s="24"/>
      <x:c r="C9" s="24"/>
      <x:c r="D9" s="24"/>
      <x:c r="E9" s="24"/>
      <x:c r="F9" s="24"/>
      <x:c r="G9" s="24"/>
      <x:c r="H9" s="30" t="str">
        <x:f>IF(A9="","",IF(COUNTIF($A$6:$A$205,A9)=1,"VALID","INVALID - DUPLICATE CLAIM ID"))</x:f>
      </x:c>
      <x:c r="I9" s="30" t="str">
        <x:f>IF(A9="","",IF(AND(COUNTIF(DECISION_CONTEXT!$A$6:$A$205,B9)=1,EXACT(B9,INDEX(DECISION_CONTEXT!$A$6:$A$205,MATCH(B9,DECISION_CONTEXT!$A$6:$A$205,0)))),"VALID","INVALID - DECISION LINK"))</x:f>
      </x:c>
      <x:c r="J9" s="30" t="str">
        <x:f>IF(A9="","",IF(OR(EXACT(F9,"MATERIAL"),EXACT(F9,"SUPPORTING")),"VALID","INVALID - MATERIALITY TOKEN"))</x:f>
      </x:c>
      <x:c r="K9" s="30" t="str">
        <x:f>IF(A9="","",COUNTIF(EVIDENCE_RECORDS!$C$6:$C$205,A9))</x:f>
      </x:c>
      <x:c r="L9" s="30" t="str">
        <x:f>IF(A9="","",COUNTIFS(EVIDENCE_RECORDS!$C$6:$C$205,A9,EVIDENCE_RECORDS!$AI$6:$AI$205,"DECISION-USABLE"))</x:f>
      </x:c>
      <x:c r="M9" s="30" t="str">
        <x:f>IF(A9="","",COUNTIFS(EVIDENCE_RECORDS!$C$6:$C$205,A9,EVIDENCE_RECORDS!$AI$6:$AI$205,"BOUNDED INFERENCE"))</x:f>
      </x:c>
      <x:c r="N9" s="30" t="str">
        <x:f>IF(A9="","",COUNTIFS(EVIDENCE_RECORDS!$C$6:$C$205,A9,EVIDENCE_RECORDS!$AI$6:$AI$205,"REPAIR / NARROW"))</x:f>
      </x:c>
      <x:c r="O9" s="30" t="str">
        <x:f>IF(A9="","",COUNTIFS(EVIDENCE_RECORDS!$C$6:$C$205,A9,EVIDENCE_RECORDS!$AI$6:$AI$205,"HOLD / EXCLUDE"))</x:f>
      </x:c>
      <x:c r="P9" s="30" t="str">
        <x:f>IF(A9="","",IF(OR(H9&lt;&gt;"VALID",I9&lt;&gt;"VALID",J9&lt;&gt;"VALID"),"REPAIR CLAIM",IF(K9=0,"NO EVIDENCE",IF(N9&gt;0,"REPAIR EVIDENCE",IF(L9+M9&gt;0,IF(O9&gt;0,"AUDITED WITH EXCLUSIONS","AUDITED"),IF(O9&gt;0,"HOLD / NO USABLE EVIDENCE","NO USABLE EVIDENCE"))))))</x:f>
      </x:c>
      <x:c r="Q9" s="30" t="str">
        <x:f>IF(A9="","",A9&amp;"|~|"&amp;B9&amp;"|~|"&amp;C9&amp;"|~|"&amp;D9&amp;"|~|"&amp;F9&amp;"|~|"&amp;E9)</x:f>
      </x:c>
      <x:c r="R9" s="30" t="str">
        <x:f>IF(A9="","",B9&amp;"|~|"&amp;A9&amp;"|~|"&amp;C9)</x:f>
      </x:c>
    </x:row>
    <x:row r="10">
      <x:c r="A10" s="24"/>
      <x:c r="B10" s="24"/>
      <x:c r="C10" s="24"/>
      <x:c r="D10" s="24"/>
      <x:c r="E10" s="24"/>
      <x:c r="F10" s="24"/>
      <x:c r="G10" s="24"/>
      <x:c r="H10" s="30" t="str">
        <x:f>IF(A10="","",IF(COUNTIF($A$6:$A$205,A10)=1,"VALID","INVALID - DUPLICATE CLAIM ID"))</x:f>
      </x:c>
      <x:c r="I10" s="30" t="str">
        <x:f>IF(A10="","",IF(AND(COUNTIF(DECISION_CONTEXT!$A$6:$A$205,B10)=1,EXACT(B10,INDEX(DECISION_CONTEXT!$A$6:$A$205,MATCH(B10,DECISION_CONTEXT!$A$6:$A$205,0)))),"VALID","INVALID - DECISION LINK"))</x:f>
      </x:c>
      <x:c r="J10" s="30" t="str">
        <x:f>IF(A10="","",IF(OR(EXACT(F10,"MATERIAL"),EXACT(F10,"SUPPORTING")),"VALID","INVALID - MATERIALITY TOKEN"))</x:f>
      </x:c>
      <x:c r="K10" s="30" t="str">
        <x:f>IF(A10="","",COUNTIF(EVIDENCE_RECORDS!$C$6:$C$205,A10))</x:f>
      </x:c>
      <x:c r="L10" s="30" t="str">
        <x:f>IF(A10="","",COUNTIFS(EVIDENCE_RECORDS!$C$6:$C$205,A10,EVIDENCE_RECORDS!$AI$6:$AI$205,"DECISION-USABLE"))</x:f>
      </x:c>
      <x:c r="M10" s="30" t="str">
        <x:f>IF(A10="","",COUNTIFS(EVIDENCE_RECORDS!$C$6:$C$205,A10,EVIDENCE_RECORDS!$AI$6:$AI$205,"BOUNDED INFERENCE"))</x:f>
      </x:c>
      <x:c r="N10" s="30" t="str">
        <x:f>IF(A10="","",COUNTIFS(EVIDENCE_RECORDS!$C$6:$C$205,A10,EVIDENCE_RECORDS!$AI$6:$AI$205,"REPAIR / NARROW"))</x:f>
      </x:c>
      <x:c r="O10" s="30" t="str">
        <x:f>IF(A10="","",COUNTIFS(EVIDENCE_RECORDS!$C$6:$C$205,A10,EVIDENCE_RECORDS!$AI$6:$AI$205,"HOLD / EXCLUDE"))</x:f>
      </x:c>
      <x:c r="P10" s="30" t="str">
        <x:f>IF(A10="","",IF(OR(H10&lt;&gt;"VALID",I10&lt;&gt;"VALID",J10&lt;&gt;"VALID"),"REPAIR CLAIM",IF(K10=0,"NO EVIDENCE",IF(N10&gt;0,"REPAIR EVIDENCE",IF(L10+M10&gt;0,IF(O10&gt;0,"AUDITED WITH EXCLUSIONS","AUDITED"),IF(O10&gt;0,"HOLD / NO USABLE EVIDENCE","NO USABLE EVIDENCE"))))))</x:f>
      </x:c>
      <x:c r="Q10" s="30" t="str">
        <x:f>IF(A10="","",A10&amp;"|~|"&amp;B10&amp;"|~|"&amp;C10&amp;"|~|"&amp;D10&amp;"|~|"&amp;F10&amp;"|~|"&amp;E10)</x:f>
      </x:c>
      <x:c r="R10" s="30" t="str">
        <x:f>IF(A10="","",B10&amp;"|~|"&amp;A10&amp;"|~|"&amp;C10)</x:f>
      </x:c>
    </x:row>
    <x:row r="11">
      <x:c r="A11" s="24"/>
      <x:c r="B11" s="24"/>
      <x:c r="C11" s="24"/>
      <x:c r="D11" s="24"/>
      <x:c r="E11" s="24"/>
      <x:c r="F11" s="24"/>
      <x:c r="G11" s="24"/>
      <x:c r="H11" s="30" t="str">
        <x:f>IF(A11="","",IF(COUNTIF($A$6:$A$205,A11)=1,"VALID","INVALID - DUPLICATE CLAIM ID"))</x:f>
      </x:c>
      <x:c r="I11" s="30" t="str">
        <x:f>IF(A11="","",IF(AND(COUNTIF(DECISION_CONTEXT!$A$6:$A$205,B11)=1,EXACT(B11,INDEX(DECISION_CONTEXT!$A$6:$A$205,MATCH(B11,DECISION_CONTEXT!$A$6:$A$205,0)))),"VALID","INVALID - DECISION LINK"))</x:f>
      </x:c>
      <x:c r="J11" s="30" t="str">
        <x:f>IF(A11="","",IF(OR(EXACT(F11,"MATERIAL"),EXACT(F11,"SUPPORTING")),"VALID","INVALID - MATERIALITY TOKEN"))</x:f>
      </x:c>
      <x:c r="K11" s="30" t="str">
        <x:f>IF(A11="","",COUNTIF(EVIDENCE_RECORDS!$C$6:$C$205,A11))</x:f>
      </x:c>
      <x:c r="L11" s="30" t="str">
        <x:f>IF(A11="","",COUNTIFS(EVIDENCE_RECORDS!$C$6:$C$205,A11,EVIDENCE_RECORDS!$AI$6:$AI$205,"DECISION-USABLE"))</x:f>
      </x:c>
      <x:c r="M11" s="30" t="str">
        <x:f>IF(A11="","",COUNTIFS(EVIDENCE_RECORDS!$C$6:$C$205,A11,EVIDENCE_RECORDS!$AI$6:$AI$205,"BOUNDED INFERENCE"))</x:f>
      </x:c>
      <x:c r="N11" s="30" t="str">
        <x:f>IF(A11="","",COUNTIFS(EVIDENCE_RECORDS!$C$6:$C$205,A11,EVIDENCE_RECORDS!$AI$6:$AI$205,"REPAIR / NARROW"))</x:f>
      </x:c>
      <x:c r="O11" s="30" t="str">
        <x:f>IF(A11="","",COUNTIFS(EVIDENCE_RECORDS!$C$6:$C$205,A11,EVIDENCE_RECORDS!$AI$6:$AI$205,"HOLD / EXCLUDE"))</x:f>
      </x:c>
      <x:c r="P11" s="30" t="str">
        <x:f>IF(A11="","",IF(OR(H11&lt;&gt;"VALID",I11&lt;&gt;"VALID",J11&lt;&gt;"VALID"),"REPAIR CLAIM",IF(K11=0,"NO EVIDENCE",IF(N11&gt;0,"REPAIR EVIDENCE",IF(L11+M11&gt;0,IF(O11&gt;0,"AUDITED WITH EXCLUSIONS","AUDITED"),IF(O11&gt;0,"HOLD / NO USABLE EVIDENCE","NO USABLE EVIDENCE"))))))</x:f>
      </x:c>
      <x:c r="Q11" s="30" t="str">
        <x:f>IF(A11="","",A11&amp;"|~|"&amp;B11&amp;"|~|"&amp;C11&amp;"|~|"&amp;D11&amp;"|~|"&amp;F11&amp;"|~|"&amp;E11)</x:f>
      </x:c>
      <x:c r="R11" s="30" t="str">
        <x:f>IF(A11="","",B11&amp;"|~|"&amp;A11&amp;"|~|"&amp;C11)</x:f>
      </x:c>
    </x:row>
    <x:row r="12">
      <x:c r="A12" s="24"/>
      <x:c r="B12" s="24"/>
      <x:c r="C12" s="24"/>
      <x:c r="D12" s="24"/>
      <x:c r="E12" s="24"/>
      <x:c r="F12" s="24"/>
      <x:c r="G12" s="24"/>
      <x:c r="H12" s="30" t="str">
        <x:f>IF(A12="","",IF(COUNTIF($A$6:$A$205,A12)=1,"VALID","INVALID - DUPLICATE CLAIM ID"))</x:f>
      </x:c>
      <x:c r="I12" s="30" t="str">
        <x:f>IF(A12="","",IF(AND(COUNTIF(DECISION_CONTEXT!$A$6:$A$205,B12)=1,EXACT(B12,INDEX(DECISION_CONTEXT!$A$6:$A$205,MATCH(B12,DECISION_CONTEXT!$A$6:$A$205,0)))),"VALID","INVALID - DECISION LINK"))</x:f>
      </x:c>
      <x:c r="J12" s="30" t="str">
        <x:f>IF(A12="","",IF(OR(EXACT(F12,"MATERIAL"),EXACT(F12,"SUPPORTING")),"VALID","INVALID - MATERIALITY TOKEN"))</x:f>
      </x:c>
      <x:c r="K12" s="30" t="str">
        <x:f>IF(A12="","",COUNTIF(EVIDENCE_RECORDS!$C$6:$C$205,A12))</x:f>
      </x:c>
      <x:c r="L12" s="30" t="str">
        <x:f>IF(A12="","",COUNTIFS(EVIDENCE_RECORDS!$C$6:$C$205,A12,EVIDENCE_RECORDS!$AI$6:$AI$205,"DECISION-USABLE"))</x:f>
      </x:c>
      <x:c r="M12" s="30" t="str">
        <x:f>IF(A12="","",COUNTIFS(EVIDENCE_RECORDS!$C$6:$C$205,A12,EVIDENCE_RECORDS!$AI$6:$AI$205,"BOUNDED INFERENCE"))</x:f>
      </x:c>
      <x:c r="N12" s="30" t="str">
        <x:f>IF(A12="","",COUNTIFS(EVIDENCE_RECORDS!$C$6:$C$205,A12,EVIDENCE_RECORDS!$AI$6:$AI$205,"REPAIR / NARROW"))</x:f>
      </x:c>
      <x:c r="O12" s="30" t="str">
        <x:f>IF(A12="","",COUNTIFS(EVIDENCE_RECORDS!$C$6:$C$205,A12,EVIDENCE_RECORDS!$AI$6:$AI$205,"HOLD / EXCLUDE"))</x:f>
      </x:c>
      <x:c r="P12" s="30" t="str">
        <x:f>IF(A12="","",IF(OR(H12&lt;&gt;"VALID",I12&lt;&gt;"VALID",J12&lt;&gt;"VALID"),"REPAIR CLAIM",IF(K12=0,"NO EVIDENCE",IF(N12&gt;0,"REPAIR EVIDENCE",IF(L12+M12&gt;0,IF(O12&gt;0,"AUDITED WITH EXCLUSIONS","AUDITED"),IF(O12&gt;0,"HOLD / NO USABLE EVIDENCE","NO USABLE EVIDENCE"))))))</x:f>
      </x:c>
      <x:c r="Q12" s="30" t="str">
        <x:f>IF(A12="","",A12&amp;"|~|"&amp;B12&amp;"|~|"&amp;C12&amp;"|~|"&amp;D12&amp;"|~|"&amp;F12&amp;"|~|"&amp;E12)</x:f>
      </x:c>
      <x:c r="R12" s="30" t="str">
        <x:f>IF(A12="","",B12&amp;"|~|"&amp;A12&amp;"|~|"&amp;C12)</x:f>
      </x:c>
    </x:row>
    <x:row r="13">
      <x:c r="A13" s="24"/>
      <x:c r="B13" s="24"/>
      <x:c r="C13" s="24"/>
      <x:c r="D13" s="24"/>
      <x:c r="E13" s="24"/>
      <x:c r="F13" s="24"/>
      <x:c r="G13" s="24"/>
      <x:c r="H13" s="30" t="str">
        <x:f>IF(A13="","",IF(COUNTIF($A$6:$A$205,A13)=1,"VALID","INVALID - DUPLICATE CLAIM ID"))</x:f>
      </x:c>
      <x:c r="I13" s="30" t="str">
        <x:f>IF(A13="","",IF(AND(COUNTIF(DECISION_CONTEXT!$A$6:$A$205,B13)=1,EXACT(B13,INDEX(DECISION_CONTEXT!$A$6:$A$205,MATCH(B13,DECISION_CONTEXT!$A$6:$A$205,0)))),"VALID","INVALID - DECISION LINK"))</x:f>
      </x:c>
      <x:c r="J13" s="30" t="str">
        <x:f>IF(A13="","",IF(OR(EXACT(F13,"MATERIAL"),EXACT(F13,"SUPPORTING")),"VALID","INVALID - MATERIALITY TOKEN"))</x:f>
      </x:c>
      <x:c r="K13" s="30" t="str">
        <x:f>IF(A13="","",COUNTIF(EVIDENCE_RECORDS!$C$6:$C$205,A13))</x:f>
      </x:c>
      <x:c r="L13" s="30" t="str">
        <x:f>IF(A13="","",COUNTIFS(EVIDENCE_RECORDS!$C$6:$C$205,A13,EVIDENCE_RECORDS!$AI$6:$AI$205,"DECISION-USABLE"))</x:f>
      </x:c>
      <x:c r="M13" s="30" t="str">
        <x:f>IF(A13="","",COUNTIFS(EVIDENCE_RECORDS!$C$6:$C$205,A13,EVIDENCE_RECORDS!$AI$6:$AI$205,"BOUNDED INFERENCE"))</x:f>
      </x:c>
      <x:c r="N13" s="30" t="str">
        <x:f>IF(A13="","",COUNTIFS(EVIDENCE_RECORDS!$C$6:$C$205,A13,EVIDENCE_RECORDS!$AI$6:$AI$205,"REPAIR / NARROW"))</x:f>
      </x:c>
      <x:c r="O13" s="30" t="str">
        <x:f>IF(A13="","",COUNTIFS(EVIDENCE_RECORDS!$C$6:$C$205,A13,EVIDENCE_RECORDS!$AI$6:$AI$205,"HOLD / EXCLUDE"))</x:f>
      </x:c>
      <x:c r="P13" s="30" t="str">
        <x:f>IF(A13="","",IF(OR(H13&lt;&gt;"VALID",I13&lt;&gt;"VALID",J13&lt;&gt;"VALID"),"REPAIR CLAIM",IF(K13=0,"NO EVIDENCE",IF(N13&gt;0,"REPAIR EVIDENCE",IF(L13+M13&gt;0,IF(O13&gt;0,"AUDITED WITH EXCLUSIONS","AUDITED"),IF(O13&gt;0,"HOLD / NO USABLE EVIDENCE","NO USABLE EVIDENCE"))))))</x:f>
      </x:c>
      <x:c r="Q13" s="30" t="str">
        <x:f>IF(A13="","",A13&amp;"|~|"&amp;B13&amp;"|~|"&amp;C13&amp;"|~|"&amp;D13&amp;"|~|"&amp;F13&amp;"|~|"&amp;E13)</x:f>
      </x:c>
      <x:c r="R13" s="30" t="str">
        <x:f>IF(A13="","",B13&amp;"|~|"&amp;A13&amp;"|~|"&amp;C13)</x:f>
      </x:c>
    </x:row>
    <x:row r="14">
      <x:c r="A14" s="24"/>
      <x:c r="B14" s="24"/>
      <x:c r="C14" s="24"/>
      <x:c r="D14" s="24"/>
      <x:c r="E14" s="24"/>
      <x:c r="F14" s="24"/>
      <x:c r="G14" s="24"/>
      <x:c r="H14" s="30" t="str">
        <x:f>IF(A14="","",IF(COUNTIF($A$6:$A$205,A14)=1,"VALID","INVALID - DUPLICATE CLAIM ID"))</x:f>
      </x:c>
      <x:c r="I14" s="30" t="str">
        <x:f>IF(A14="","",IF(AND(COUNTIF(DECISION_CONTEXT!$A$6:$A$205,B14)=1,EXACT(B14,INDEX(DECISION_CONTEXT!$A$6:$A$205,MATCH(B14,DECISION_CONTEXT!$A$6:$A$205,0)))),"VALID","INVALID - DECISION LINK"))</x:f>
      </x:c>
      <x:c r="J14" s="30" t="str">
        <x:f>IF(A14="","",IF(OR(EXACT(F14,"MATERIAL"),EXACT(F14,"SUPPORTING")),"VALID","INVALID - MATERIALITY TOKEN"))</x:f>
      </x:c>
      <x:c r="K14" s="30" t="str">
        <x:f>IF(A14="","",COUNTIF(EVIDENCE_RECORDS!$C$6:$C$205,A14))</x:f>
      </x:c>
      <x:c r="L14" s="30" t="str">
        <x:f>IF(A14="","",COUNTIFS(EVIDENCE_RECORDS!$C$6:$C$205,A14,EVIDENCE_RECORDS!$AI$6:$AI$205,"DECISION-USABLE"))</x:f>
      </x:c>
      <x:c r="M14" s="30" t="str">
        <x:f>IF(A14="","",COUNTIFS(EVIDENCE_RECORDS!$C$6:$C$205,A14,EVIDENCE_RECORDS!$AI$6:$AI$205,"BOUNDED INFERENCE"))</x:f>
      </x:c>
      <x:c r="N14" s="30" t="str">
        <x:f>IF(A14="","",COUNTIFS(EVIDENCE_RECORDS!$C$6:$C$205,A14,EVIDENCE_RECORDS!$AI$6:$AI$205,"REPAIR / NARROW"))</x:f>
      </x:c>
      <x:c r="O14" s="30" t="str">
        <x:f>IF(A14="","",COUNTIFS(EVIDENCE_RECORDS!$C$6:$C$205,A14,EVIDENCE_RECORDS!$AI$6:$AI$205,"HOLD / EXCLUDE"))</x:f>
      </x:c>
      <x:c r="P14" s="30" t="str">
        <x:f>IF(A14="","",IF(OR(H14&lt;&gt;"VALID",I14&lt;&gt;"VALID",J14&lt;&gt;"VALID"),"REPAIR CLAIM",IF(K14=0,"NO EVIDENCE",IF(N14&gt;0,"REPAIR EVIDENCE",IF(L14+M14&gt;0,IF(O14&gt;0,"AUDITED WITH EXCLUSIONS","AUDITED"),IF(O14&gt;0,"HOLD / NO USABLE EVIDENCE","NO USABLE EVIDENCE"))))))</x:f>
      </x:c>
      <x:c r="Q14" s="30" t="str">
        <x:f>IF(A14="","",A14&amp;"|~|"&amp;B14&amp;"|~|"&amp;C14&amp;"|~|"&amp;D14&amp;"|~|"&amp;F14&amp;"|~|"&amp;E14)</x:f>
      </x:c>
      <x:c r="R14" s="30" t="str">
        <x:f>IF(A14="","",B14&amp;"|~|"&amp;A14&amp;"|~|"&amp;C14)</x:f>
      </x:c>
    </x:row>
    <x:row r="15">
      <x:c r="A15" s="24"/>
      <x:c r="B15" s="24"/>
      <x:c r="C15" s="24"/>
      <x:c r="D15" s="24"/>
      <x:c r="E15" s="24"/>
      <x:c r="F15" s="24"/>
      <x:c r="G15" s="24"/>
      <x:c r="H15" s="30" t="str">
        <x:f>IF(A15="","",IF(COUNTIF($A$6:$A$205,A15)=1,"VALID","INVALID - DUPLICATE CLAIM ID"))</x:f>
      </x:c>
      <x:c r="I15" s="30" t="str">
        <x:f>IF(A15="","",IF(AND(COUNTIF(DECISION_CONTEXT!$A$6:$A$205,B15)=1,EXACT(B15,INDEX(DECISION_CONTEXT!$A$6:$A$205,MATCH(B15,DECISION_CONTEXT!$A$6:$A$205,0)))),"VALID","INVALID - DECISION LINK"))</x:f>
      </x:c>
      <x:c r="J15" s="30" t="str">
        <x:f>IF(A15="","",IF(OR(EXACT(F15,"MATERIAL"),EXACT(F15,"SUPPORTING")),"VALID","INVALID - MATERIALITY TOKEN"))</x:f>
      </x:c>
      <x:c r="K15" s="30" t="str">
        <x:f>IF(A15="","",COUNTIF(EVIDENCE_RECORDS!$C$6:$C$205,A15))</x:f>
      </x:c>
      <x:c r="L15" s="30" t="str">
        <x:f>IF(A15="","",COUNTIFS(EVIDENCE_RECORDS!$C$6:$C$205,A15,EVIDENCE_RECORDS!$AI$6:$AI$205,"DECISION-USABLE"))</x:f>
      </x:c>
      <x:c r="M15" s="30" t="str">
        <x:f>IF(A15="","",COUNTIFS(EVIDENCE_RECORDS!$C$6:$C$205,A15,EVIDENCE_RECORDS!$AI$6:$AI$205,"BOUNDED INFERENCE"))</x:f>
      </x:c>
      <x:c r="N15" s="30" t="str">
        <x:f>IF(A15="","",COUNTIFS(EVIDENCE_RECORDS!$C$6:$C$205,A15,EVIDENCE_RECORDS!$AI$6:$AI$205,"REPAIR / NARROW"))</x:f>
      </x:c>
      <x:c r="O15" s="30" t="str">
        <x:f>IF(A15="","",COUNTIFS(EVIDENCE_RECORDS!$C$6:$C$205,A15,EVIDENCE_RECORDS!$AI$6:$AI$205,"HOLD / EXCLUDE"))</x:f>
      </x:c>
      <x:c r="P15" s="30" t="str">
        <x:f>IF(A15="","",IF(OR(H15&lt;&gt;"VALID",I15&lt;&gt;"VALID",J15&lt;&gt;"VALID"),"REPAIR CLAIM",IF(K15=0,"NO EVIDENCE",IF(N15&gt;0,"REPAIR EVIDENCE",IF(L15+M15&gt;0,IF(O15&gt;0,"AUDITED WITH EXCLUSIONS","AUDITED"),IF(O15&gt;0,"HOLD / NO USABLE EVIDENCE","NO USABLE EVIDENCE"))))))</x:f>
      </x:c>
      <x:c r="Q15" s="30" t="str">
        <x:f>IF(A15="","",A15&amp;"|~|"&amp;B15&amp;"|~|"&amp;C15&amp;"|~|"&amp;D15&amp;"|~|"&amp;F15&amp;"|~|"&amp;E15)</x:f>
      </x:c>
      <x:c r="R15" s="30" t="str">
        <x:f>IF(A15="","",B15&amp;"|~|"&amp;A15&amp;"|~|"&amp;C15)</x:f>
      </x:c>
    </x:row>
    <x:row r="16">
      <x:c r="A16" s="24"/>
      <x:c r="B16" s="24"/>
      <x:c r="C16" s="24"/>
      <x:c r="D16" s="24"/>
      <x:c r="E16" s="24"/>
      <x:c r="F16" s="24"/>
      <x:c r="G16" s="24"/>
      <x:c r="H16" s="30" t="str">
        <x:f>IF(A16="","",IF(COUNTIF($A$6:$A$205,A16)=1,"VALID","INVALID - DUPLICATE CLAIM ID"))</x:f>
      </x:c>
      <x:c r="I16" s="30" t="str">
        <x:f>IF(A16="","",IF(AND(COUNTIF(DECISION_CONTEXT!$A$6:$A$205,B16)=1,EXACT(B16,INDEX(DECISION_CONTEXT!$A$6:$A$205,MATCH(B16,DECISION_CONTEXT!$A$6:$A$205,0)))),"VALID","INVALID - DECISION LINK"))</x:f>
      </x:c>
      <x:c r="J16" s="30" t="str">
        <x:f>IF(A16="","",IF(OR(EXACT(F16,"MATERIAL"),EXACT(F16,"SUPPORTING")),"VALID","INVALID - MATERIALITY TOKEN"))</x:f>
      </x:c>
      <x:c r="K16" s="30" t="str">
        <x:f>IF(A16="","",COUNTIF(EVIDENCE_RECORDS!$C$6:$C$205,A16))</x:f>
      </x:c>
      <x:c r="L16" s="30" t="str">
        <x:f>IF(A16="","",COUNTIFS(EVIDENCE_RECORDS!$C$6:$C$205,A16,EVIDENCE_RECORDS!$AI$6:$AI$205,"DECISION-USABLE"))</x:f>
      </x:c>
      <x:c r="M16" s="30" t="str">
        <x:f>IF(A16="","",COUNTIFS(EVIDENCE_RECORDS!$C$6:$C$205,A16,EVIDENCE_RECORDS!$AI$6:$AI$205,"BOUNDED INFERENCE"))</x:f>
      </x:c>
      <x:c r="N16" s="30" t="str">
        <x:f>IF(A16="","",COUNTIFS(EVIDENCE_RECORDS!$C$6:$C$205,A16,EVIDENCE_RECORDS!$AI$6:$AI$205,"REPAIR / NARROW"))</x:f>
      </x:c>
      <x:c r="O16" s="30" t="str">
        <x:f>IF(A16="","",COUNTIFS(EVIDENCE_RECORDS!$C$6:$C$205,A16,EVIDENCE_RECORDS!$AI$6:$AI$205,"HOLD / EXCLUDE"))</x:f>
      </x:c>
      <x:c r="P16" s="30" t="str">
        <x:f>IF(A16="","",IF(OR(H16&lt;&gt;"VALID",I16&lt;&gt;"VALID",J16&lt;&gt;"VALID"),"REPAIR CLAIM",IF(K16=0,"NO EVIDENCE",IF(N16&gt;0,"REPAIR EVIDENCE",IF(L16+M16&gt;0,IF(O16&gt;0,"AUDITED WITH EXCLUSIONS","AUDITED"),IF(O16&gt;0,"HOLD / NO USABLE EVIDENCE","NO USABLE EVIDENCE"))))))</x:f>
      </x:c>
      <x:c r="Q16" s="30" t="str">
        <x:f>IF(A16="","",A16&amp;"|~|"&amp;B16&amp;"|~|"&amp;C16&amp;"|~|"&amp;D16&amp;"|~|"&amp;F16&amp;"|~|"&amp;E16)</x:f>
      </x:c>
      <x:c r="R16" s="30" t="str">
        <x:f>IF(A16="","",B16&amp;"|~|"&amp;A16&amp;"|~|"&amp;C16)</x:f>
      </x:c>
    </x:row>
    <x:row r="17">
      <x:c r="A17" s="24"/>
      <x:c r="B17" s="24"/>
      <x:c r="C17" s="24"/>
      <x:c r="D17" s="24"/>
      <x:c r="E17" s="24"/>
      <x:c r="F17" s="24"/>
      <x:c r="G17" s="24"/>
      <x:c r="H17" s="30" t="str">
        <x:f>IF(A17="","",IF(COUNTIF($A$6:$A$205,A17)=1,"VALID","INVALID - DUPLICATE CLAIM ID"))</x:f>
      </x:c>
      <x:c r="I17" s="30" t="str">
        <x:f>IF(A17="","",IF(AND(COUNTIF(DECISION_CONTEXT!$A$6:$A$205,B17)=1,EXACT(B17,INDEX(DECISION_CONTEXT!$A$6:$A$205,MATCH(B17,DECISION_CONTEXT!$A$6:$A$205,0)))),"VALID","INVALID - DECISION LINK"))</x:f>
      </x:c>
      <x:c r="J17" s="30" t="str">
        <x:f>IF(A17="","",IF(OR(EXACT(F17,"MATERIAL"),EXACT(F17,"SUPPORTING")),"VALID","INVALID - MATERIALITY TOKEN"))</x:f>
      </x:c>
      <x:c r="K17" s="30" t="str">
        <x:f>IF(A17="","",COUNTIF(EVIDENCE_RECORDS!$C$6:$C$205,A17))</x:f>
      </x:c>
      <x:c r="L17" s="30" t="str">
        <x:f>IF(A17="","",COUNTIFS(EVIDENCE_RECORDS!$C$6:$C$205,A17,EVIDENCE_RECORDS!$AI$6:$AI$205,"DECISION-USABLE"))</x:f>
      </x:c>
      <x:c r="M17" s="30" t="str">
        <x:f>IF(A17="","",COUNTIFS(EVIDENCE_RECORDS!$C$6:$C$205,A17,EVIDENCE_RECORDS!$AI$6:$AI$205,"BOUNDED INFERENCE"))</x:f>
      </x:c>
      <x:c r="N17" s="30" t="str">
        <x:f>IF(A17="","",COUNTIFS(EVIDENCE_RECORDS!$C$6:$C$205,A17,EVIDENCE_RECORDS!$AI$6:$AI$205,"REPAIR / NARROW"))</x:f>
      </x:c>
      <x:c r="O17" s="30" t="str">
        <x:f>IF(A17="","",COUNTIFS(EVIDENCE_RECORDS!$C$6:$C$205,A17,EVIDENCE_RECORDS!$AI$6:$AI$205,"HOLD / EXCLUDE"))</x:f>
      </x:c>
      <x:c r="P17" s="30" t="str">
        <x:f>IF(A17="","",IF(OR(H17&lt;&gt;"VALID",I17&lt;&gt;"VALID",J17&lt;&gt;"VALID"),"REPAIR CLAIM",IF(K17=0,"NO EVIDENCE",IF(N17&gt;0,"REPAIR EVIDENCE",IF(L17+M17&gt;0,IF(O17&gt;0,"AUDITED WITH EXCLUSIONS","AUDITED"),IF(O17&gt;0,"HOLD / NO USABLE EVIDENCE","NO USABLE EVIDENCE"))))))</x:f>
      </x:c>
      <x:c r="Q17" s="30" t="str">
        <x:f>IF(A17="","",A17&amp;"|~|"&amp;B17&amp;"|~|"&amp;C17&amp;"|~|"&amp;D17&amp;"|~|"&amp;F17&amp;"|~|"&amp;E17)</x:f>
      </x:c>
      <x:c r="R17" s="30" t="str">
        <x:f>IF(A17="","",B17&amp;"|~|"&amp;A17&amp;"|~|"&amp;C17)</x:f>
      </x:c>
    </x:row>
    <x:row r="18">
      <x:c r="A18" s="24"/>
      <x:c r="B18" s="24"/>
      <x:c r="C18" s="24"/>
      <x:c r="D18" s="24"/>
      <x:c r="E18" s="24"/>
      <x:c r="F18" s="24"/>
      <x:c r="G18" s="24"/>
      <x:c r="H18" s="30" t="str">
        <x:f>IF(A18="","",IF(COUNTIF($A$6:$A$205,A18)=1,"VALID","INVALID - DUPLICATE CLAIM ID"))</x:f>
      </x:c>
      <x:c r="I18" s="30" t="str">
        <x:f>IF(A18="","",IF(AND(COUNTIF(DECISION_CONTEXT!$A$6:$A$205,B18)=1,EXACT(B18,INDEX(DECISION_CONTEXT!$A$6:$A$205,MATCH(B18,DECISION_CONTEXT!$A$6:$A$205,0)))),"VALID","INVALID - DECISION LINK"))</x:f>
      </x:c>
      <x:c r="J18" s="30" t="str">
        <x:f>IF(A18="","",IF(OR(EXACT(F18,"MATERIAL"),EXACT(F18,"SUPPORTING")),"VALID","INVALID - MATERIALITY TOKEN"))</x:f>
      </x:c>
      <x:c r="K18" s="30" t="str">
        <x:f>IF(A18="","",COUNTIF(EVIDENCE_RECORDS!$C$6:$C$205,A18))</x:f>
      </x:c>
      <x:c r="L18" s="30" t="str">
        <x:f>IF(A18="","",COUNTIFS(EVIDENCE_RECORDS!$C$6:$C$205,A18,EVIDENCE_RECORDS!$AI$6:$AI$205,"DECISION-USABLE"))</x:f>
      </x:c>
      <x:c r="M18" s="30" t="str">
        <x:f>IF(A18="","",COUNTIFS(EVIDENCE_RECORDS!$C$6:$C$205,A18,EVIDENCE_RECORDS!$AI$6:$AI$205,"BOUNDED INFERENCE"))</x:f>
      </x:c>
      <x:c r="N18" s="30" t="str">
        <x:f>IF(A18="","",COUNTIFS(EVIDENCE_RECORDS!$C$6:$C$205,A18,EVIDENCE_RECORDS!$AI$6:$AI$205,"REPAIR / NARROW"))</x:f>
      </x:c>
      <x:c r="O18" s="30" t="str">
        <x:f>IF(A18="","",COUNTIFS(EVIDENCE_RECORDS!$C$6:$C$205,A18,EVIDENCE_RECORDS!$AI$6:$AI$205,"HOLD / EXCLUDE"))</x:f>
      </x:c>
      <x:c r="P18" s="30" t="str">
        <x:f>IF(A18="","",IF(OR(H18&lt;&gt;"VALID",I18&lt;&gt;"VALID",J18&lt;&gt;"VALID"),"REPAIR CLAIM",IF(K18=0,"NO EVIDENCE",IF(N18&gt;0,"REPAIR EVIDENCE",IF(L18+M18&gt;0,IF(O18&gt;0,"AUDITED WITH EXCLUSIONS","AUDITED"),IF(O18&gt;0,"HOLD / NO USABLE EVIDENCE","NO USABLE EVIDENCE"))))))</x:f>
      </x:c>
      <x:c r="Q18" s="30" t="str">
        <x:f>IF(A18="","",A18&amp;"|~|"&amp;B18&amp;"|~|"&amp;C18&amp;"|~|"&amp;D18&amp;"|~|"&amp;F18&amp;"|~|"&amp;E18)</x:f>
      </x:c>
      <x:c r="R18" s="30" t="str">
        <x:f>IF(A18="","",B18&amp;"|~|"&amp;A18&amp;"|~|"&amp;C18)</x:f>
      </x:c>
    </x:row>
    <x:row r="19">
      <x:c r="A19" s="24"/>
      <x:c r="B19" s="24"/>
      <x:c r="C19" s="24"/>
      <x:c r="D19" s="24"/>
      <x:c r="E19" s="24"/>
      <x:c r="F19" s="24"/>
      <x:c r="G19" s="24"/>
      <x:c r="H19" s="30" t="str">
        <x:f>IF(A19="","",IF(COUNTIF($A$6:$A$205,A19)=1,"VALID","INVALID - DUPLICATE CLAIM ID"))</x:f>
      </x:c>
      <x:c r="I19" s="30" t="str">
        <x:f>IF(A19="","",IF(AND(COUNTIF(DECISION_CONTEXT!$A$6:$A$205,B19)=1,EXACT(B19,INDEX(DECISION_CONTEXT!$A$6:$A$205,MATCH(B19,DECISION_CONTEXT!$A$6:$A$205,0)))),"VALID","INVALID - DECISION LINK"))</x:f>
      </x:c>
      <x:c r="J19" s="30" t="str">
        <x:f>IF(A19="","",IF(OR(EXACT(F19,"MATERIAL"),EXACT(F19,"SUPPORTING")),"VALID","INVALID - MATERIALITY TOKEN"))</x:f>
      </x:c>
      <x:c r="K19" s="30" t="str">
        <x:f>IF(A19="","",COUNTIF(EVIDENCE_RECORDS!$C$6:$C$205,A19))</x:f>
      </x:c>
      <x:c r="L19" s="30" t="str">
        <x:f>IF(A19="","",COUNTIFS(EVIDENCE_RECORDS!$C$6:$C$205,A19,EVIDENCE_RECORDS!$AI$6:$AI$205,"DECISION-USABLE"))</x:f>
      </x:c>
      <x:c r="M19" s="30" t="str">
        <x:f>IF(A19="","",COUNTIFS(EVIDENCE_RECORDS!$C$6:$C$205,A19,EVIDENCE_RECORDS!$AI$6:$AI$205,"BOUNDED INFERENCE"))</x:f>
      </x:c>
      <x:c r="N19" s="30" t="str">
        <x:f>IF(A19="","",COUNTIFS(EVIDENCE_RECORDS!$C$6:$C$205,A19,EVIDENCE_RECORDS!$AI$6:$AI$205,"REPAIR / NARROW"))</x:f>
      </x:c>
      <x:c r="O19" s="30" t="str">
        <x:f>IF(A19="","",COUNTIFS(EVIDENCE_RECORDS!$C$6:$C$205,A19,EVIDENCE_RECORDS!$AI$6:$AI$205,"HOLD / EXCLUDE"))</x:f>
      </x:c>
      <x:c r="P19" s="30" t="str">
        <x:f>IF(A19="","",IF(OR(H19&lt;&gt;"VALID",I19&lt;&gt;"VALID",J19&lt;&gt;"VALID"),"REPAIR CLAIM",IF(K19=0,"NO EVIDENCE",IF(N19&gt;0,"REPAIR EVIDENCE",IF(L19+M19&gt;0,IF(O19&gt;0,"AUDITED WITH EXCLUSIONS","AUDITED"),IF(O19&gt;0,"HOLD / NO USABLE EVIDENCE","NO USABLE EVIDENCE"))))))</x:f>
      </x:c>
      <x:c r="Q19" s="30" t="str">
        <x:f>IF(A19="","",A19&amp;"|~|"&amp;B19&amp;"|~|"&amp;C19&amp;"|~|"&amp;D19&amp;"|~|"&amp;F19&amp;"|~|"&amp;E19)</x:f>
      </x:c>
      <x:c r="R19" s="30" t="str">
        <x:f>IF(A19="","",B19&amp;"|~|"&amp;A19&amp;"|~|"&amp;C19)</x:f>
      </x:c>
    </x:row>
    <x:row r="20">
      <x:c r="A20" s="24"/>
      <x:c r="B20" s="24"/>
      <x:c r="C20" s="24"/>
      <x:c r="D20" s="24"/>
      <x:c r="E20" s="24"/>
      <x:c r="F20" s="24"/>
      <x:c r="G20" s="24"/>
      <x:c r="H20" s="30" t="str">
        <x:f>IF(A20="","",IF(COUNTIF($A$6:$A$205,A20)=1,"VALID","INVALID - DUPLICATE CLAIM ID"))</x:f>
      </x:c>
      <x:c r="I20" s="30" t="str">
        <x:f>IF(A20="","",IF(AND(COUNTIF(DECISION_CONTEXT!$A$6:$A$205,B20)=1,EXACT(B20,INDEX(DECISION_CONTEXT!$A$6:$A$205,MATCH(B20,DECISION_CONTEXT!$A$6:$A$205,0)))),"VALID","INVALID - DECISION LINK"))</x:f>
      </x:c>
      <x:c r="J20" s="30" t="str">
        <x:f>IF(A20="","",IF(OR(EXACT(F20,"MATERIAL"),EXACT(F20,"SUPPORTING")),"VALID","INVALID - MATERIALITY TOKEN"))</x:f>
      </x:c>
      <x:c r="K20" s="30" t="str">
        <x:f>IF(A20="","",COUNTIF(EVIDENCE_RECORDS!$C$6:$C$205,A20))</x:f>
      </x:c>
      <x:c r="L20" s="30" t="str">
        <x:f>IF(A20="","",COUNTIFS(EVIDENCE_RECORDS!$C$6:$C$205,A20,EVIDENCE_RECORDS!$AI$6:$AI$205,"DECISION-USABLE"))</x:f>
      </x:c>
      <x:c r="M20" s="30" t="str">
        <x:f>IF(A20="","",COUNTIFS(EVIDENCE_RECORDS!$C$6:$C$205,A20,EVIDENCE_RECORDS!$AI$6:$AI$205,"BOUNDED INFERENCE"))</x:f>
      </x:c>
      <x:c r="N20" s="30" t="str">
        <x:f>IF(A20="","",COUNTIFS(EVIDENCE_RECORDS!$C$6:$C$205,A20,EVIDENCE_RECORDS!$AI$6:$AI$205,"REPAIR / NARROW"))</x:f>
      </x:c>
      <x:c r="O20" s="30" t="str">
        <x:f>IF(A20="","",COUNTIFS(EVIDENCE_RECORDS!$C$6:$C$205,A20,EVIDENCE_RECORDS!$AI$6:$AI$205,"HOLD / EXCLUDE"))</x:f>
      </x:c>
      <x:c r="P20" s="30" t="str">
        <x:f>IF(A20="","",IF(OR(H20&lt;&gt;"VALID",I20&lt;&gt;"VALID",J20&lt;&gt;"VALID"),"REPAIR CLAIM",IF(K20=0,"NO EVIDENCE",IF(N20&gt;0,"REPAIR EVIDENCE",IF(L20+M20&gt;0,IF(O20&gt;0,"AUDITED WITH EXCLUSIONS","AUDITED"),IF(O20&gt;0,"HOLD / NO USABLE EVIDENCE","NO USABLE EVIDENCE"))))))</x:f>
      </x:c>
      <x:c r="Q20" s="30" t="str">
        <x:f>IF(A20="","",A20&amp;"|~|"&amp;B20&amp;"|~|"&amp;C20&amp;"|~|"&amp;D20&amp;"|~|"&amp;F20&amp;"|~|"&amp;E20)</x:f>
      </x:c>
      <x:c r="R20" s="30" t="str">
        <x:f>IF(A20="","",B20&amp;"|~|"&amp;A20&amp;"|~|"&amp;C20)</x:f>
      </x:c>
    </x:row>
    <x:row r="21">
      <x:c r="A21" s="24"/>
      <x:c r="B21" s="24"/>
      <x:c r="C21" s="24"/>
      <x:c r="D21" s="24"/>
      <x:c r="E21" s="24"/>
      <x:c r="F21" s="24"/>
      <x:c r="G21" s="24"/>
      <x:c r="H21" s="30" t="str">
        <x:f>IF(A21="","",IF(COUNTIF($A$6:$A$205,A21)=1,"VALID","INVALID - DUPLICATE CLAIM ID"))</x:f>
      </x:c>
      <x:c r="I21" s="30" t="str">
        <x:f>IF(A21="","",IF(AND(COUNTIF(DECISION_CONTEXT!$A$6:$A$205,B21)=1,EXACT(B21,INDEX(DECISION_CONTEXT!$A$6:$A$205,MATCH(B21,DECISION_CONTEXT!$A$6:$A$205,0)))),"VALID","INVALID - DECISION LINK"))</x:f>
      </x:c>
      <x:c r="J21" s="30" t="str">
        <x:f>IF(A21="","",IF(OR(EXACT(F21,"MATERIAL"),EXACT(F21,"SUPPORTING")),"VALID","INVALID - MATERIALITY TOKEN"))</x:f>
      </x:c>
      <x:c r="K21" s="30" t="str">
        <x:f>IF(A21="","",COUNTIF(EVIDENCE_RECORDS!$C$6:$C$205,A21))</x:f>
      </x:c>
      <x:c r="L21" s="30" t="str">
        <x:f>IF(A21="","",COUNTIFS(EVIDENCE_RECORDS!$C$6:$C$205,A21,EVIDENCE_RECORDS!$AI$6:$AI$205,"DECISION-USABLE"))</x:f>
      </x:c>
      <x:c r="M21" s="30" t="str">
        <x:f>IF(A21="","",COUNTIFS(EVIDENCE_RECORDS!$C$6:$C$205,A21,EVIDENCE_RECORDS!$AI$6:$AI$205,"BOUNDED INFERENCE"))</x:f>
      </x:c>
      <x:c r="N21" s="30" t="str">
        <x:f>IF(A21="","",COUNTIFS(EVIDENCE_RECORDS!$C$6:$C$205,A21,EVIDENCE_RECORDS!$AI$6:$AI$205,"REPAIR / NARROW"))</x:f>
      </x:c>
      <x:c r="O21" s="30" t="str">
        <x:f>IF(A21="","",COUNTIFS(EVIDENCE_RECORDS!$C$6:$C$205,A21,EVIDENCE_RECORDS!$AI$6:$AI$205,"HOLD / EXCLUDE"))</x:f>
      </x:c>
      <x:c r="P21" s="30" t="str">
        <x:f>IF(A21="","",IF(OR(H21&lt;&gt;"VALID",I21&lt;&gt;"VALID",J21&lt;&gt;"VALID"),"REPAIR CLAIM",IF(K21=0,"NO EVIDENCE",IF(N21&gt;0,"REPAIR EVIDENCE",IF(L21+M21&gt;0,IF(O21&gt;0,"AUDITED WITH EXCLUSIONS","AUDITED"),IF(O21&gt;0,"HOLD / NO USABLE EVIDENCE","NO USABLE EVIDENCE"))))))</x:f>
      </x:c>
      <x:c r="Q21" s="30" t="str">
        <x:f>IF(A21="","",A21&amp;"|~|"&amp;B21&amp;"|~|"&amp;C21&amp;"|~|"&amp;D21&amp;"|~|"&amp;F21&amp;"|~|"&amp;E21)</x:f>
      </x:c>
      <x:c r="R21" s="30" t="str">
        <x:f>IF(A21="","",B21&amp;"|~|"&amp;A21&amp;"|~|"&amp;C21)</x:f>
      </x:c>
    </x:row>
    <x:row r="22">
      <x:c r="A22" s="24"/>
      <x:c r="B22" s="24"/>
      <x:c r="C22" s="24"/>
      <x:c r="D22" s="24"/>
      <x:c r="E22" s="24"/>
      <x:c r="F22" s="24"/>
      <x:c r="G22" s="24"/>
      <x:c r="H22" s="30" t="str">
        <x:f>IF(A22="","",IF(COUNTIF($A$6:$A$205,A22)=1,"VALID","INVALID - DUPLICATE CLAIM ID"))</x:f>
      </x:c>
      <x:c r="I22" s="30" t="str">
        <x:f>IF(A22="","",IF(AND(COUNTIF(DECISION_CONTEXT!$A$6:$A$205,B22)=1,EXACT(B22,INDEX(DECISION_CONTEXT!$A$6:$A$205,MATCH(B22,DECISION_CONTEXT!$A$6:$A$205,0)))),"VALID","INVALID - DECISION LINK"))</x:f>
      </x:c>
      <x:c r="J22" s="30" t="str">
        <x:f>IF(A22="","",IF(OR(EXACT(F22,"MATERIAL"),EXACT(F22,"SUPPORTING")),"VALID","INVALID - MATERIALITY TOKEN"))</x:f>
      </x:c>
      <x:c r="K22" s="30" t="str">
        <x:f>IF(A22="","",COUNTIF(EVIDENCE_RECORDS!$C$6:$C$205,A22))</x:f>
      </x:c>
      <x:c r="L22" s="30" t="str">
        <x:f>IF(A22="","",COUNTIFS(EVIDENCE_RECORDS!$C$6:$C$205,A22,EVIDENCE_RECORDS!$AI$6:$AI$205,"DECISION-USABLE"))</x:f>
      </x:c>
      <x:c r="M22" s="30" t="str">
        <x:f>IF(A22="","",COUNTIFS(EVIDENCE_RECORDS!$C$6:$C$205,A22,EVIDENCE_RECORDS!$AI$6:$AI$205,"BOUNDED INFERENCE"))</x:f>
      </x:c>
      <x:c r="N22" s="30" t="str">
        <x:f>IF(A22="","",COUNTIFS(EVIDENCE_RECORDS!$C$6:$C$205,A22,EVIDENCE_RECORDS!$AI$6:$AI$205,"REPAIR / NARROW"))</x:f>
      </x:c>
      <x:c r="O22" s="30" t="str">
        <x:f>IF(A22="","",COUNTIFS(EVIDENCE_RECORDS!$C$6:$C$205,A22,EVIDENCE_RECORDS!$AI$6:$AI$205,"HOLD / EXCLUDE"))</x:f>
      </x:c>
      <x:c r="P22" s="30" t="str">
        <x:f>IF(A22="","",IF(OR(H22&lt;&gt;"VALID",I22&lt;&gt;"VALID",J22&lt;&gt;"VALID"),"REPAIR CLAIM",IF(K22=0,"NO EVIDENCE",IF(N22&gt;0,"REPAIR EVIDENCE",IF(L22+M22&gt;0,IF(O22&gt;0,"AUDITED WITH EXCLUSIONS","AUDITED"),IF(O22&gt;0,"HOLD / NO USABLE EVIDENCE","NO USABLE EVIDENCE"))))))</x:f>
      </x:c>
      <x:c r="Q22" s="30" t="str">
        <x:f>IF(A22="","",A22&amp;"|~|"&amp;B22&amp;"|~|"&amp;C22&amp;"|~|"&amp;D22&amp;"|~|"&amp;F22&amp;"|~|"&amp;E22)</x:f>
      </x:c>
      <x:c r="R22" s="30" t="str">
        <x:f>IF(A22="","",B22&amp;"|~|"&amp;A22&amp;"|~|"&amp;C22)</x:f>
      </x:c>
    </x:row>
    <x:row r="23">
      <x:c r="A23" s="24"/>
      <x:c r="B23" s="24"/>
      <x:c r="C23" s="24"/>
      <x:c r="D23" s="24"/>
      <x:c r="E23" s="24"/>
      <x:c r="F23" s="24"/>
      <x:c r="G23" s="24"/>
      <x:c r="H23" s="30" t="str">
        <x:f>IF(A23="","",IF(COUNTIF($A$6:$A$205,A23)=1,"VALID","INVALID - DUPLICATE CLAIM ID"))</x:f>
      </x:c>
      <x:c r="I23" s="30" t="str">
        <x:f>IF(A23="","",IF(AND(COUNTIF(DECISION_CONTEXT!$A$6:$A$205,B23)=1,EXACT(B23,INDEX(DECISION_CONTEXT!$A$6:$A$205,MATCH(B23,DECISION_CONTEXT!$A$6:$A$205,0)))),"VALID","INVALID - DECISION LINK"))</x:f>
      </x:c>
      <x:c r="J23" s="30" t="str">
        <x:f>IF(A23="","",IF(OR(EXACT(F23,"MATERIAL"),EXACT(F23,"SUPPORTING")),"VALID","INVALID - MATERIALITY TOKEN"))</x:f>
      </x:c>
      <x:c r="K23" s="30" t="str">
        <x:f>IF(A23="","",COUNTIF(EVIDENCE_RECORDS!$C$6:$C$205,A23))</x:f>
      </x:c>
      <x:c r="L23" s="30" t="str">
        <x:f>IF(A23="","",COUNTIFS(EVIDENCE_RECORDS!$C$6:$C$205,A23,EVIDENCE_RECORDS!$AI$6:$AI$205,"DECISION-USABLE"))</x:f>
      </x:c>
      <x:c r="M23" s="30" t="str">
        <x:f>IF(A23="","",COUNTIFS(EVIDENCE_RECORDS!$C$6:$C$205,A23,EVIDENCE_RECORDS!$AI$6:$AI$205,"BOUNDED INFERENCE"))</x:f>
      </x:c>
      <x:c r="N23" s="30" t="str">
        <x:f>IF(A23="","",COUNTIFS(EVIDENCE_RECORDS!$C$6:$C$205,A23,EVIDENCE_RECORDS!$AI$6:$AI$205,"REPAIR / NARROW"))</x:f>
      </x:c>
      <x:c r="O23" s="30" t="str">
        <x:f>IF(A23="","",COUNTIFS(EVIDENCE_RECORDS!$C$6:$C$205,A23,EVIDENCE_RECORDS!$AI$6:$AI$205,"HOLD / EXCLUDE"))</x:f>
      </x:c>
      <x:c r="P23" s="30" t="str">
        <x:f>IF(A23="","",IF(OR(H23&lt;&gt;"VALID",I23&lt;&gt;"VALID",J23&lt;&gt;"VALID"),"REPAIR CLAIM",IF(K23=0,"NO EVIDENCE",IF(N23&gt;0,"REPAIR EVIDENCE",IF(L23+M23&gt;0,IF(O23&gt;0,"AUDITED WITH EXCLUSIONS","AUDITED"),IF(O23&gt;0,"HOLD / NO USABLE EVIDENCE","NO USABLE EVIDENCE"))))))</x:f>
      </x:c>
      <x:c r="Q23" s="30" t="str">
        <x:f>IF(A23="","",A23&amp;"|~|"&amp;B23&amp;"|~|"&amp;C23&amp;"|~|"&amp;D23&amp;"|~|"&amp;F23&amp;"|~|"&amp;E23)</x:f>
      </x:c>
      <x:c r="R23" s="30" t="str">
        <x:f>IF(A23="","",B23&amp;"|~|"&amp;A23&amp;"|~|"&amp;C23)</x:f>
      </x:c>
    </x:row>
    <x:row r="24">
      <x:c r="A24" s="24"/>
      <x:c r="B24" s="24"/>
      <x:c r="C24" s="24"/>
      <x:c r="D24" s="24"/>
      <x:c r="E24" s="24"/>
      <x:c r="F24" s="24"/>
      <x:c r="G24" s="24"/>
      <x:c r="H24" s="30" t="str">
        <x:f>IF(A24="","",IF(COUNTIF($A$6:$A$205,A24)=1,"VALID","INVALID - DUPLICATE CLAIM ID"))</x:f>
      </x:c>
      <x:c r="I24" s="30" t="str">
        <x:f>IF(A24="","",IF(AND(COUNTIF(DECISION_CONTEXT!$A$6:$A$205,B24)=1,EXACT(B24,INDEX(DECISION_CONTEXT!$A$6:$A$205,MATCH(B24,DECISION_CONTEXT!$A$6:$A$205,0)))),"VALID","INVALID - DECISION LINK"))</x:f>
      </x:c>
      <x:c r="J24" s="30" t="str">
        <x:f>IF(A24="","",IF(OR(EXACT(F24,"MATERIAL"),EXACT(F24,"SUPPORTING")),"VALID","INVALID - MATERIALITY TOKEN"))</x:f>
      </x:c>
      <x:c r="K24" s="30" t="str">
        <x:f>IF(A24="","",COUNTIF(EVIDENCE_RECORDS!$C$6:$C$205,A24))</x:f>
      </x:c>
      <x:c r="L24" s="30" t="str">
        <x:f>IF(A24="","",COUNTIFS(EVIDENCE_RECORDS!$C$6:$C$205,A24,EVIDENCE_RECORDS!$AI$6:$AI$205,"DECISION-USABLE"))</x:f>
      </x:c>
      <x:c r="M24" s="30" t="str">
        <x:f>IF(A24="","",COUNTIFS(EVIDENCE_RECORDS!$C$6:$C$205,A24,EVIDENCE_RECORDS!$AI$6:$AI$205,"BOUNDED INFERENCE"))</x:f>
      </x:c>
      <x:c r="N24" s="30" t="str">
        <x:f>IF(A24="","",COUNTIFS(EVIDENCE_RECORDS!$C$6:$C$205,A24,EVIDENCE_RECORDS!$AI$6:$AI$205,"REPAIR / NARROW"))</x:f>
      </x:c>
      <x:c r="O24" s="30" t="str">
        <x:f>IF(A24="","",COUNTIFS(EVIDENCE_RECORDS!$C$6:$C$205,A24,EVIDENCE_RECORDS!$AI$6:$AI$205,"HOLD / EXCLUDE"))</x:f>
      </x:c>
      <x:c r="P24" s="30" t="str">
        <x:f>IF(A24="","",IF(OR(H24&lt;&gt;"VALID",I24&lt;&gt;"VALID",J24&lt;&gt;"VALID"),"REPAIR CLAIM",IF(K24=0,"NO EVIDENCE",IF(N24&gt;0,"REPAIR EVIDENCE",IF(L24+M24&gt;0,IF(O24&gt;0,"AUDITED WITH EXCLUSIONS","AUDITED"),IF(O24&gt;0,"HOLD / NO USABLE EVIDENCE","NO USABLE EVIDENCE"))))))</x:f>
      </x:c>
      <x:c r="Q24" s="30" t="str">
        <x:f>IF(A24="","",A24&amp;"|~|"&amp;B24&amp;"|~|"&amp;C24&amp;"|~|"&amp;D24&amp;"|~|"&amp;F24&amp;"|~|"&amp;E24)</x:f>
      </x:c>
      <x:c r="R24" s="30" t="str">
        <x:f>IF(A24="","",B24&amp;"|~|"&amp;A24&amp;"|~|"&amp;C24)</x:f>
      </x:c>
    </x:row>
    <x:row r="25">
      <x:c r="A25" s="24"/>
      <x:c r="B25" s="24"/>
      <x:c r="C25" s="24"/>
      <x:c r="D25" s="24"/>
      <x:c r="E25" s="24"/>
      <x:c r="F25" s="24"/>
      <x:c r="G25" s="24"/>
      <x:c r="H25" s="30" t="str">
        <x:f>IF(A25="","",IF(COUNTIF($A$6:$A$205,A25)=1,"VALID","INVALID - DUPLICATE CLAIM ID"))</x:f>
      </x:c>
      <x:c r="I25" s="30" t="str">
        <x:f>IF(A25="","",IF(AND(COUNTIF(DECISION_CONTEXT!$A$6:$A$205,B25)=1,EXACT(B25,INDEX(DECISION_CONTEXT!$A$6:$A$205,MATCH(B25,DECISION_CONTEXT!$A$6:$A$205,0)))),"VALID","INVALID - DECISION LINK"))</x:f>
      </x:c>
      <x:c r="J25" s="30" t="str">
        <x:f>IF(A25="","",IF(OR(EXACT(F25,"MATERIAL"),EXACT(F25,"SUPPORTING")),"VALID","INVALID - MATERIALITY TOKEN"))</x:f>
      </x:c>
      <x:c r="K25" s="30" t="str">
        <x:f>IF(A25="","",COUNTIF(EVIDENCE_RECORDS!$C$6:$C$205,A25))</x:f>
      </x:c>
      <x:c r="L25" s="30" t="str">
        <x:f>IF(A25="","",COUNTIFS(EVIDENCE_RECORDS!$C$6:$C$205,A25,EVIDENCE_RECORDS!$AI$6:$AI$205,"DECISION-USABLE"))</x:f>
      </x:c>
      <x:c r="M25" s="30" t="str">
        <x:f>IF(A25="","",COUNTIFS(EVIDENCE_RECORDS!$C$6:$C$205,A25,EVIDENCE_RECORDS!$AI$6:$AI$205,"BOUNDED INFERENCE"))</x:f>
      </x:c>
      <x:c r="N25" s="30" t="str">
        <x:f>IF(A25="","",COUNTIFS(EVIDENCE_RECORDS!$C$6:$C$205,A25,EVIDENCE_RECORDS!$AI$6:$AI$205,"REPAIR / NARROW"))</x:f>
      </x:c>
      <x:c r="O25" s="30" t="str">
        <x:f>IF(A25="","",COUNTIFS(EVIDENCE_RECORDS!$C$6:$C$205,A25,EVIDENCE_RECORDS!$AI$6:$AI$205,"HOLD / EXCLUDE"))</x:f>
      </x:c>
      <x:c r="P25" s="30" t="str">
        <x:f>IF(A25="","",IF(OR(H25&lt;&gt;"VALID",I25&lt;&gt;"VALID",J25&lt;&gt;"VALID"),"REPAIR CLAIM",IF(K25=0,"NO EVIDENCE",IF(N25&gt;0,"REPAIR EVIDENCE",IF(L25+M25&gt;0,IF(O25&gt;0,"AUDITED WITH EXCLUSIONS","AUDITED"),IF(O25&gt;0,"HOLD / NO USABLE EVIDENCE","NO USABLE EVIDENCE"))))))</x:f>
      </x:c>
      <x:c r="Q25" s="30" t="str">
        <x:f>IF(A25="","",A25&amp;"|~|"&amp;B25&amp;"|~|"&amp;C25&amp;"|~|"&amp;D25&amp;"|~|"&amp;F25&amp;"|~|"&amp;E25)</x:f>
      </x:c>
      <x:c r="R25" s="30" t="str">
        <x:f>IF(A25="","",B25&amp;"|~|"&amp;A25&amp;"|~|"&amp;C25)</x:f>
      </x:c>
    </x:row>
    <x:row r="26">
      <x:c r="A26" s="24"/>
      <x:c r="B26" s="24"/>
      <x:c r="C26" s="24"/>
      <x:c r="D26" s="24"/>
      <x:c r="E26" s="24"/>
      <x:c r="F26" s="24"/>
      <x:c r="G26" s="24"/>
      <x:c r="H26" s="30" t="str">
        <x:f>IF(A26="","",IF(COUNTIF($A$6:$A$205,A26)=1,"VALID","INVALID - DUPLICATE CLAIM ID"))</x:f>
      </x:c>
      <x:c r="I26" s="30" t="str">
        <x:f>IF(A26="","",IF(AND(COUNTIF(DECISION_CONTEXT!$A$6:$A$205,B26)=1,EXACT(B26,INDEX(DECISION_CONTEXT!$A$6:$A$205,MATCH(B26,DECISION_CONTEXT!$A$6:$A$205,0)))),"VALID","INVALID - DECISION LINK"))</x:f>
      </x:c>
      <x:c r="J26" s="30" t="str">
        <x:f>IF(A26="","",IF(OR(EXACT(F26,"MATERIAL"),EXACT(F26,"SUPPORTING")),"VALID","INVALID - MATERIALITY TOKEN"))</x:f>
      </x:c>
      <x:c r="K26" s="30" t="str">
        <x:f>IF(A26="","",COUNTIF(EVIDENCE_RECORDS!$C$6:$C$205,A26))</x:f>
      </x:c>
      <x:c r="L26" s="30" t="str">
        <x:f>IF(A26="","",COUNTIFS(EVIDENCE_RECORDS!$C$6:$C$205,A26,EVIDENCE_RECORDS!$AI$6:$AI$205,"DECISION-USABLE"))</x:f>
      </x:c>
      <x:c r="M26" s="30" t="str">
        <x:f>IF(A26="","",COUNTIFS(EVIDENCE_RECORDS!$C$6:$C$205,A26,EVIDENCE_RECORDS!$AI$6:$AI$205,"BOUNDED INFERENCE"))</x:f>
      </x:c>
      <x:c r="N26" s="30" t="str">
        <x:f>IF(A26="","",COUNTIFS(EVIDENCE_RECORDS!$C$6:$C$205,A26,EVIDENCE_RECORDS!$AI$6:$AI$205,"REPAIR / NARROW"))</x:f>
      </x:c>
      <x:c r="O26" s="30" t="str">
        <x:f>IF(A26="","",COUNTIFS(EVIDENCE_RECORDS!$C$6:$C$205,A26,EVIDENCE_RECORDS!$AI$6:$AI$205,"HOLD / EXCLUDE"))</x:f>
      </x:c>
      <x:c r="P26" s="30" t="str">
        <x:f>IF(A26="","",IF(OR(H26&lt;&gt;"VALID",I26&lt;&gt;"VALID",J26&lt;&gt;"VALID"),"REPAIR CLAIM",IF(K26=0,"NO EVIDENCE",IF(N26&gt;0,"REPAIR EVIDENCE",IF(L26+M26&gt;0,IF(O26&gt;0,"AUDITED WITH EXCLUSIONS","AUDITED"),IF(O26&gt;0,"HOLD / NO USABLE EVIDENCE","NO USABLE EVIDENCE"))))))</x:f>
      </x:c>
      <x:c r="Q26" s="30" t="str">
        <x:f>IF(A26="","",A26&amp;"|~|"&amp;B26&amp;"|~|"&amp;C26&amp;"|~|"&amp;D26&amp;"|~|"&amp;F26&amp;"|~|"&amp;E26)</x:f>
      </x:c>
      <x:c r="R26" s="30" t="str">
        <x:f>IF(A26="","",B26&amp;"|~|"&amp;A26&amp;"|~|"&amp;C26)</x:f>
      </x:c>
    </x:row>
    <x:row r="27">
      <x:c r="A27" s="24"/>
      <x:c r="B27" s="24"/>
      <x:c r="C27" s="24"/>
      <x:c r="D27" s="24"/>
      <x:c r="E27" s="24"/>
      <x:c r="F27" s="24"/>
      <x:c r="G27" s="24"/>
      <x:c r="H27" s="30" t="str">
        <x:f>IF(A27="","",IF(COUNTIF($A$6:$A$205,A27)=1,"VALID","INVALID - DUPLICATE CLAIM ID"))</x:f>
      </x:c>
      <x:c r="I27" s="30" t="str">
        <x:f>IF(A27="","",IF(AND(COUNTIF(DECISION_CONTEXT!$A$6:$A$205,B27)=1,EXACT(B27,INDEX(DECISION_CONTEXT!$A$6:$A$205,MATCH(B27,DECISION_CONTEXT!$A$6:$A$205,0)))),"VALID","INVALID - DECISION LINK"))</x:f>
      </x:c>
      <x:c r="J27" s="30" t="str">
        <x:f>IF(A27="","",IF(OR(EXACT(F27,"MATERIAL"),EXACT(F27,"SUPPORTING")),"VALID","INVALID - MATERIALITY TOKEN"))</x:f>
      </x:c>
      <x:c r="K27" s="30" t="str">
        <x:f>IF(A27="","",COUNTIF(EVIDENCE_RECORDS!$C$6:$C$205,A27))</x:f>
      </x:c>
      <x:c r="L27" s="30" t="str">
        <x:f>IF(A27="","",COUNTIFS(EVIDENCE_RECORDS!$C$6:$C$205,A27,EVIDENCE_RECORDS!$AI$6:$AI$205,"DECISION-USABLE"))</x:f>
      </x:c>
      <x:c r="M27" s="30" t="str">
        <x:f>IF(A27="","",COUNTIFS(EVIDENCE_RECORDS!$C$6:$C$205,A27,EVIDENCE_RECORDS!$AI$6:$AI$205,"BOUNDED INFERENCE"))</x:f>
      </x:c>
      <x:c r="N27" s="30" t="str">
        <x:f>IF(A27="","",COUNTIFS(EVIDENCE_RECORDS!$C$6:$C$205,A27,EVIDENCE_RECORDS!$AI$6:$AI$205,"REPAIR / NARROW"))</x:f>
      </x:c>
      <x:c r="O27" s="30" t="str">
        <x:f>IF(A27="","",COUNTIFS(EVIDENCE_RECORDS!$C$6:$C$205,A27,EVIDENCE_RECORDS!$AI$6:$AI$205,"HOLD / EXCLUDE"))</x:f>
      </x:c>
      <x:c r="P27" s="30" t="str">
        <x:f>IF(A27="","",IF(OR(H27&lt;&gt;"VALID",I27&lt;&gt;"VALID",J27&lt;&gt;"VALID"),"REPAIR CLAIM",IF(K27=0,"NO EVIDENCE",IF(N27&gt;0,"REPAIR EVIDENCE",IF(L27+M27&gt;0,IF(O27&gt;0,"AUDITED WITH EXCLUSIONS","AUDITED"),IF(O27&gt;0,"HOLD / NO USABLE EVIDENCE","NO USABLE EVIDENCE"))))))</x:f>
      </x:c>
      <x:c r="Q27" s="30" t="str">
        <x:f>IF(A27="","",A27&amp;"|~|"&amp;B27&amp;"|~|"&amp;C27&amp;"|~|"&amp;D27&amp;"|~|"&amp;F27&amp;"|~|"&amp;E27)</x:f>
      </x:c>
      <x:c r="R27" s="30" t="str">
        <x:f>IF(A27="","",B27&amp;"|~|"&amp;A27&amp;"|~|"&amp;C27)</x:f>
      </x:c>
    </x:row>
    <x:row r="28">
      <x:c r="A28" s="24"/>
      <x:c r="B28" s="24"/>
      <x:c r="C28" s="24"/>
      <x:c r="D28" s="24"/>
      <x:c r="E28" s="24"/>
      <x:c r="F28" s="24"/>
      <x:c r="G28" s="24"/>
      <x:c r="H28" s="30" t="str">
        <x:f>IF(A28="","",IF(COUNTIF($A$6:$A$205,A28)=1,"VALID","INVALID - DUPLICATE CLAIM ID"))</x:f>
      </x:c>
      <x:c r="I28" s="30" t="str">
        <x:f>IF(A28="","",IF(AND(COUNTIF(DECISION_CONTEXT!$A$6:$A$205,B28)=1,EXACT(B28,INDEX(DECISION_CONTEXT!$A$6:$A$205,MATCH(B28,DECISION_CONTEXT!$A$6:$A$205,0)))),"VALID","INVALID - DECISION LINK"))</x:f>
      </x:c>
      <x:c r="J28" s="30" t="str">
        <x:f>IF(A28="","",IF(OR(EXACT(F28,"MATERIAL"),EXACT(F28,"SUPPORTING")),"VALID","INVALID - MATERIALITY TOKEN"))</x:f>
      </x:c>
      <x:c r="K28" s="30" t="str">
        <x:f>IF(A28="","",COUNTIF(EVIDENCE_RECORDS!$C$6:$C$205,A28))</x:f>
      </x:c>
      <x:c r="L28" s="30" t="str">
        <x:f>IF(A28="","",COUNTIFS(EVIDENCE_RECORDS!$C$6:$C$205,A28,EVIDENCE_RECORDS!$AI$6:$AI$205,"DECISION-USABLE"))</x:f>
      </x:c>
      <x:c r="M28" s="30" t="str">
        <x:f>IF(A28="","",COUNTIFS(EVIDENCE_RECORDS!$C$6:$C$205,A28,EVIDENCE_RECORDS!$AI$6:$AI$205,"BOUNDED INFERENCE"))</x:f>
      </x:c>
      <x:c r="N28" s="30" t="str">
        <x:f>IF(A28="","",COUNTIFS(EVIDENCE_RECORDS!$C$6:$C$205,A28,EVIDENCE_RECORDS!$AI$6:$AI$205,"REPAIR / NARROW"))</x:f>
      </x:c>
      <x:c r="O28" s="30" t="str">
        <x:f>IF(A28="","",COUNTIFS(EVIDENCE_RECORDS!$C$6:$C$205,A28,EVIDENCE_RECORDS!$AI$6:$AI$205,"HOLD / EXCLUDE"))</x:f>
      </x:c>
      <x:c r="P28" s="30" t="str">
        <x:f>IF(A28="","",IF(OR(H28&lt;&gt;"VALID",I28&lt;&gt;"VALID",J28&lt;&gt;"VALID"),"REPAIR CLAIM",IF(K28=0,"NO EVIDENCE",IF(N28&gt;0,"REPAIR EVIDENCE",IF(L28+M28&gt;0,IF(O28&gt;0,"AUDITED WITH EXCLUSIONS","AUDITED"),IF(O28&gt;0,"HOLD / NO USABLE EVIDENCE","NO USABLE EVIDENCE"))))))</x:f>
      </x:c>
      <x:c r="Q28" s="30" t="str">
        <x:f>IF(A28="","",A28&amp;"|~|"&amp;B28&amp;"|~|"&amp;C28&amp;"|~|"&amp;D28&amp;"|~|"&amp;F28&amp;"|~|"&amp;E28)</x:f>
      </x:c>
      <x:c r="R28" s="30" t="str">
        <x:f>IF(A28="","",B28&amp;"|~|"&amp;A28&amp;"|~|"&amp;C28)</x:f>
      </x:c>
    </x:row>
    <x:row r="29">
      <x:c r="A29" s="24"/>
      <x:c r="B29" s="24"/>
      <x:c r="C29" s="24"/>
      <x:c r="D29" s="24"/>
      <x:c r="E29" s="24"/>
      <x:c r="F29" s="24"/>
      <x:c r="G29" s="24"/>
      <x:c r="H29" s="30" t="str">
        <x:f>IF(A29="","",IF(COUNTIF($A$6:$A$205,A29)=1,"VALID","INVALID - DUPLICATE CLAIM ID"))</x:f>
      </x:c>
      <x:c r="I29" s="30" t="str">
        <x:f>IF(A29="","",IF(AND(COUNTIF(DECISION_CONTEXT!$A$6:$A$205,B29)=1,EXACT(B29,INDEX(DECISION_CONTEXT!$A$6:$A$205,MATCH(B29,DECISION_CONTEXT!$A$6:$A$205,0)))),"VALID","INVALID - DECISION LINK"))</x:f>
      </x:c>
      <x:c r="J29" s="30" t="str">
        <x:f>IF(A29="","",IF(OR(EXACT(F29,"MATERIAL"),EXACT(F29,"SUPPORTING")),"VALID","INVALID - MATERIALITY TOKEN"))</x:f>
      </x:c>
      <x:c r="K29" s="30" t="str">
        <x:f>IF(A29="","",COUNTIF(EVIDENCE_RECORDS!$C$6:$C$205,A29))</x:f>
      </x:c>
      <x:c r="L29" s="30" t="str">
        <x:f>IF(A29="","",COUNTIFS(EVIDENCE_RECORDS!$C$6:$C$205,A29,EVIDENCE_RECORDS!$AI$6:$AI$205,"DECISION-USABLE"))</x:f>
      </x:c>
      <x:c r="M29" s="30" t="str">
        <x:f>IF(A29="","",COUNTIFS(EVIDENCE_RECORDS!$C$6:$C$205,A29,EVIDENCE_RECORDS!$AI$6:$AI$205,"BOUNDED INFERENCE"))</x:f>
      </x:c>
      <x:c r="N29" s="30" t="str">
        <x:f>IF(A29="","",COUNTIFS(EVIDENCE_RECORDS!$C$6:$C$205,A29,EVIDENCE_RECORDS!$AI$6:$AI$205,"REPAIR / NARROW"))</x:f>
      </x:c>
      <x:c r="O29" s="30" t="str">
        <x:f>IF(A29="","",COUNTIFS(EVIDENCE_RECORDS!$C$6:$C$205,A29,EVIDENCE_RECORDS!$AI$6:$AI$205,"HOLD / EXCLUDE"))</x:f>
      </x:c>
      <x:c r="P29" s="30" t="str">
        <x:f>IF(A29="","",IF(OR(H29&lt;&gt;"VALID",I29&lt;&gt;"VALID",J29&lt;&gt;"VALID"),"REPAIR CLAIM",IF(K29=0,"NO EVIDENCE",IF(N29&gt;0,"REPAIR EVIDENCE",IF(L29+M29&gt;0,IF(O29&gt;0,"AUDITED WITH EXCLUSIONS","AUDITED"),IF(O29&gt;0,"HOLD / NO USABLE EVIDENCE","NO USABLE EVIDENCE"))))))</x:f>
      </x:c>
      <x:c r="Q29" s="30" t="str">
        <x:f>IF(A29="","",A29&amp;"|~|"&amp;B29&amp;"|~|"&amp;C29&amp;"|~|"&amp;D29&amp;"|~|"&amp;F29&amp;"|~|"&amp;E29)</x:f>
      </x:c>
      <x:c r="R29" s="30" t="str">
        <x:f>IF(A29="","",B29&amp;"|~|"&amp;A29&amp;"|~|"&amp;C29)</x:f>
      </x:c>
    </x:row>
    <x:row r="30">
      <x:c r="A30" s="24"/>
      <x:c r="B30" s="24"/>
      <x:c r="C30" s="24"/>
      <x:c r="D30" s="24"/>
      <x:c r="E30" s="24"/>
      <x:c r="F30" s="24"/>
      <x:c r="G30" s="24"/>
      <x:c r="H30" s="30" t="str">
        <x:f>IF(A30="","",IF(COUNTIF($A$6:$A$205,A30)=1,"VALID","INVALID - DUPLICATE CLAIM ID"))</x:f>
      </x:c>
      <x:c r="I30" s="30" t="str">
        <x:f>IF(A30="","",IF(AND(COUNTIF(DECISION_CONTEXT!$A$6:$A$205,B30)=1,EXACT(B30,INDEX(DECISION_CONTEXT!$A$6:$A$205,MATCH(B30,DECISION_CONTEXT!$A$6:$A$205,0)))),"VALID","INVALID - DECISION LINK"))</x:f>
      </x:c>
      <x:c r="J30" s="30" t="str">
        <x:f>IF(A30="","",IF(OR(EXACT(F30,"MATERIAL"),EXACT(F30,"SUPPORTING")),"VALID","INVALID - MATERIALITY TOKEN"))</x:f>
      </x:c>
      <x:c r="K30" s="30" t="str">
        <x:f>IF(A30="","",COUNTIF(EVIDENCE_RECORDS!$C$6:$C$205,A30))</x:f>
      </x:c>
      <x:c r="L30" s="30" t="str">
        <x:f>IF(A30="","",COUNTIFS(EVIDENCE_RECORDS!$C$6:$C$205,A30,EVIDENCE_RECORDS!$AI$6:$AI$205,"DECISION-USABLE"))</x:f>
      </x:c>
      <x:c r="M30" s="30" t="str">
        <x:f>IF(A30="","",COUNTIFS(EVIDENCE_RECORDS!$C$6:$C$205,A30,EVIDENCE_RECORDS!$AI$6:$AI$205,"BOUNDED INFERENCE"))</x:f>
      </x:c>
      <x:c r="N30" s="30" t="str">
        <x:f>IF(A30="","",COUNTIFS(EVIDENCE_RECORDS!$C$6:$C$205,A30,EVIDENCE_RECORDS!$AI$6:$AI$205,"REPAIR / NARROW"))</x:f>
      </x:c>
      <x:c r="O30" s="30" t="str">
        <x:f>IF(A30="","",COUNTIFS(EVIDENCE_RECORDS!$C$6:$C$205,A30,EVIDENCE_RECORDS!$AI$6:$AI$205,"HOLD / EXCLUDE"))</x:f>
      </x:c>
      <x:c r="P30" s="30" t="str">
        <x:f>IF(A30="","",IF(OR(H30&lt;&gt;"VALID",I30&lt;&gt;"VALID",J30&lt;&gt;"VALID"),"REPAIR CLAIM",IF(K30=0,"NO EVIDENCE",IF(N30&gt;0,"REPAIR EVIDENCE",IF(L30+M30&gt;0,IF(O30&gt;0,"AUDITED WITH EXCLUSIONS","AUDITED"),IF(O30&gt;0,"HOLD / NO USABLE EVIDENCE","NO USABLE EVIDENCE"))))))</x:f>
      </x:c>
      <x:c r="Q30" s="30" t="str">
        <x:f>IF(A30="","",A30&amp;"|~|"&amp;B30&amp;"|~|"&amp;C30&amp;"|~|"&amp;D30&amp;"|~|"&amp;F30&amp;"|~|"&amp;E30)</x:f>
      </x:c>
      <x:c r="R30" s="30" t="str">
        <x:f>IF(A30="","",B30&amp;"|~|"&amp;A30&amp;"|~|"&amp;C30)</x:f>
      </x:c>
    </x:row>
    <x:row r="31">
      <x:c r="A31" s="24"/>
      <x:c r="B31" s="24"/>
      <x:c r="C31" s="24"/>
      <x:c r="D31" s="24"/>
      <x:c r="E31" s="24"/>
      <x:c r="F31" s="24"/>
      <x:c r="G31" s="24"/>
      <x:c r="H31" s="30" t="str">
        <x:f>IF(A31="","",IF(COUNTIF($A$6:$A$205,A31)=1,"VALID","INVALID - DUPLICATE CLAIM ID"))</x:f>
      </x:c>
      <x:c r="I31" s="30" t="str">
        <x:f>IF(A31="","",IF(AND(COUNTIF(DECISION_CONTEXT!$A$6:$A$205,B31)=1,EXACT(B31,INDEX(DECISION_CONTEXT!$A$6:$A$205,MATCH(B31,DECISION_CONTEXT!$A$6:$A$205,0)))),"VALID","INVALID - DECISION LINK"))</x:f>
      </x:c>
      <x:c r="J31" s="30" t="str">
        <x:f>IF(A31="","",IF(OR(EXACT(F31,"MATERIAL"),EXACT(F31,"SUPPORTING")),"VALID","INVALID - MATERIALITY TOKEN"))</x:f>
      </x:c>
      <x:c r="K31" s="30" t="str">
        <x:f>IF(A31="","",COUNTIF(EVIDENCE_RECORDS!$C$6:$C$205,A31))</x:f>
      </x:c>
      <x:c r="L31" s="30" t="str">
        <x:f>IF(A31="","",COUNTIFS(EVIDENCE_RECORDS!$C$6:$C$205,A31,EVIDENCE_RECORDS!$AI$6:$AI$205,"DECISION-USABLE"))</x:f>
      </x:c>
      <x:c r="M31" s="30" t="str">
        <x:f>IF(A31="","",COUNTIFS(EVIDENCE_RECORDS!$C$6:$C$205,A31,EVIDENCE_RECORDS!$AI$6:$AI$205,"BOUNDED INFERENCE"))</x:f>
      </x:c>
      <x:c r="N31" s="30" t="str">
        <x:f>IF(A31="","",COUNTIFS(EVIDENCE_RECORDS!$C$6:$C$205,A31,EVIDENCE_RECORDS!$AI$6:$AI$205,"REPAIR / NARROW"))</x:f>
      </x:c>
      <x:c r="O31" s="30" t="str">
        <x:f>IF(A31="","",COUNTIFS(EVIDENCE_RECORDS!$C$6:$C$205,A31,EVIDENCE_RECORDS!$AI$6:$AI$205,"HOLD / EXCLUDE"))</x:f>
      </x:c>
      <x:c r="P31" s="30" t="str">
        <x:f>IF(A31="","",IF(OR(H31&lt;&gt;"VALID",I31&lt;&gt;"VALID",J31&lt;&gt;"VALID"),"REPAIR CLAIM",IF(K31=0,"NO EVIDENCE",IF(N31&gt;0,"REPAIR EVIDENCE",IF(L31+M31&gt;0,IF(O31&gt;0,"AUDITED WITH EXCLUSIONS","AUDITED"),IF(O31&gt;0,"HOLD / NO USABLE EVIDENCE","NO USABLE EVIDENCE"))))))</x:f>
      </x:c>
      <x:c r="Q31" s="30" t="str">
        <x:f>IF(A31="","",A31&amp;"|~|"&amp;B31&amp;"|~|"&amp;C31&amp;"|~|"&amp;D31&amp;"|~|"&amp;F31&amp;"|~|"&amp;E31)</x:f>
      </x:c>
      <x:c r="R31" s="30" t="str">
        <x:f>IF(A31="","",B31&amp;"|~|"&amp;A31&amp;"|~|"&amp;C31)</x:f>
      </x:c>
    </x:row>
    <x:row r="32">
      <x:c r="A32" s="24"/>
      <x:c r="B32" s="24"/>
      <x:c r="C32" s="24"/>
      <x:c r="D32" s="24"/>
      <x:c r="E32" s="24"/>
      <x:c r="F32" s="24"/>
      <x:c r="G32" s="24"/>
      <x:c r="H32" s="30" t="str">
        <x:f>IF(A32="","",IF(COUNTIF($A$6:$A$205,A32)=1,"VALID","INVALID - DUPLICATE CLAIM ID"))</x:f>
      </x:c>
      <x:c r="I32" s="30" t="str">
        <x:f>IF(A32="","",IF(AND(COUNTIF(DECISION_CONTEXT!$A$6:$A$205,B32)=1,EXACT(B32,INDEX(DECISION_CONTEXT!$A$6:$A$205,MATCH(B32,DECISION_CONTEXT!$A$6:$A$205,0)))),"VALID","INVALID - DECISION LINK"))</x:f>
      </x:c>
      <x:c r="J32" s="30" t="str">
        <x:f>IF(A32="","",IF(OR(EXACT(F32,"MATERIAL"),EXACT(F32,"SUPPORTING")),"VALID","INVALID - MATERIALITY TOKEN"))</x:f>
      </x:c>
      <x:c r="K32" s="30" t="str">
        <x:f>IF(A32="","",COUNTIF(EVIDENCE_RECORDS!$C$6:$C$205,A32))</x:f>
      </x:c>
      <x:c r="L32" s="30" t="str">
        <x:f>IF(A32="","",COUNTIFS(EVIDENCE_RECORDS!$C$6:$C$205,A32,EVIDENCE_RECORDS!$AI$6:$AI$205,"DECISION-USABLE"))</x:f>
      </x:c>
      <x:c r="M32" s="30" t="str">
        <x:f>IF(A32="","",COUNTIFS(EVIDENCE_RECORDS!$C$6:$C$205,A32,EVIDENCE_RECORDS!$AI$6:$AI$205,"BOUNDED INFERENCE"))</x:f>
      </x:c>
      <x:c r="N32" s="30" t="str">
        <x:f>IF(A32="","",COUNTIFS(EVIDENCE_RECORDS!$C$6:$C$205,A32,EVIDENCE_RECORDS!$AI$6:$AI$205,"REPAIR / NARROW"))</x:f>
      </x:c>
      <x:c r="O32" s="30" t="str">
        <x:f>IF(A32="","",COUNTIFS(EVIDENCE_RECORDS!$C$6:$C$205,A32,EVIDENCE_RECORDS!$AI$6:$AI$205,"HOLD / EXCLUDE"))</x:f>
      </x:c>
      <x:c r="P32" s="30" t="str">
        <x:f>IF(A32="","",IF(OR(H32&lt;&gt;"VALID",I32&lt;&gt;"VALID",J32&lt;&gt;"VALID"),"REPAIR CLAIM",IF(K32=0,"NO EVIDENCE",IF(N32&gt;0,"REPAIR EVIDENCE",IF(L32+M32&gt;0,IF(O32&gt;0,"AUDITED WITH EXCLUSIONS","AUDITED"),IF(O32&gt;0,"HOLD / NO USABLE EVIDENCE","NO USABLE EVIDENCE"))))))</x:f>
      </x:c>
      <x:c r="Q32" s="30" t="str">
        <x:f>IF(A32="","",A32&amp;"|~|"&amp;B32&amp;"|~|"&amp;C32&amp;"|~|"&amp;D32&amp;"|~|"&amp;F32&amp;"|~|"&amp;E32)</x:f>
      </x:c>
      <x:c r="R32" s="30" t="str">
        <x:f>IF(A32="","",B32&amp;"|~|"&amp;A32&amp;"|~|"&amp;C32)</x:f>
      </x:c>
    </x:row>
    <x:row r="33">
      <x:c r="A33" s="24"/>
      <x:c r="B33" s="24"/>
      <x:c r="C33" s="24"/>
      <x:c r="D33" s="24"/>
      <x:c r="E33" s="24"/>
      <x:c r="F33" s="24"/>
      <x:c r="G33" s="24"/>
      <x:c r="H33" s="30" t="str">
        <x:f>IF(A33="","",IF(COUNTIF($A$6:$A$205,A33)=1,"VALID","INVALID - DUPLICATE CLAIM ID"))</x:f>
      </x:c>
      <x:c r="I33" s="30" t="str">
        <x:f>IF(A33="","",IF(AND(COUNTIF(DECISION_CONTEXT!$A$6:$A$205,B33)=1,EXACT(B33,INDEX(DECISION_CONTEXT!$A$6:$A$205,MATCH(B33,DECISION_CONTEXT!$A$6:$A$205,0)))),"VALID","INVALID - DECISION LINK"))</x:f>
      </x:c>
      <x:c r="J33" s="30" t="str">
        <x:f>IF(A33="","",IF(OR(EXACT(F33,"MATERIAL"),EXACT(F33,"SUPPORTING")),"VALID","INVALID - MATERIALITY TOKEN"))</x:f>
      </x:c>
      <x:c r="K33" s="30" t="str">
        <x:f>IF(A33="","",COUNTIF(EVIDENCE_RECORDS!$C$6:$C$205,A33))</x:f>
      </x:c>
      <x:c r="L33" s="30" t="str">
        <x:f>IF(A33="","",COUNTIFS(EVIDENCE_RECORDS!$C$6:$C$205,A33,EVIDENCE_RECORDS!$AI$6:$AI$205,"DECISION-USABLE"))</x:f>
      </x:c>
      <x:c r="M33" s="30" t="str">
        <x:f>IF(A33="","",COUNTIFS(EVIDENCE_RECORDS!$C$6:$C$205,A33,EVIDENCE_RECORDS!$AI$6:$AI$205,"BOUNDED INFERENCE"))</x:f>
      </x:c>
      <x:c r="N33" s="30" t="str">
        <x:f>IF(A33="","",COUNTIFS(EVIDENCE_RECORDS!$C$6:$C$205,A33,EVIDENCE_RECORDS!$AI$6:$AI$205,"REPAIR / NARROW"))</x:f>
      </x:c>
      <x:c r="O33" s="30" t="str">
        <x:f>IF(A33="","",COUNTIFS(EVIDENCE_RECORDS!$C$6:$C$205,A33,EVIDENCE_RECORDS!$AI$6:$AI$205,"HOLD / EXCLUDE"))</x:f>
      </x:c>
      <x:c r="P33" s="30" t="str">
        <x:f>IF(A33="","",IF(OR(H33&lt;&gt;"VALID",I33&lt;&gt;"VALID",J33&lt;&gt;"VALID"),"REPAIR CLAIM",IF(K33=0,"NO EVIDENCE",IF(N33&gt;0,"REPAIR EVIDENCE",IF(L33+M33&gt;0,IF(O33&gt;0,"AUDITED WITH EXCLUSIONS","AUDITED"),IF(O33&gt;0,"HOLD / NO USABLE EVIDENCE","NO USABLE EVIDENCE"))))))</x:f>
      </x:c>
      <x:c r="Q33" s="30" t="str">
        <x:f>IF(A33="","",A33&amp;"|~|"&amp;B33&amp;"|~|"&amp;C33&amp;"|~|"&amp;D33&amp;"|~|"&amp;F33&amp;"|~|"&amp;E33)</x:f>
      </x:c>
      <x:c r="R33" s="30" t="str">
        <x:f>IF(A33="","",B33&amp;"|~|"&amp;A33&amp;"|~|"&amp;C33)</x:f>
      </x:c>
    </x:row>
    <x:row r="34">
      <x:c r="A34" s="24"/>
      <x:c r="B34" s="24"/>
      <x:c r="C34" s="24"/>
      <x:c r="D34" s="24"/>
      <x:c r="E34" s="24"/>
      <x:c r="F34" s="24"/>
      <x:c r="G34" s="24"/>
      <x:c r="H34" s="30" t="str">
        <x:f>IF(A34="","",IF(COUNTIF($A$6:$A$205,A34)=1,"VALID","INVALID - DUPLICATE CLAIM ID"))</x:f>
      </x:c>
      <x:c r="I34" s="30" t="str">
        <x:f>IF(A34="","",IF(AND(COUNTIF(DECISION_CONTEXT!$A$6:$A$205,B34)=1,EXACT(B34,INDEX(DECISION_CONTEXT!$A$6:$A$205,MATCH(B34,DECISION_CONTEXT!$A$6:$A$205,0)))),"VALID","INVALID - DECISION LINK"))</x:f>
      </x:c>
      <x:c r="J34" s="30" t="str">
        <x:f>IF(A34="","",IF(OR(EXACT(F34,"MATERIAL"),EXACT(F34,"SUPPORTING")),"VALID","INVALID - MATERIALITY TOKEN"))</x:f>
      </x:c>
      <x:c r="K34" s="30" t="str">
        <x:f>IF(A34="","",COUNTIF(EVIDENCE_RECORDS!$C$6:$C$205,A34))</x:f>
      </x:c>
      <x:c r="L34" s="30" t="str">
        <x:f>IF(A34="","",COUNTIFS(EVIDENCE_RECORDS!$C$6:$C$205,A34,EVIDENCE_RECORDS!$AI$6:$AI$205,"DECISION-USABLE"))</x:f>
      </x:c>
      <x:c r="M34" s="30" t="str">
        <x:f>IF(A34="","",COUNTIFS(EVIDENCE_RECORDS!$C$6:$C$205,A34,EVIDENCE_RECORDS!$AI$6:$AI$205,"BOUNDED INFERENCE"))</x:f>
      </x:c>
      <x:c r="N34" s="30" t="str">
        <x:f>IF(A34="","",COUNTIFS(EVIDENCE_RECORDS!$C$6:$C$205,A34,EVIDENCE_RECORDS!$AI$6:$AI$205,"REPAIR / NARROW"))</x:f>
      </x:c>
      <x:c r="O34" s="30" t="str">
        <x:f>IF(A34="","",COUNTIFS(EVIDENCE_RECORDS!$C$6:$C$205,A34,EVIDENCE_RECORDS!$AI$6:$AI$205,"HOLD / EXCLUDE"))</x:f>
      </x:c>
      <x:c r="P34" s="30" t="str">
        <x:f>IF(A34="","",IF(OR(H34&lt;&gt;"VALID",I34&lt;&gt;"VALID",J34&lt;&gt;"VALID"),"REPAIR CLAIM",IF(K34=0,"NO EVIDENCE",IF(N34&gt;0,"REPAIR EVIDENCE",IF(L34+M34&gt;0,IF(O34&gt;0,"AUDITED WITH EXCLUSIONS","AUDITED"),IF(O34&gt;0,"HOLD / NO USABLE EVIDENCE","NO USABLE EVIDENCE"))))))</x:f>
      </x:c>
      <x:c r="Q34" s="30" t="str">
        <x:f>IF(A34="","",A34&amp;"|~|"&amp;B34&amp;"|~|"&amp;C34&amp;"|~|"&amp;D34&amp;"|~|"&amp;F34&amp;"|~|"&amp;E34)</x:f>
      </x:c>
      <x:c r="R34" s="30" t="str">
        <x:f>IF(A34="","",B34&amp;"|~|"&amp;A34&amp;"|~|"&amp;C34)</x:f>
      </x:c>
    </x:row>
    <x:row r="35">
      <x:c r="A35" s="24"/>
      <x:c r="B35" s="24"/>
      <x:c r="C35" s="24"/>
      <x:c r="D35" s="24"/>
      <x:c r="E35" s="24"/>
      <x:c r="F35" s="24"/>
      <x:c r="G35" s="24"/>
      <x:c r="H35" s="30" t="str">
        <x:f>IF(A35="","",IF(COUNTIF($A$6:$A$205,A35)=1,"VALID","INVALID - DUPLICATE CLAIM ID"))</x:f>
      </x:c>
      <x:c r="I35" s="30" t="str">
        <x:f>IF(A35="","",IF(AND(COUNTIF(DECISION_CONTEXT!$A$6:$A$205,B35)=1,EXACT(B35,INDEX(DECISION_CONTEXT!$A$6:$A$205,MATCH(B35,DECISION_CONTEXT!$A$6:$A$205,0)))),"VALID","INVALID - DECISION LINK"))</x:f>
      </x:c>
      <x:c r="J35" s="30" t="str">
        <x:f>IF(A35="","",IF(OR(EXACT(F35,"MATERIAL"),EXACT(F35,"SUPPORTING")),"VALID","INVALID - MATERIALITY TOKEN"))</x:f>
      </x:c>
      <x:c r="K35" s="30" t="str">
        <x:f>IF(A35="","",COUNTIF(EVIDENCE_RECORDS!$C$6:$C$205,A35))</x:f>
      </x:c>
      <x:c r="L35" s="30" t="str">
        <x:f>IF(A35="","",COUNTIFS(EVIDENCE_RECORDS!$C$6:$C$205,A35,EVIDENCE_RECORDS!$AI$6:$AI$205,"DECISION-USABLE"))</x:f>
      </x:c>
      <x:c r="M35" s="30" t="str">
        <x:f>IF(A35="","",COUNTIFS(EVIDENCE_RECORDS!$C$6:$C$205,A35,EVIDENCE_RECORDS!$AI$6:$AI$205,"BOUNDED INFERENCE"))</x:f>
      </x:c>
      <x:c r="N35" s="30" t="str">
        <x:f>IF(A35="","",COUNTIFS(EVIDENCE_RECORDS!$C$6:$C$205,A35,EVIDENCE_RECORDS!$AI$6:$AI$205,"REPAIR / NARROW"))</x:f>
      </x:c>
      <x:c r="O35" s="30" t="str">
        <x:f>IF(A35="","",COUNTIFS(EVIDENCE_RECORDS!$C$6:$C$205,A35,EVIDENCE_RECORDS!$AI$6:$AI$205,"HOLD / EXCLUDE"))</x:f>
      </x:c>
      <x:c r="P35" s="30" t="str">
        <x:f>IF(A35="","",IF(OR(H35&lt;&gt;"VALID",I35&lt;&gt;"VALID",J35&lt;&gt;"VALID"),"REPAIR CLAIM",IF(K35=0,"NO EVIDENCE",IF(N35&gt;0,"REPAIR EVIDENCE",IF(L35+M35&gt;0,IF(O35&gt;0,"AUDITED WITH EXCLUSIONS","AUDITED"),IF(O35&gt;0,"HOLD / NO USABLE EVIDENCE","NO USABLE EVIDENCE"))))))</x:f>
      </x:c>
      <x:c r="Q35" s="30" t="str">
        <x:f>IF(A35="","",A35&amp;"|~|"&amp;B35&amp;"|~|"&amp;C35&amp;"|~|"&amp;D35&amp;"|~|"&amp;F35&amp;"|~|"&amp;E35)</x:f>
      </x:c>
      <x:c r="R35" s="30" t="str">
        <x:f>IF(A35="","",B35&amp;"|~|"&amp;A35&amp;"|~|"&amp;C35)</x:f>
      </x:c>
    </x:row>
    <x:row r="36">
      <x:c r="A36" s="24"/>
      <x:c r="B36" s="24"/>
      <x:c r="C36" s="24"/>
      <x:c r="D36" s="24"/>
      <x:c r="E36" s="24"/>
      <x:c r="F36" s="24"/>
      <x:c r="G36" s="24"/>
      <x:c r="H36" s="30" t="str">
        <x:f>IF(A36="","",IF(COUNTIF($A$6:$A$205,A36)=1,"VALID","INVALID - DUPLICATE CLAIM ID"))</x:f>
      </x:c>
      <x:c r="I36" s="30" t="str">
        <x:f>IF(A36="","",IF(AND(COUNTIF(DECISION_CONTEXT!$A$6:$A$205,B36)=1,EXACT(B36,INDEX(DECISION_CONTEXT!$A$6:$A$205,MATCH(B36,DECISION_CONTEXT!$A$6:$A$205,0)))),"VALID","INVALID - DECISION LINK"))</x:f>
      </x:c>
      <x:c r="J36" s="30" t="str">
        <x:f>IF(A36="","",IF(OR(EXACT(F36,"MATERIAL"),EXACT(F36,"SUPPORTING")),"VALID","INVALID - MATERIALITY TOKEN"))</x:f>
      </x:c>
      <x:c r="K36" s="30" t="str">
        <x:f>IF(A36="","",COUNTIF(EVIDENCE_RECORDS!$C$6:$C$205,A36))</x:f>
      </x:c>
      <x:c r="L36" s="30" t="str">
        <x:f>IF(A36="","",COUNTIFS(EVIDENCE_RECORDS!$C$6:$C$205,A36,EVIDENCE_RECORDS!$AI$6:$AI$205,"DECISION-USABLE"))</x:f>
      </x:c>
      <x:c r="M36" s="30" t="str">
        <x:f>IF(A36="","",COUNTIFS(EVIDENCE_RECORDS!$C$6:$C$205,A36,EVIDENCE_RECORDS!$AI$6:$AI$205,"BOUNDED INFERENCE"))</x:f>
      </x:c>
      <x:c r="N36" s="30" t="str">
        <x:f>IF(A36="","",COUNTIFS(EVIDENCE_RECORDS!$C$6:$C$205,A36,EVIDENCE_RECORDS!$AI$6:$AI$205,"REPAIR / NARROW"))</x:f>
      </x:c>
      <x:c r="O36" s="30" t="str">
        <x:f>IF(A36="","",COUNTIFS(EVIDENCE_RECORDS!$C$6:$C$205,A36,EVIDENCE_RECORDS!$AI$6:$AI$205,"HOLD / EXCLUDE"))</x:f>
      </x:c>
      <x:c r="P36" s="30" t="str">
        <x:f>IF(A36="","",IF(OR(H36&lt;&gt;"VALID",I36&lt;&gt;"VALID",J36&lt;&gt;"VALID"),"REPAIR CLAIM",IF(K36=0,"NO EVIDENCE",IF(N36&gt;0,"REPAIR EVIDENCE",IF(L36+M36&gt;0,IF(O36&gt;0,"AUDITED WITH EXCLUSIONS","AUDITED"),IF(O36&gt;0,"HOLD / NO USABLE EVIDENCE","NO USABLE EVIDENCE"))))))</x:f>
      </x:c>
      <x:c r="Q36" s="30" t="str">
        <x:f>IF(A36="","",A36&amp;"|~|"&amp;B36&amp;"|~|"&amp;C36&amp;"|~|"&amp;D36&amp;"|~|"&amp;F36&amp;"|~|"&amp;E36)</x:f>
      </x:c>
      <x:c r="R36" s="30" t="str">
        <x:f>IF(A36="","",B36&amp;"|~|"&amp;A36&amp;"|~|"&amp;C36)</x:f>
      </x:c>
    </x:row>
    <x:row r="37">
      <x:c r="A37" s="24"/>
      <x:c r="B37" s="24"/>
      <x:c r="C37" s="24"/>
      <x:c r="D37" s="24"/>
      <x:c r="E37" s="24"/>
      <x:c r="F37" s="24"/>
      <x:c r="G37" s="24"/>
      <x:c r="H37" s="30" t="str">
        <x:f>IF(A37="","",IF(COUNTIF($A$6:$A$205,A37)=1,"VALID","INVALID - DUPLICATE CLAIM ID"))</x:f>
      </x:c>
      <x:c r="I37" s="30" t="str">
        <x:f>IF(A37="","",IF(AND(COUNTIF(DECISION_CONTEXT!$A$6:$A$205,B37)=1,EXACT(B37,INDEX(DECISION_CONTEXT!$A$6:$A$205,MATCH(B37,DECISION_CONTEXT!$A$6:$A$205,0)))),"VALID","INVALID - DECISION LINK"))</x:f>
      </x:c>
      <x:c r="J37" s="30" t="str">
        <x:f>IF(A37="","",IF(OR(EXACT(F37,"MATERIAL"),EXACT(F37,"SUPPORTING")),"VALID","INVALID - MATERIALITY TOKEN"))</x:f>
      </x:c>
      <x:c r="K37" s="30" t="str">
        <x:f>IF(A37="","",COUNTIF(EVIDENCE_RECORDS!$C$6:$C$205,A37))</x:f>
      </x:c>
      <x:c r="L37" s="30" t="str">
        <x:f>IF(A37="","",COUNTIFS(EVIDENCE_RECORDS!$C$6:$C$205,A37,EVIDENCE_RECORDS!$AI$6:$AI$205,"DECISION-USABLE"))</x:f>
      </x:c>
      <x:c r="M37" s="30" t="str">
        <x:f>IF(A37="","",COUNTIFS(EVIDENCE_RECORDS!$C$6:$C$205,A37,EVIDENCE_RECORDS!$AI$6:$AI$205,"BOUNDED INFERENCE"))</x:f>
      </x:c>
      <x:c r="N37" s="30" t="str">
        <x:f>IF(A37="","",COUNTIFS(EVIDENCE_RECORDS!$C$6:$C$205,A37,EVIDENCE_RECORDS!$AI$6:$AI$205,"REPAIR / NARROW"))</x:f>
      </x:c>
      <x:c r="O37" s="30" t="str">
        <x:f>IF(A37="","",COUNTIFS(EVIDENCE_RECORDS!$C$6:$C$205,A37,EVIDENCE_RECORDS!$AI$6:$AI$205,"HOLD / EXCLUDE"))</x:f>
      </x:c>
      <x:c r="P37" s="30" t="str">
        <x:f>IF(A37="","",IF(OR(H37&lt;&gt;"VALID",I37&lt;&gt;"VALID",J37&lt;&gt;"VALID"),"REPAIR CLAIM",IF(K37=0,"NO EVIDENCE",IF(N37&gt;0,"REPAIR EVIDENCE",IF(L37+M37&gt;0,IF(O37&gt;0,"AUDITED WITH EXCLUSIONS","AUDITED"),IF(O37&gt;0,"HOLD / NO USABLE EVIDENCE","NO USABLE EVIDENCE"))))))</x:f>
      </x:c>
      <x:c r="Q37" s="30" t="str">
        <x:f>IF(A37="","",A37&amp;"|~|"&amp;B37&amp;"|~|"&amp;C37&amp;"|~|"&amp;D37&amp;"|~|"&amp;F37&amp;"|~|"&amp;E37)</x:f>
      </x:c>
      <x:c r="R37" s="30" t="str">
        <x:f>IF(A37="","",B37&amp;"|~|"&amp;A37&amp;"|~|"&amp;C37)</x:f>
      </x:c>
    </x:row>
    <x:row r="38">
      <x:c r="A38" s="24"/>
      <x:c r="B38" s="24"/>
      <x:c r="C38" s="24"/>
      <x:c r="D38" s="24"/>
      <x:c r="E38" s="24"/>
      <x:c r="F38" s="24"/>
      <x:c r="G38" s="24"/>
      <x:c r="H38" s="30" t="str">
        <x:f>IF(A38="","",IF(COUNTIF($A$6:$A$205,A38)=1,"VALID","INVALID - DUPLICATE CLAIM ID"))</x:f>
      </x:c>
      <x:c r="I38" s="30" t="str">
        <x:f>IF(A38="","",IF(AND(COUNTIF(DECISION_CONTEXT!$A$6:$A$205,B38)=1,EXACT(B38,INDEX(DECISION_CONTEXT!$A$6:$A$205,MATCH(B38,DECISION_CONTEXT!$A$6:$A$205,0)))),"VALID","INVALID - DECISION LINK"))</x:f>
      </x:c>
      <x:c r="J38" s="30" t="str">
        <x:f>IF(A38="","",IF(OR(EXACT(F38,"MATERIAL"),EXACT(F38,"SUPPORTING")),"VALID","INVALID - MATERIALITY TOKEN"))</x:f>
      </x:c>
      <x:c r="K38" s="30" t="str">
        <x:f>IF(A38="","",COUNTIF(EVIDENCE_RECORDS!$C$6:$C$205,A38))</x:f>
      </x:c>
      <x:c r="L38" s="30" t="str">
        <x:f>IF(A38="","",COUNTIFS(EVIDENCE_RECORDS!$C$6:$C$205,A38,EVIDENCE_RECORDS!$AI$6:$AI$205,"DECISION-USABLE"))</x:f>
      </x:c>
      <x:c r="M38" s="30" t="str">
        <x:f>IF(A38="","",COUNTIFS(EVIDENCE_RECORDS!$C$6:$C$205,A38,EVIDENCE_RECORDS!$AI$6:$AI$205,"BOUNDED INFERENCE"))</x:f>
      </x:c>
      <x:c r="N38" s="30" t="str">
        <x:f>IF(A38="","",COUNTIFS(EVIDENCE_RECORDS!$C$6:$C$205,A38,EVIDENCE_RECORDS!$AI$6:$AI$205,"REPAIR / NARROW"))</x:f>
      </x:c>
      <x:c r="O38" s="30" t="str">
        <x:f>IF(A38="","",COUNTIFS(EVIDENCE_RECORDS!$C$6:$C$205,A38,EVIDENCE_RECORDS!$AI$6:$AI$205,"HOLD / EXCLUDE"))</x:f>
      </x:c>
      <x:c r="P38" s="30" t="str">
        <x:f>IF(A38="","",IF(OR(H38&lt;&gt;"VALID",I38&lt;&gt;"VALID",J38&lt;&gt;"VALID"),"REPAIR CLAIM",IF(K38=0,"NO EVIDENCE",IF(N38&gt;0,"REPAIR EVIDENCE",IF(L38+M38&gt;0,IF(O38&gt;0,"AUDITED WITH EXCLUSIONS","AUDITED"),IF(O38&gt;0,"HOLD / NO USABLE EVIDENCE","NO USABLE EVIDENCE"))))))</x:f>
      </x:c>
      <x:c r="Q38" s="30" t="str">
        <x:f>IF(A38="","",A38&amp;"|~|"&amp;B38&amp;"|~|"&amp;C38&amp;"|~|"&amp;D38&amp;"|~|"&amp;F38&amp;"|~|"&amp;E38)</x:f>
      </x:c>
      <x:c r="R38" s="30" t="str">
        <x:f>IF(A38="","",B38&amp;"|~|"&amp;A38&amp;"|~|"&amp;C38)</x:f>
      </x:c>
    </x:row>
    <x:row r="39">
      <x:c r="A39" s="24"/>
      <x:c r="B39" s="24"/>
      <x:c r="C39" s="24"/>
      <x:c r="D39" s="24"/>
      <x:c r="E39" s="24"/>
      <x:c r="F39" s="24"/>
      <x:c r="G39" s="24"/>
      <x:c r="H39" s="30" t="str">
        <x:f>IF(A39="","",IF(COUNTIF($A$6:$A$205,A39)=1,"VALID","INVALID - DUPLICATE CLAIM ID"))</x:f>
      </x:c>
      <x:c r="I39" s="30" t="str">
        <x:f>IF(A39="","",IF(AND(COUNTIF(DECISION_CONTEXT!$A$6:$A$205,B39)=1,EXACT(B39,INDEX(DECISION_CONTEXT!$A$6:$A$205,MATCH(B39,DECISION_CONTEXT!$A$6:$A$205,0)))),"VALID","INVALID - DECISION LINK"))</x:f>
      </x:c>
      <x:c r="J39" s="30" t="str">
        <x:f>IF(A39="","",IF(OR(EXACT(F39,"MATERIAL"),EXACT(F39,"SUPPORTING")),"VALID","INVALID - MATERIALITY TOKEN"))</x:f>
      </x:c>
      <x:c r="K39" s="30" t="str">
        <x:f>IF(A39="","",COUNTIF(EVIDENCE_RECORDS!$C$6:$C$205,A39))</x:f>
      </x:c>
      <x:c r="L39" s="30" t="str">
        <x:f>IF(A39="","",COUNTIFS(EVIDENCE_RECORDS!$C$6:$C$205,A39,EVIDENCE_RECORDS!$AI$6:$AI$205,"DECISION-USABLE"))</x:f>
      </x:c>
      <x:c r="M39" s="30" t="str">
        <x:f>IF(A39="","",COUNTIFS(EVIDENCE_RECORDS!$C$6:$C$205,A39,EVIDENCE_RECORDS!$AI$6:$AI$205,"BOUNDED INFERENCE"))</x:f>
      </x:c>
      <x:c r="N39" s="30" t="str">
        <x:f>IF(A39="","",COUNTIFS(EVIDENCE_RECORDS!$C$6:$C$205,A39,EVIDENCE_RECORDS!$AI$6:$AI$205,"REPAIR / NARROW"))</x:f>
      </x:c>
      <x:c r="O39" s="30" t="str">
        <x:f>IF(A39="","",COUNTIFS(EVIDENCE_RECORDS!$C$6:$C$205,A39,EVIDENCE_RECORDS!$AI$6:$AI$205,"HOLD / EXCLUDE"))</x:f>
      </x:c>
      <x:c r="P39" s="30" t="str">
        <x:f>IF(A39="","",IF(OR(H39&lt;&gt;"VALID",I39&lt;&gt;"VALID",J39&lt;&gt;"VALID"),"REPAIR CLAIM",IF(K39=0,"NO EVIDENCE",IF(N39&gt;0,"REPAIR EVIDENCE",IF(L39+M39&gt;0,IF(O39&gt;0,"AUDITED WITH EXCLUSIONS","AUDITED"),IF(O39&gt;0,"HOLD / NO USABLE EVIDENCE","NO USABLE EVIDENCE"))))))</x:f>
      </x:c>
      <x:c r="Q39" s="30" t="str">
        <x:f>IF(A39="","",A39&amp;"|~|"&amp;B39&amp;"|~|"&amp;C39&amp;"|~|"&amp;D39&amp;"|~|"&amp;F39&amp;"|~|"&amp;E39)</x:f>
      </x:c>
      <x:c r="R39" s="30" t="str">
        <x:f>IF(A39="","",B39&amp;"|~|"&amp;A39&amp;"|~|"&amp;C39)</x:f>
      </x:c>
    </x:row>
    <x:row r="40">
      <x:c r="A40" s="24"/>
      <x:c r="B40" s="24"/>
      <x:c r="C40" s="24"/>
      <x:c r="D40" s="24"/>
      <x:c r="E40" s="24"/>
      <x:c r="F40" s="24"/>
      <x:c r="G40" s="24"/>
      <x:c r="H40" s="30" t="str">
        <x:f>IF(A40="","",IF(COUNTIF($A$6:$A$205,A40)=1,"VALID","INVALID - DUPLICATE CLAIM ID"))</x:f>
      </x:c>
      <x:c r="I40" s="30" t="str">
        <x:f>IF(A40="","",IF(AND(COUNTIF(DECISION_CONTEXT!$A$6:$A$205,B40)=1,EXACT(B40,INDEX(DECISION_CONTEXT!$A$6:$A$205,MATCH(B40,DECISION_CONTEXT!$A$6:$A$205,0)))),"VALID","INVALID - DECISION LINK"))</x:f>
      </x:c>
      <x:c r="J40" s="30" t="str">
        <x:f>IF(A40="","",IF(OR(EXACT(F40,"MATERIAL"),EXACT(F40,"SUPPORTING")),"VALID","INVALID - MATERIALITY TOKEN"))</x:f>
      </x:c>
      <x:c r="K40" s="30" t="str">
        <x:f>IF(A40="","",COUNTIF(EVIDENCE_RECORDS!$C$6:$C$205,A40))</x:f>
      </x:c>
      <x:c r="L40" s="30" t="str">
        <x:f>IF(A40="","",COUNTIFS(EVIDENCE_RECORDS!$C$6:$C$205,A40,EVIDENCE_RECORDS!$AI$6:$AI$205,"DECISION-USABLE"))</x:f>
      </x:c>
      <x:c r="M40" s="30" t="str">
        <x:f>IF(A40="","",COUNTIFS(EVIDENCE_RECORDS!$C$6:$C$205,A40,EVIDENCE_RECORDS!$AI$6:$AI$205,"BOUNDED INFERENCE"))</x:f>
      </x:c>
      <x:c r="N40" s="30" t="str">
        <x:f>IF(A40="","",COUNTIFS(EVIDENCE_RECORDS!$C$6:$C$205,A40,EVIDENCE_RECORDS!$AI$6:$AI$205,"REPAIR / NARROW"))</x:f>
      </x:c>
      <x:c r="O40" s="30" t="str">
        <x:f>IF(A40="","",COUNTIFS(EVIDENCE_RECORDS!$C$6:$C$205,A40,EVIDENCE_RECORDS!$AI$6:$AI$205,"HOLD / EXCLUDE"))</x:f>
      </x:c>
      <x:c r="P40" s="30" t="str">
        <x:f>IF(A40="","",IF(OR(H40&lt;&gt;"VALID",I40&lt;&gt;"VALID",J40&lt;&gt;"VALID"),"REPAIR CLAIM",IF(K40=0,"NO EVIDENCE",IF(N40&gt;0,"REPAIR EVIDENCE",IF(L40+M40&gt;0,IF(O40&gt;0,"AUDITED WITH EXCLUSIONS","AUDITED"),IF(O40&gt;0,"HOLD / NO USABLE EVIDENCE","NO USABLE EVIDENCE"))))))</x:f>
      </x:c>
      <x:c r="Q40" s="30" t="str">
        <x:f>IF(A40="","",A40&amp;"|~|"&amp;B40&amp;"|~|"&amp;C40&amp;"|~|"&amp;D40&amp;"|~|"&amp;F40&amp;"|~|"&amp;E40)</x:f>
      </x:c>
      <x:c r="R40" s="30" t="str">
        <x:f>IF(A40="","",B40&amp;"|~|"&amp;A40&amp;"|~|"&amp;C40)</x:f>
      </x:c>
    </x:row>
    <x:row r="41">
      <x:c r="A41" s="24"/>
      <x:c r="B41" s="24"/>
      <x:c r="C41" s="24"/>
      <x:c r="D41" s="24"/>
      <x:c r="E41" s="24"/>
      <x:c r="F41" s="24"/>
      <x:c r="G41" s="24"/>
      <x:c r="H41" s="30" t="str">
        <x:f>IF(A41="","",IF(COUNTIF($A$6:$A$205,A41)=1,"VALID","INVALID - DUPLICATE CLAIM ID"))</x:f>
      </x:c>
      <x:c r="I41" s="30" t="str">
        <x:f>IF(A41="","",IF(AND(COUNTIF(DECISION_CONTEXT!$A$6:$A$205,B41)=1,EXACT(B41,INDEX(DECISION_CONTEXT!$A$6:$A$205,MATCH(B41,DECISION_CONTEXT!$A$6:$A$205,0)))),"VALID","INVALID - DECISION LINK"))</x:f>
      </x:c>
      <x:c r="J41" s="30" t="str">
        <x:f>IF(A41="","",IF(OR(EXACT(F41,"MATERIAL"),EXACT(F41,"SUPPORTING")),"VALID","INVALID - MATERIALITY TOKEN"))</x:f>
      </x:c>
      <x:c r="K41" s="30" t="str">
        <x:f>IF(A41="","",COUNTIF(EVIDENCE_RECORDS!$C$6:$C$205,A41))</x:f>
      </x:c>
      <x:c r="L41" s="30" t="str">
        <x:f>IF(A41="","",COUNTIFS(EVIDENCE_RECORDS!$C$6:$C$205,A41,EVIDENCE_RECORDS!$AI$6:$AI$205,"DECISION-USABLE"))</x:f>
      </x:c>
      <x:c r="M41" s="30" t="str">
        <x:f>IF(A41="","",COUNTIFS(EVIDENCE_RECORDS!$C$6:$C$205,A41,EVIDENCE_RECORDS!$AI$6:$AI$205,"BOUNDED INFERENCE"))</x:f>
      </x:c>
      <x:c r="N41" s="30" t="str">
        <x:f>IF(A41="","",COUNTIFS(EVIDENCE_RECORDS!$C$6:$C$205,A41,EVIDENCE_RECORDS!$AI$6:$AI$205,"REPAIR / NARROW"))</x:f>
      </x:c>
      <x:c r="O41" s="30" t="str">
        <x:f>IF(A41="","",COUNTIFS(EVIDENCE_RECORDS!$C$6:$C$205,A41,EVIDENCE_RECORDS!$AI$6:$AI$205,"HOLD / EXCLUDE"))</x:f>
      </x:c>
      <x:c r="P41" s="30" t="str">
        <x:f>IF(A41="","",IF(OR(H41&lt;&gt;"VALID",I41&lt;&gt;"VALID",J41&lt;&gt;"VALID"),"REPAIR CLAIM",IF(K41=0,"NO EVIDENCE",IF(N41&gt;0,"REPAIR EVIDENCE",IF(L41+M41&gt;0,IF(O41&gt;0,"AUDITED WITH EXCLUSIONS","AUDITED"),IF(O41&gt;0,"HOLD / NO USABLE EVIDENCE","NO USABLE EVIDENCE"))))))</x:f>
      </x:c>
      <x:c r="Q41" s="30" t="str">
        <x:f>IF(A41="","",A41&amp;"|~|"&amp;B41&amp;"|~|"&amp;C41&amp;"|~|"&amp;D41&amp;"|~|"&amp;F41&amp;"|~|"&amp;E41)</x:f>
      </x:c>
      <x:c r="R41" s="30" t="str">
        <x:f>IF(A41="","",B41&amp;"|~|"&amp;A41&amp;"|~|"&amp;C41)</x:f>
      </x:c>
    </x:row>
    <x:row r="42">
      <x:c r="A42" s="24"/>
      <x:c r="B42" s="24"/>
      <x:c r="C42" s="24"/>
      <x:c r="D42" s="24"/>
      <x:c r="E42" s="24"/>
      <x:c r="F42" s="24"/>
      <x:c r="G42" s="24"/>
      <x:c r="H42" s="30" t="str">
        <x:f>IF(A42="","",IF(COUNTIF($A$6:$A$205,A42)=1,"VALID","INVALID - DUPLICATE CLAIM ID"))</x:f>
      </x:c>
      <x:c r="I42" s="30" t="str">
        <x:f>IF(A42="","",IF(AND(COUNTIF(DECISION_CONTEXT!$A$6:$A$205,B42)=1,EXACT(B42,INDEX(DECISION_CONTEXT!$A$6:$A$205,MATCH(B42,DECISION_CONTEXT!$A$6:$A$205,0)))),"VALID","INVALID - DECISION LINK"))</x:f>
      </x:c>
      <x:c r="J42" s="30" t="str">
        <x:f>IF(A42="","",IF(OR(EXACT(F42,"MATERIAL"),EXACT(F42,"SUPPORTING")),"VALID","INVALID - MATERIALITY TOKEN"))</x:f>
      </x:c>
      <x:c r="K42" s="30" t="str">
        <x:f>IF(A42="","",COUNTIF(EVIDENCE_RECORDS!$C$6:$C$205,A42))</x:f>
      </x:c>
      <x:c r="L42" s="30" t="str">
        <x:f>IF(A42="","",COUNTIFS(EVIDENCE_RECORDS!$C$6:$C$205,A42,EVIDENCE_RECORDS!$AI$6:$AI$205,"DECISION-USABLE"))</x:f>
      </x:c>
      <x:c r="M42" s="30" t="str">
        <x:f>IF(A42="","",COUNTIFS(EVIDENCE_RECORDS!$C$6:$C$205,A42,EVIDENCE_RECORDS!$AI$6:$AI$205,"BOUNDED INFERENCE"))</x:f>
      </x:c>
      <x:c r="N42" s="30" t="str">
        <x:f>IF(A42="","",COUNTIFS(EVIDENCE_RECORDS!$C$6:$C$205,A42,EVIDENCE_RECORDS!$AI$6:$AI$205,"REPAIR / NARROW"))</x:f>
      </x:c>
      <x:c r="O42" s="30" t="str">
        <x:f>IF(A42="","",COUNTIFS(EVIDENCE_RECORDS!$C$6:$C$205,A42,EVIDENCE_RECORDS!$AI$6:$AI$205,"HOLD / EXCLUDE"))</x:f>
      </x:c>
      <x:c r="P42" s="30" t="str">
        <x:f>IF(A42="","",IF(OR(H42&lt;&gt;"VALID",I42&lt;&gt;"VALID",J42&lt;&gt;"VALID"),"REPAIR CLAIM",IF(K42=0,"NO EVIDENCE",IF(N42&gt;0,"REPAIR EVIDENCE",IF(L42+M42&gt;0,IF(O42&gt;0,"AUDITED WITH EXCLUSIONS","AUDITED"),IF(O42&gt;0,"HOLD / NO USABLE EVIDENCE","NO USABLE EVIDENCE"))))))</x:f>
      </x:c>
      <x:c r="Q42" s="30" t="str">
        <x:f>IF(A42="","",A42&amp;"|~|"&amp;B42&amp;"|~|"&amp;C42&amp;"|~|"&amp;D42&amp;"|~|"&amp;F42&amp;"|~|"&amp;E42)</x:f>
      </x:c>
      <x:c r="R42" s="30" t="str">
        <x:f>IF(A42="","",B42&amp;"|~|"&amp;A42&amp;"|~|"&amp;C42)</x:f>
      </x:c>
    </x:row>
    <x:row r="43">
      <x:c r="A43" s="24"/>
      <x:c r="B43" s="24"/>
      <x:c r="C43" s="24"/>
      <x:c r="D43" s="24"/>
      <x:c r="E43" s="24"/>
      <x:c r="F43" s="24"/>
      <x:c r="G43" s="24"/>
      <x:c r="H43" s="30" t="str">
        <x:f>IF(A43="","",IF(COUNTIF($A$6:$A$205,A43)=1,"VALID","INVALID - DUPLICATE CLAIM ID"))</x:f>
      </x:c>
      <x:c r="I43" s="30" t="str">
        <x:f>IF(A43="","",IF(AND(COUNTIF(DECISION_CONTEXT!$A$6:$A$205,B43)=1,EXACT(B43,INDEX(DECISION_CONTEXT!$A$6:$A$205,MATCH(B43,DECISION_CONTEXT!$A$6:$A$205,0)))),"VALID","INVALID - DECISION LINK"))</x:f>
      </x:c>
      <x:c r="J43" s="30" t="str">
        <x:f>IF(A43="","",IF(OR(EXACT(F43,"MATERIAL"),EXACT(F43,"SUPPORTING")),"VALID","INVALID - MATERIALITY TOKEN"))</x:f>
      </x:c>
      <x:c r="K43" s="30" t="str">
        <x:f>IF(A43="","",COUNTIF(EVIDENCE_RECORDS!$C$6:$C$205,A43))</x:f>
      </x:c>
      <x:c r="L43" s="30" t="str">
        <x:f>IF(A43="","",COUNTIFS(EVIDENCE_RECORDS!$C$6:$C$205,A43,EVIDENCE_RECORDS!$AI$6:$AI$205,"DECISION-USABLE"))</x:f>
      </x:c>
      <x:c r="M43" s="30" t="str">
        <x:f>IF(A43="","",COUNTIFS(EVIDENCE_RECORDS!$C$6:$C$205,A43,EVIDENCE_RECORDS!$AI$6:$AI$205,"BOUNDED INFERENCE"))</x:f>
      </x:c>
      <x:c r="N43" s="30" t="str">
        <x:f>IF(A43="","",COUNTIFS(EVIDENCE_RECORDS!$C$6:$C$205,A43,EVIDENCE_RECORDS!$AI$6:$AI$205,"REPAIR / NARROW"))</x:f>
      </x:c>
      <x:c r="O43" s="30" t="str">
        <x:f>IF(A43="","",COUNTIFS(EVIDENCE_RECORDS!$C$6:$C$205,A43,EVIDENCE_RECORDS!$AI$6:$AI$205,"HOLD / EXCLUDE"))</x:f>
      </x:c>
      <x:c r="P43" s="30" t="str">
        <x:f>IF(A43="","",IF(OR(H43&lt;&gt;"VALID",I43&lt;&gt;"VALID",J43&lt;&gt;"VALID"),"REPAIR CLAIM",IF(K43=0,"NO EVIDENCE",IF(N43&gt;0,"REPAIR EVIDENCE",IF(L43+M43&gt;0,IF(O43&gt;0,"AUDITED WITH EXCLUSIONS","AUDITED"),IF(O43&gt;0,"HOLD / NO USABLE EVIDENCE","NO USABLE EVIDENCE"))))))</x:f>
      </x:c>
      <x:c r="Q43" s="30" t="str">
        <x:f>IF(A43="","",A43&amp;"|~|"&amp;B43&amp;"|~|"&amp;C43&amp;"|~|"&amp;D43&amp;"|~|"&amp;F43&amp;"|~|"&amp;E43)</x:f>
      </x:c>
      <x:c r="R43" s="30" t="str">
        <x:f>IF(A43="","",B43&amp;"|~|"&amp;A43&amp;"|~|"&amp;C43)</x:f>
      </x:c>
    </x:row>
    <x:row r="44">
      <x:c r="A44" s="24"/>
      <x:c r="B44" s="24"/>
      <x:c r="C44" s="24"/>
      <x:c r="D44" s="24"/>
      <x:c r="E44" s="24"/>
      <x:c r="F44" s="24"/>
      <x:c r="G44" s="24"/>
      <x:c r="H44" s="30" t="str">
        <x:f>IF(A44="","",IF(COUNTIF($A$6:$A$205,A44)=1,"VALID","INVALID - DUPLICATE CLAIM ID"))</x:f>
      </x:c>
      <x:c r="I44" s="30" t="str">
        <x:f>IF(A44="","",IF(AND(COUNTIF(DECISION_CONTEXT!$A$6:$A$205,B44)=1,EXACT(B44,INDEX(DECISION_CONTEXT!$A$6:$A$205,MATCH(B44,DECISION_CONTEXT!$A$6:$A$205,0)))),"VALID","INVALID - DECISION LINK"))</x:f>
      </x:c>
      <x:c r="J44" s="30" t="str">
        <x:f>IF(A44="","",IF(OR(EXACT(F44,"MATERIAL"),EXACT(F44,"SUPPORTING")),"VALID","INVALID - MATERIALITY TOKEN"))</x:f>
      </x:c>
      <x:c r="K44" s="30" t="str">
        <x:f>IF(A44="","",COUNTIF(EVIDENCE_RECORDS!$C$6:$C$205,A44))</x:f>
      </x:c>
      <x:c r="L44" s="30" t="str">
        <x:f>IF(A44="","",COUNTIFS(EVIDENCE_RECORDS!$C$6:$C$205,A44,EVIDENCE_RECORDS!$AI$6:$AI$205,"DECISION-USABLE"))</x:f>
      </x:c>
      <x:c r="M44" s="30" t="str">
        <x:f>IF(A44="","",COUNTIFS(EVIDENCE_RECORDS!$C$6:$C$205,A44,EVIDENCE_RECORDS!$AI$6:$AI$205,"BOUNDED INFERENCE"))</x:f>
      </x:c>
      <x:c r="N44" s="30" t="str">
        <x:f>IF(A44="","",COUNTIFS(EVIDENCE_RECORDS!$C$6:$C$205,A44,EVIDENCE_RECORDS!$AI$6:$AI$205,"REPAIR / NARROW"))</x:f>
      </x:c>
      <x:c r="O44" s="30" t="str">
        <x:f>IF(A44="","",COUNTIFS(EVIDENCE_RECORDS!$C$6:$C$205,A44,EVIDENCE_RECORDS!$AI$6:$AI$205,"HOLD / EXCLUDE"))</x:f>
      </x:c>
      <x:c r="P44" s="30" t="str">
        <x:f>IF(A44="","",IF(OR(H44&lt;&gt;"VALID",I44&lt;&gt;"VALID",J44&lt;&gt;"VALID"),"REPAIR CLAIM",IF(K44=0,"NO EVIDENCE",IF(N44&gt;0,"REPAIR EVIDENCE",IF(L44+M44&gt;0,IF(O44&gt;0,"AUDITED WITH EXCLUSIONS","AUDITED"),IF(O44&gt;0,"HOLD / NO USABLE EVIDENCE","NO USABLE EVIDENCE"))))))</x:f>
      </x:c>
      <x:c r="Q44" s="30" t="str">
        <x:f>IF(A44="","",A44&amp;"|~|"&amp;B44&amp;"|~|"&amp;C44&amp;"|~|"&amp;D44&amp;"|~|"&amp;F44&amp;"|~|"&amp;E44)</x:f>
      </x:c>
      <x:c r="R44" s="30" t="str">
        <x:f>IF(A44="","",B44&amp;"|~|"&amp;A44&amp;"|~|"&amp;C44)</x:f>
      </x:c>
    </x:row>
    <x:row r="45">
      <x:c r="A45" s="24"/>
      <x:c r="B45" s="24"/>
      <x:c r="C45" s="24"/>
      <x:c r="D45" s="24"/>
      <x:c r="E45" s="24"/>
      <x:c r="F45" s="24"/>
      <x:c r="G45" s="24"/>
      <x:c r="H45" s="30" t="str">
        <x:f>IF(A45="","",IF(COUNTIF($A$6:$A$205,A45)=1,"VALID","INVALID - DUPLICATE CLAIM ID"))</x:f>
      </x:c>
      <x:c r="I45" s="30" t="str">
        <x:f>IF(A45="","",IF(AND(COUNTIF(DECISION_CONTEXT!$A$6:$A$205,B45)=1,EXACT(B45,INDEX(DECISION_CONTEXT!$A$6:$A$205,MATCH(B45,DECISION_CONTEXT!$A$6:$A$205,0)))),"VALID","INVALID - DECISION LINK"))</x:f>
      </x:c>
      <x:c r="J45" s="30" t="str">
        <x:f>IF(A45="","",IF(OR(EXACT(F45,"MATERIAL"),EXACT(F45,"SUPPORTING")),"VALID","INVALID - MATERIALITY TOKEN"))</x:f>
      </x:c>
      <x:c r="K45" s="30" t="str">
        <x:f>IF(A45="","",COUNTIF(EVIDENCE_RECORDS!$C$6:$C$205,A45))</x:f>
      </x:c>
      <x:c r="L45" s="30" t="str">
        <x:f>IF(A45="","",COUNTIFS(EVIDENCE_RECORDS!$C$6:$C$205,A45,EVIDENCE_RECORDS!$AI$6:$AI$205,"DECISION-USABLE"))</x:f>
      </x:c>
      <x:c r="M45" s="30" t="str">
        <x:f>IF(A45="","",COUNTIFS(EVIDENCE_RECORDS!$C$6:$C$205,A45,EVIDENCE_RECORDS!$AI$6:$AI$205,"BOUNDED INFERENCE"))</x:f>
      </x:c>
      <x:c r="N45" s="30" t="str">
        <x:f>IF(A45="","",COUNTIFS(EVIDENCE_RECORDS!$C$6:$C$205,A45,EVIDENCE_RECORDS!$AI$6:$AI$205,"REPAIR / NARROW"))</x:f>
      </x:c>
      <x:c r="O45" s="30" t="str">
        <x:f>IF(A45="","",COUNTIFS(EVIDENCE_RECORDS!$C$6:$C$205,A45,EVIDENCE_RECORDS!$AI$6:$AI$205,"HOLD / EXCLUDE"))</x:f>
      </x:c>
      <x:c r="P45" s="30" t="str">
        <x:f>IF(A45="","",IF(OR(H45&lt;&gt;"VALID",I45&lt;&gt;"VALID",J45&lt;&gt;"VALID"),"REPAIR CLAIM",IF(K45=0,"NO EVIDENCE",IF(N45&gt;0,"REPAIR EVIDENCE",IF(L45+M45&gt;0,IF(O45&gt;0,"AUDITED WITH EXCLUSIONS","AUDITED"),IF(O45&gt;0,"HOLD / NO USABLE EVIDENCE","NO USABLE EVIDENCE"))))))</x:f>
      </x:c>
      <x:c r="Q45" s="30" t="str">
        <x:f>IF(A45="","",A45&amp;"|~|"&amp;B45&amp;"|~|"&amp;C45&amp;"|~|"&amp;D45&amp;"|~|"&amp;F45&amp;"|~|"&amp;E45)</x:f>
      </x:c>
      <x:c r="R45" s="30" t="str">
        <x:f>IF(A45="","",B45&amp;"|~|"&amp;A45&amp;"|~|"&amp;C45)</x:f>
      </x:c>
    </x:row>
    <x:row r="46">
      <x:c r="A46" s="24"/>
      <x:c r="B46" s="24"/>
      <x:c r="C46" s="24"/>
      <x:c r="D46" s="24"/>
      <x:c r="E46" s="24"/>
      <x:c r="F46" s="24"/>
      <x:c r="G46" s="24"/>
      <x:c r="H46" s="30" t="str">
        <x:f>IF(A46="","",IF(COUNTIF($A$6:$A$205,A46)=1,"VALID","INVALID - DUPLICATE CLAIM ID"))</x:f>
      </x:c>
      <x:c r="I46" s="30" t="str">
        <x:f>IF(A46="","",IF(AND(COUNTIF(DECISION_CONTEXT!$A$6:$A$205,B46)=1,EXACT(B46,INDEX(DECISION_CONTEXT!$A$6:$A$205,MATCH(B46,DECISION_CONTEXT!$A$6:$A$205,0)))),"VALID","INVALID - DECISION LINK"))</x:f>
      </x:c>
      <x:c r="J46" s="30" t="str">
        <x:f>IF(A46="","",IF(OR(EXACT(F46,"MATERIAL"),EXACT(F46,"SUPPORTING")),"VALID","INVALID - MATERIALITY TOKEN"))</x:f>
      </x:c>
      <x:c r="K46" s="30" t="str">
        <x:f>IF(A46="","",COUNTIF(EVIDENCE_RECORDS!$C$6:$C$205,A46))</x:f>
      </x:c>
      <x:c r="L46" s="30" t="str">
        <x:f>IF(A46="","",COUNTIFS(EVIDENCE_RECORDS!$C$6:$C$205,A46,EVIDENCE_RECORDS!$AI$6:$AI$205,"DECISION-USABLE"))</x:f>
      </x:c>
      <x:c r="M46" s="30" t="str">
        <x:f>IF(A46="","",COUNTIFS(EVIDENCE_RECORDS!$C$6:$C$205,A46,EVIDENCE_RECORDS!$AI$6:$AI$205,"BOUNDED INFERENCE"))</x:f>
      </x:c>
      <x:c r="N46" s="30" t="str">
        <x:f>IF(A46="","",COUNTIFS(EVIDENCE_RECORDS!$C$6:$C$205,A46,EVIDENCE_RECORDS!$AI$6:$AI$205,"REPAIR / NARROW"))</x:f>
      </x:c>
      <x:c r="O46" s="30" t="str">
        <x:f>IF(A46="","",COUNTIFS(EVIDENCE_RECORDS!$C$6:$C$205,A46,EVIDENCE_RECORDS!$AI$6:$AI$205,"HOLD / EXCLUDE"))</x:f>
      </x:c>
      <x:c r="P46" s="30" t="str">
        <x:f>IF(A46="","",IF(OR(H46&lt;&gt;"VALID",I46&lt;&gt;"VALID",J46&lt;&gt;"VALID"),"REPAIR CLAIM",IF(K46=0,"NO EVIDENCE",IF(N46&gt;0,"REPAIR EVIDENCE",IF(L46+M46&gt;0,IF(O46&gt;0,"AUDITED WITH EXCLUSIONS","AUDITED"),IF(O46&gt;0,"HOLD / NO USABLE EVIDENCE","NO USABLE EVIDENCE"))))))</x:f>
      </x:c>
      <x:c r="Q46" s="30" t="str">
        <x:f>IF(A46="","",A46&amp;"|~|"&amp;B46&amp;"|~|"&amp;C46&amp;"|~|"&amp;D46&amp;"|~|"&amp;F46&amp;"|~|"&amp;E46)</x:f>
      </x:c>
      <x:c r="R46" s="30" t="str">
        <x:f>IF(A46="","",B46&amp;"|~|"&amp;A46&amp;"|~|"&amp;C46)</x:f>
      </x:c>
    </x:row>
    <x:row r="47">
      <x:c r="A47" s="24"/>
      <x:c r="B47" s="24"/>
      <x:c r="C47" s="24"/>
      <x:c r="D47" s="24"/>
      <x:c r="E47" s="24"/>
      <x:c r="F47" s="24"/>
      <x:c r="G47" s="24"/>
      <x:c r="H47" s="30" t="str">
        <x:f>IF(A47="","",IF(COUNTIF($A$6:$A$205,A47)=1,"VALID","INVALID - DUPLICATE CLAIM ID"))</x:f>
      </x:c>
      <x:c r="I47" s="30" t="str">
        <x:f>IF(A47="","",IF(AND(COUNTIF(DECISION_CONTEXT!$A$6:$A$205,B47)=1,EXACT(B47,INDEX(DECISION_CONTEXT!$A$6:$A$205,MATCH(B47,DECISION_CONTEXT!$A$6:$A$205,0)))),"VALID","INVALID - DECISION LINK"))</x:f>
      </x:c>
      <x:c r="J47" s="30" t="str">
        <x:f>IF(A47="","",IF(OR(EXACT(F47,"MATERIAL"),EXACT(F47,"SUPPORTING")),"VALID","INVALID - MATERIALITY TOKEN"))</x:f>
      </x:c>
      <x:c r="K47" s="30" t="str">
        <x:f>IF(A47="","",COUNTIF(EVIDENCE_RECORDS!$C$6:$C$205,A47))</x:f>
      </x:c>
      <x:c r="L47" s="30" t="str">
        <x:f>IF(A47="","",COUNTIFS(EVIDENCE_RECORDS!$C$6:$C$205,A47,EVIDENCE_RECORDS!$AI$6:$AI$205,"DECISION-USABLE"))</x:f>
      </x:c>
      <x:c r="M47" s="30" t="str">
        <x:f>IF(A47="","",COUNTIFS(EVIDENCE_RECORDS!$C$6:$C$205,A47,EVIDENCE_RECORDS!$AI$6:$AI$205,"BOUNDED INFERENCE"))</x:f>
      </x:c>
      <x:c r="N47" s="30" t="str">
        <x:f>IF(A47="","",COUNTIFS(EVIDENCE_RECORDS!$C$6:$C$205,A47,EVIDENCE_RECORDS!$AI$6:$AI$205,"REPAIR / NARROW"))</x:f>
      </x:c>
      <x:c r="O47" s="30" t="str">
        <x:f>IF(A47="","",COUNTIFS(EVIDENCE_RECORDS!$C$6:$C$205,A47,EVIDENCE_RECORDS!$AI$6:$AI$205,"HOLD / EXCLUDE"))</x:f>
      </x:c>
      <x:c r="P47" s="30" t="str">
        <x:f>IF(A47="","",IF(OR(H47&lt;&gt;"VALID",I47&lt;&gt;"VALID",J47&lt;&gt;"VALID"),"REPAIR CLAIM",IF(K47=0,"NO EVIDENCE",IF(N47&gt;0,"REPAIR EVIDENCE",IF(L47+M47&gt;0,IF(O47&gt;0,"AUDITED WITH EXCLUSIONS","AUDITED"),IF(O47&gt;0,"HOLD / NO USABLE EVIDENCE","NO USABLE EVIDENCE"))))))</x:f>
      </x:c>
      <x:c r="Q47" s="30" t="str">
        <x:f>IF(A47="","",A47&amp;"|~|"&amp;B47&amp;"|~|"&amp;C47&amp;"|~|"&amp;D47&amp;"|~|"&amp;F47&amp;"|~|"&amp;E47)</x:f>
      </x:c>
      <x:c r="R47" s="30" t="str">
        <x:f>IF(A47="","",B47&amp;"|~|"&amp;A47&amp;"|~|"&amp;C47)</x:f>
      </x:c>
    </x:row>
    <x:row r="48">
      <x:c r="A48" s="24"/>
      <x:c r="B48" s="24"/>
      <x:c r="C48" s="24"/>
      <x:c r="D48" s="24"/>
      <x:c r="E48" s="24"/>
      <x:c r="F48" s="24"/>
      <x:c r="G48" s="24"/>
      <x:c r="H48" s="30" t="str">
        <x:f>IF(A48="","",IF(COUNTIF($A$6:$A$205,A48)=1,"VALID","INVALID - DUPLICATE CLAIM ID"))</x:f>
      </x:c>
      <x:c r="I48" s="30" t="str">
        <x:f>IF(A48="","",IF(AND(COUNTIF(DECISION_CONTEXT!$A$6:$A$205,B48)=1,EXACT(B48,INDEX(DECISION_CONTEXT!$A$6:$A$205,MATCH(B48,DECISION_CONTEXT!$A$6:$A$205,0)))),"VALID","INVALID - DECISION LINK"))</x:f>
      </x:c>
      <x:c r="J48" s="30" t="str">
        <x:f>IF(A48="","",IF(OR(EXACT(F48,"MATERIAL"),EXACT(F48,"SUPPORTING")),"VALID","INVALID - MATERIALITY TOKEN"))</x:f>
      </x:c>
      <x:c r="K48" s="30" t="str">
        <x:f>IF(A48="","",COUNTIF(EVIDENCE_RECORDS!$C$6:$C$205,A48))</x:f>
      </x:c>
      <x:c r="L48" s="30" t="str">
        <x:f>IF(A48="","",COUNTIFS(EVIDENCE_RECORDS!$C$6:$C$205,A48,EVIDENCE_RECORDS!$AI$6:$AI$205,"DECISION-USABLE"))</x:f>
      </x:c>
      <x:c r="M48" s="30" t="str">
        <x:f>IF(A48="","",COUNTIFS(EVIDENCE_RECORDS!$C$6:$C$205,A48,EVIDENCE_RECORDS!$AI$6:$AI$205,"BOUNDED INFERENCE"))</x:f>
      </x:c>
      <x:c r="N48" s="30" t="str">
        <x:f>IF(A48="","",COUNTIFS(EVIDENCE_RECORDS!$C$6:$C$205,A48,EVIDENCE_RECORDS!$AI$6:$AI$205,"REPAIR / NARROW"))</x:f>
      </x:c>
      <x:c r="O48" s="30" t="str">
        <x:f>IF(A48="","",COUNTIFS(EVIDENCE_RECORDS!$C$6:$C$205,A48,EVIDENCE_RECORDS!$AI$6:$AI$205,"HOLD / EXCLUDE"))</x:f>
      </x:c>
      <x:c r="P48" s="30" t="str">
        <x:f>IF(A48="","",IF(OR(H48&lt;&gt;"VALID",I48&lt;&gt;"VALID",J48&lt;&gt;"VALID"),"REPAIR CLAIM",IF(K48=0,"NO EVIDENCE",IF(N48&gt;0,"REPAIR EVIDENCE",IF(L48+M48&gt;0,IF(O48&gt;0,"AUDITED WITH EXCLUSIONS","AUDITED"),IF(O48&gt;0,"HOLD / NO USABLE EVIDENCE","NO USABLE EVIDENCE"))))))</x:f>
      </x:c>
      <x:c r="Q48" s="30" t="str">
        <x:f>IF(A48="","",A48&amp;"|~|"&amp;B48&amp;"|~|"&amp;C48&amp;"|~|"&amp;D48&amp;"|~|"&amp;F48&amp;"|~|"&amp;E48)</x:f>
      </x:c>
      <x:c r="R48" s="30" t="str">
        <x:f>IF(A48="","",B48&amp;"|~|"&amp;A48&amp;"|~|"&amp;C48)</x:f>
      </x:c>
    </x:row>
    <x:row r="49">
      <x:c r="A49" s="24"/>
      <x:c r="B49" s="24"/>
      <x:c r="C49" s="24"/>
      <x:c r="D49" s="24"/>
      <x:c r="E49" s="24"/>
      <x:c r="F49" s="24"/>
      <x:c r="G49" s="24"/>
      <x:c r="H49" s="30" t="str">
        <x:f>IF(A49="","",IF(COUNTIF($A$6:$A$205,A49)=1,"VALID","INVALID - DUPLICATE CLAIM ID"))</x:f>
      </x:c>
      <x:c r="I49" s="30" t="str">
        <x:f>IF(A49="","",IF(AND(COUNTIF(DECISION_CONTEXT!$A$6:$A$205,B49)=1,EXACT(B49,INDEX(DECISION_CONTEXT!$A$6:$A$205,MATCH(B49,DECISION_CONTEXT!$A$6:$A$205,0)))),"VALID","INVALID - DECISION LINK"))</x:f>
      </x:c>
      <x:c r="J49" s="30" t="str">
        <x:f>IF(A49="","",IF(OR(EXACT(F49,"MATERIAL"),EXACT(F49,"SUPPORTING")),"VALID","INVALID - MATERIALITY TOKEN"))</x:f>
      </x:c>
      <x:c r="K49" s="30" t="str">
        <x:f>IF(A49="","",COUNTIF(EVIDENCE_RECORDS!$C$6:$C$205,A49))</x:f>
      </x:c>
      <x:c r="L49" s="30" t="str">
        <x:f>IF(A49="","",COUNTIFS(EVIDENCE_RECORDS!$C$6:$C$205,A49,EVIDENCE_RECORDS!$AI$6:$AI$205,"DECISION-USABLE"))</x:f>
      </x:c>
      <x:c r="M49" s="30" t="str">
        <x:f>IF(A49="","",COUNTIFS(EVIDENCE_RECORDS!$C$6:$C$205,A49,EVIDENCE_RECORDS!$AI$6:$AI$205,"BOUNDED INFERENCE"))</x:f>
      </x:c>
      <x:c r="N49" s="30" t="str">
        <x:f>IF(A49="","",COUNTIFS(EVIDENCE_RECORDS!$C$6:$C$205,A49,EVIDENCE_RECORDS!$AI$6:$AI$205,"REPAIR / NARROW"))</x:f>
      </x:c>
      <x:c r="O49" s="30" t="str">
        <x:f>IF(A49="","",COUNTIFS(EVIDENCE_RECORDS!$C$6:$C$205,A49,EVIDENCE_RECORDS!$AI$6:$AI$205,"HOLD / EXCLUDE"))</x:f>
      </x:c>
      <x:c r="P49" s="30" t="str">
        <x:f>IF(A49="","",IF(OR(H49&lt;&gt;"VALID",I49&lt;&gt;"VALID",J49&lt;&gt;"VALID"),"REPAIR CLAIM",IF(K49=0,"NO EVIDENCE",IF(N49&gt;0,"REPAIR EVIDENCE",IF(L49+M49&gt;0,IF(O49&gt;0,"AUDITED WITH EXCLUSIONS","AUDITED"),IF(O49&gt;0,"HOLD / NO USABLE EVIDENCE","NO USABLE EVIDENCE"))))))</x:f>
      </x:c>
      <x:c r="Q49" s="30" t="str">
        <x:f>IF(A49="","",A49&amp;"|~|"&amp;B49&amp;"|~|"&amp;C49&amp;"|~|"&amp;D49&amp;"|~|"&amp;F49&amp;"|~|"&amp;E49)</x:f>
      </x:c>
      <x:c r="R49" s="30" t="str">
        <x:f>IF(A49="","",B49&amp;"|~|"&amp;A49&amp;"|~|"&amp;C49)</x:f>
      </x:c>
    </x:row>
    <x:row r="50">
      <x:c r="A50" s="24"/>
      <x:c r="B50" s="24"/>
      <x:c r="C50" s="24"/>
      <x:c r="D50" s="24"/>
      <x:c r="E50" s="24"/>
      <x:c r="F50" s="24"/>
      <x:c r="G50" s="24"/>
      <x:c r="H50" s="30" t="str">
        <x:f>IF(A50="","",IF(COUNTIF($A$6:$A$205,A50)=1,"VALID","INVALID - DUPLICATE CLAIM ID"))</x:f>
      </x:c>
      <x:c r="I50" s="30" t="str">
        <x:f>IF(A50="","",IF(AND(COUNTIF(DECISION_CONTEXT!$A$6:$A$205,B50)=1,EXACT(B50,INDEX(DECISION_CONTEXT!$A$6:$A$205,MATCH(B50,DECISION_CONTEXT!$A$6:$A$205,0)))),"VALID","INVALID - DECISION LINK"))</x:f>
      </x:c>
      <x:c r="J50" s="30" t="str">
        <x:f>IF(A50="","",IF(OR(EXACT(F50,"MATERIAL"),EXACT(F50,"SUPPORTING")),"VALID","INVALID - MATERIALITY TOKEN"))</x:f>
      </x:c>
      <x:c r="K50" s="30" t="str">
        <x:f>IF(A50="","",COUNTIF(EVIDENCE_RECORDS!$C$6:$C$205,A50))</x:f>
      </x:c>
      <x:c r="L50" s="30" t="str">
        <x:f>IF(A50="","",COUNTIFS(EVIDENCE_RECORDS!$C$6:$C$205,A50,EVIDENCE_RECORDS!$AI$6:$AI$205,"DECISION-USABLE"))</x:f>
      </x:c>
      <x:c r="M50" s="30" t="str">
        <x:f>IF(A50="","",COUNTIFS(EVIDENCE_RECORDS!$C$6:$C$205,A50,EVIDENCE_RECORDS!$AI$6:$AI$205,"BOUNDED INFERENCE"))</x:f>
      </x:c>
      <x:c r="N50" s="30" t="str">
        <x:f>IF(A50="","",COUNTIFS(EVIDENCE_RECORDS!$C$6:$C$205,A50,EVIDENCE_RECORDS!$AI$6:$AI$205,"REPAIR / NARROW"))</x:f>
      </x:c>
      <x:c r="O50" s="30" t="str">
        <x:f>IF(A50="","",COUNTIFS(EVIDENCE_RECORDS!$C$6:$C$205,A50,EVIDENCE_RECORDS!$AI$6:$AI$205,"HOLD / EXCLUDE"))</x:f>
      </x:c>
      <x:c r="P50" s="30" t="str">
        <x:f>IF(A50="","",IF(OR(H50&lt;&gt;"VALID",I50&lt;&gt;"VALID",J50&lt;&gt;"VALID"),"REPAIR CLAIM",IF(K50=0,"NO EVIDENCE",IF(N50&gt;0,"REPAIR EVIDENCE",IF(L50+M50&gt;0,IF(O50&gt;0,"AUDITED WITH EXCLUSIONS","AUDITED"),IF(O50&gt;0,"HOLD / NO USABLE EVIDENCE","NO USABLE EVIDENCE"))))))</x:f>
      </x:c>
      <x:c r="Q50" s="30" t="str">
        <x:f>IF(A50="","",A50&amp;"|~|"&amp;B50&amp;"|~|"&amp;C50&amp;"|~|"&amp;D50&amp;"|~|"&amp;F50&amp;"|~|"&amp;E50)</x:f>
      </x:c>
      <x:c r="R50" s="30" t="str">
        <x:f>IF(A50="","",B50&amp;"|~|"&amp;A50&amp;"|~|"&amp;C50)</x:f>
      </x:c>
    </x:row>
    <x:row r="51">
      <x:c r="A51" s="24"/>
      <x:c r="B51" s="24"/>
      <x:c r="C51" s="24"/>
      <x:c r="D51" s="24"/>
      <x:c r="E51" s="24"/>
      <x:c r="F51" s="24"/>
      <x:c r="G51" s="24"/>
      <x:c r="H51" s="30" t="str">
        <x:f>IF(A51="","",IF(COUNTIF($A$6:$A$205,A51)=1,"VALID","INVALID - DUPLICATE CLAIM ID"))</x:f>
      </x:c>
      <x:c r="I51" s="30" t="str">
        <x:f>IF(A51="","",IF(AND(COUNTIF(DECISION_CONTEXT!$A$6:$A$205,B51)=1,EXACT(B51,INDEX(DECISION_CONTEXT!$A$6:$A$205,MATCH(B51,DECISION_CONTEXT!$A$6:$A$205,0)))),"VALID","INVALID - DECISION LINK"))</x:f>
      </x:c>
      <x:c r="J51" s="30" t="str">
        <x:f>IF(A51="","",IF(OR(EXACT(F51,"MATERIAL"),EXACT(F51,"SUPPORTING")),"VALID","INVALID - MATERIALITY TOKEN"))</x:f>
      </x:c>
      <x:c r="K51" s="30" t="str">
        <x:f>IF(A51="","",COUNTIF(EVIDENCE_RECORDS!$C$6:$C$205,A51))</x:f>
      </x:c>
      <x:c r="L51" s="30" t="str">
        <x:f>IF(A51="","",COUNTIFS(EVIDENCE_RECORDS!$C$6:$C$205,A51,EVIDENCE_RECORDS!$AI$6:$AI$205,"DECISION-USABLE"))</x:f>
      </x:c>
      <x:c r="M51" s="30" t="str">
        <x:f>IF(A51="","",COUNTIFS(EVIDENCE_RECORDS!$C$6:$C$205,A51,EVIDENCE_RECORDS!$AI$6:$AI$205,"BOUNDED INFERENCE"))</x:f>
      </x:c>
      <x:c r="N51" s="30" t="str">
        <x:f>IF(A51="","",COUNTIFS(EVIDENCE_RECORDS!$C$6:$C$205,A51,EVIDENCE_RECORDS!$AI$6:$AI$205,"REPAIR / NARROW"))</x:f>
      </x:c>
      <x:c r="O51" s="30" t="str">
        <x:f>IF(A51="","",COUNTIFS(EVIDENCE_RECORDS!$C$6:$C$205,A51,EVIDENCE_RECORDS!$AI$6:$AI$205,"HOLD / EXCLUDE"))</x:f>
      </x:c>
      <x:c r="P51" s="30" t="str">
        <x:f>IF(A51="","",IF(OR(H51&lt;&gt;"VALID",I51&lt;&gt;"VALID",J51&lt;&gt;"VALID"),"REPAIR CLAIM",IF(K51=0,"NO EVIDENCE",IF(N51&gt;0,"REPAIR EVIDENCE",IF(L51+M51&gt;0,IF(O51&gt;0,"AUDITED WITH EXCLUSIONS","AUDITED"),IF(O51&gt;0,"HOLD / NO USABLE EVIDENCE","NO USABLE EVIDENCE"))))))</x:f>
      </x:c>
      <x:c r="Q51" s="30" t="str">
        <x:f>IF(A51="","",A51&amp;"|~|"&amp;B51&amp;"|~|"&amp;C51&amp;"|~|"&amp;D51&amp;"|~|"&amp;F51&amp;"|~|"&amp;E51)</x:f>
      </x:c>
      <x:c r="R51" s="30" t="str">
        <x:f>IF(A51="","",B51&amp;"|~|"&amp;A51&amp;"|~|"&amp;C51)</x:f>
      </x:c>
    </x:row>
    <x:row r="52">
      <x:c r="A52" s="24"/>
      <x:c r="B52" s="24"/>
      <x:c r="C52" s="24"/>
      <x:c r="D52" s="24"/>
      <x:c r="E52" s="24"/>
      <x:c r="F52" s="24"/>
      <x:c r="G52" s="24"/>
      <x:c r="H52" s="30" t="str">
        <x:f>IF(A52="","",IF(COUNTIF($A$6:$A$205,A52)=1,"VALID","INVALID - DUPLICATE CLAIM ID"))</x:f>
      </x:c>
      <x:c r="I52" s="30" t="str">
        <x:f>IF(A52="","",IF(AND(COUNTIF(DECISION_CONTEXT!$A$6:$A$205,B52)=1,EXACT(B52,INDEX(DECISION_CONTEXT!$A$6:$A$205,MATCH(B52,DECISION_CONTEXT!$A$6:$A$205,0)))),"VALID","INVALID - DECISION LINK"))</x:f>
      </x:c>
      <x:c r="J52" s="30" t="str">
        <x:f>IF(A52="","",IF(OR(EXACT(F52,"MATERIAL"),EXACT(F52,"SUPPORTING")),"VALID","INVALID - MATERIALITY TOKEN"))</x:f>
      </x:c>
      <x:c r="K52" s="30" t="str">
        <x:f>IF(A52="","",COUNTIF(EVIDENCE_RECORDS!$C$6:$C$205,A52))</x:f>
      </x:c>
      <x:c r="L52" s="30" t="str">
        <x:f>IF(A52="","",COUNTIFS(EVIDENCE_RECORDS!$C$6:$C$205,A52,EVIDENCE_RECORDS!$AI$6:$AI$205,"DECISION-USABLE"))</x:f>
      </x:c>
      <x:c r="M52" s="30" t="str">
        <x:f>IF(A52="","",COUNTIFS(EVIDENCE_RECORDS!$C$6:$C$205,A52,EVIDENCE_RECORDS!$AI$6:$AI$205,"BOUNDED INFERENCE"))</x:f>
      </x:c>
      <x:c r="N52" s="30" t="str">
        <x:f>IF(A52="","",COUNTIFS(EVIDENCE_RECORDS!$C$6:$C$205,A52,EVIDENCE_RECORDS!$AI$6:$AI$205,"REPAIR / NARROW"))</x:f>
      </x:c>
      <x:c r="O52" s="30" t="str">
        <x:f>IF(A52="","",COUNTIFS(EVIDENCE_RECORDS!$C$6:$C$205,A52,EVIDENCE_RECORDS!$AI$6:$AI$205,"HOLD / EXCLUDE"))</x:f>
      </x:c>
      <x:c r="P52" s="30" t="str">
        <x:f>IF(A52="","",IF(OR(H52&lt;&gt;"VALID",I52&lt;&gt;"VALID",J52&lt;&gt;"VALID"),"REPAIR CLAIM",IF(K52=0,"NO EVIDENCE",IF(N52&gt;0,"REPAIR EVIDENCE",IF(L52+M52&gt;0,IF(O52&gt;0,"AUDITED WITH EXCLUSIONS","AUDITED"),IF(O52&gt;0,"HOLD / NO USABLE EVIDENCE","NO USABLE EVIDENCE"))))))</x:f>
      </x:c>
      <x:c r="Q52" s="30" t="str">
        <x:f>IF(A52="","",A52&amp;"|~|"&amp;B52&amp;"|~|"&amp;C52&amp;"|~|"&amp;D52&amp;"|~|"&amp;F52&amp;"|~|"&amp;E52)</x:f>
      </x:c>
      <x:c r="R52" s="30" t="str">
        <x:f>IF(A52="","",B52&amp;"|~|"&amp;A52&amp;"|~|"&amp;C52)</x:f>
      </x:c>
    </x:row>
    <x:row r="53">
      <x:c r="A53" s="24"/>
      <x:c r="B53" s="24"/>
      <x:c r="C53" s="24"/>
      <x:c r="D53" s="24"/>
      <x:c r="E53" s="24"/>
      <x:c r="F53" s="24"/>
      <x:c r="G53" s="24"/>
      <x:c r="H53" s="30" t="str">
        <x:f>IF(A53="","",IF(COUNTIF($A$6:$A$205,A53)=1,"VALID","INVALID - DUPLICATE CLAIM ID"))</x:f>
      </x:c>
      <x:c r="I53" s="30" t="str">
        <x:f>IF(A53="","",IF(AND(COUNTIF(DECISION_CONTEXT!$A$6:$A$205,B53)=1,EXACT(B53,INDEX(DECISION_CONTEXT!$A$6:$A$205,MATCH(B53,DECISION_CONTEXT!$A$6:$A$205,0)))),"VALID","INVALID - DECISION LINK"))</x:f>
      </x:c>
      <x:c r="J53" s="30" t="str">
        <x:f>IF(A53="","",IF(OR(EXACT(F53,"MATERIAL"),EXACT(F53,"SUPPORTING")),"VALID","INVALID - MATERIALITY TOKEN"))</x:f>
      </x:c>
      <x:c r="K53" s="30" t="str">
        <x:f>IF(A53="","",COUNTIF(EVIDENCE_RECORDS!$C$6:$C$205,A53))</x:f>
      </x:c>
      <x:c r="L53" s="30" t="str">
        <x:f>IF(A53="","",COUNTIFS(EVIDENCE_RECORDS!$C$6:$C$205,A53,EVIDENCE_RECORDS!$AI$6:$AI$205,"DECISION-USABLE"))</x:f>
      </x:c>
      <x:c r="M53" s="30" t="str">
        <x:f>IF(A53="","",COUNTIFS(EVIDENCE_RECORDS!$C$6:$C$205,A53,EVIDENCE_RECORDS!$AI$6:$AI$205,"BOUNDED INFERENCE"))</x:f>
      </x:c>
      <x:c r="N53" s="30" t="str">
        <x:f>IF(A53="","",COUNTIFS(EVIDENCE_RECORDS!$C$6:$C$205,A53,EVIDENCE_RECORDS!$AI$6:$AI$205,"REPAIR / NARROW"))</x:f>
      </x:c>
      <x:c r="O53" s="30" t="str">
        <x:f>IF(A53="","",COUNTIFS(EVIDENCE_RECORDS!$C$6:$C$205,A53,EVIDENCE_RECORDS!$AI$6:$AI$205,"HOLD / EXCLUDE"))</x:f>
      </x:c>
      <x:c r="P53" s="30" t="str">
        <x:f>IF(A53="","",IF(OR(H53&lt;&gt;"VALID",I53&lt;&gt;"VALID",J53&lt;&gt;"VALID"),"REPAIR CLAIM",IF(K53=0,"NO EVIDENCE",IF(N53&gt;0,"REPAIR EVIDENCE",IF(L53+M53&gt;0,IF(O53&gt;0,"AUDITED WITH EXCLUSIONS","AUDITED"),IF(O53&gt;0,"HOLD / NO USABLE EVIDENCE","NO USABLE EVIDENCE"))))))</x:f>
      </x:c>
      <x:c r="Q53" s="30" t="str">
        <x:f>IF(A53="","",A53&amp;"|~|"&amp;B53&amp;"|~|"&amp;C53&amp;"|~|"&amp;D53&amp;"|~|"&amp;F53&amp;"|~|"&amp;E53)</x:f>
      </x:c>
      <x:c r="R53" s="30" t="str">
        <x:f>IF(A53="","",B53&amp;"|~|"&amp;A53&amp;"|~|"&amp;C53)</x:f>
      </x:c>
    </x:row>
    <x:row r="54">
      <x:c r="A54" s="24"/>
      <x:c r="B54" s="24"/>
      <x:c r="C54" s="24"/>
      <x:c r="D54" s="24"/>
      <x:c r="E54" s="24"/>
      <x:c r="F54" s="24"/>
      <x:c r="G54" s="24"/>
      <x:c r="H54" s="30" t="str">
        <x:f>IF(A54="","",IF(COUNTIF($A$6:$A$205,A54)=1,"VALID","INVALID - DUPLICATE CLAIM ID"))</x:f>
      </x:c>
      <x:c r="I54" s="30" t="str">
        <x:f>IF(A54="","",IF(AND(COUNTIF(DECISION_CONTEXT!$A$6:$A$205,B54)=1,EXACT(B54,INDEX(DECISION_CONTEXT!$A$6:$A$205,MATCH(B54,DECISION_CONTEXT!$A$6:$A$205,0)))),"VALID","INVALID - DECISION LINK"))</x:f>
      </x:c>
      <x:c r="J54" s="30" t="str">
        <x:f>IF(A54="","",IF(OR(EXACT(F54,"MATERIAL"),EXACT(F54,"SUPPORTING")),"VALID","INVALID - MATERIALITY TOKEN"))</x:f>
      </x:c>
      <x:c r="K54" s="30" t="str">
        <x:f>IF(A54="","",COUNTIF(EVIDENCE_RECORDS!$C$6:$C$205,A54))</x:f>
      </x:c>
      <x:c r="L54" s="30" t="str">
        <x:f>IF(A54="","",COUNTIFS(EVIDENCE_RECORDS!$C$6:$C$205,A54,EVIDENCE_RECORDS!$AI$6:$AI$205,"DECISION-USABLE"))</x:f>
      </x:c>
      <x:c r="M54" s="30" t="str">
        <x:f>IF(A54="","",COUNTIFS(EVIDENCE_RECORDS!$C$6:$C$205,A54,EVIDENCE_RECORDS!$AI$6:$AI$205,"BOUNDED INFERENCE"))</x:f>
      </x:c>
      <x:c r="N54" s="30" t="str">
        <x:f>IF(A54="","",COUNTIFS(EVIDENCE_RECORDS!$C$6:$C$205,A54,EVIDENCE_RECORDS!$AI$6:$AI$205,"REPAIR / NARROW"))</x:f>
      </x:c>
      <x:c r="O54" s="30" t="str">
        <x:f>IF(A54="","",COUNTIFS(EVIDENCE_RECORDS!$C$6:$C$205,A54,EVIDENCE_RECORDS!$AI$6:$AI$205,"HOLD / EXCLUDE"))</x:f>
      </x:c>
      <x:c r="P54" s="30" t="str">
        <x:f>IF(A54="","",IF(OR(H54&lt;&gt;"VALID",I54&lt;&gt;"VALID",J54&lt;&gt;"VALID"),"REPAIR CLAIM",IF(K54=0,"NO EVIDENCE",IF(N54&gt;0,"REPAIR EVIDENCE",IF(L54+M54&gt;0,IF(O54&gt;0,"AUDITED WITH EXCLUSIONS","AUDITED"),IF(O54&gt;0,"HOLD / NO USABLE EVIDENCE","NO USABLE EVIDENCE"))))))</x:f>
      </x:c>
      <x:c r="Q54" s="30" t="str">
        <x:f>IF(A54="","",A54&amp;"|~|"&amp;B54&amp;"|~|"&amp;C54&amp;"|~|"&amp;D54&amp;"|~|"&amp;F54&amp;"|~|"&amp;E54)</x:f>
      </x:c>
      <x:c r="R54" s="30" t="str">
        <x:f>IF(A54="","",B54&amp;"|~|"&amp;A54&amp;"|~|"&amp;C54)</x:f>
      </x:c>
    </x:row>
    <x:row r="55">
      <x:c r="A55" s="24"/>
      <x:c r="B55" s="24"/>
      <x:c r="C55" s="24"/>
      <x:c r="D55" s="24"/>
      <x:c r="E55" s="24"/>
      <x:c r="F55" s="24"/>
      <x:c r="G55" s="24"/>
      <x:c r="H55" s="30" t="str">
        <x:f>IF(A55="","",IF(COUNTIF($A$6:$A$205,A55)=1,"VALID","INVALID - DUPLICATE CLAIM ID"))</x:f>
      </x:c>
      <x:c r="I55" s="30" t="str">
        <x:f>IF(A55="","",IF(AND(COUNTIF(DECISION_CONTEXT!$A$6:$A$205,B55)=1,EXACT(B55,INDEX(DECISION_CONTEXT!$A$6:$A$205,MATCH(B55,DECISION_CONTEXT!$A$6:$A$205,0)))),"VALID","INVALID - DECISION LINK"))</x:f>
      </x:c>
      <x:c r="J55" s="30" t="str">
        <x:f>IF(A55="","",IF(OR(EXACT(F55,"MATERIAL"),EXACT(F55,"SUPPORTING")),"VALID","INVALID - MATERIALITY TOKEN"))</x:f>
      </x:c>
      <x:c r="K55" s="30" t="str">
        <x:f>IF(A55="","",COUNTIF(EVIDENCE_RECORDS!$C$6:$C$205,A55))</x:f>
      </x:c>
      <x:c r="L55" s="30" t="str">
        <x:f>IF(A55="","",COUNTIFS(EVIDENCE_RECORDS!$C$6:$C$205,A55,EVIDENCE_RECORDS!$AI$6:$AI$205,"DECISION-USABLE"))</x:f>
      </x:c>
      <x:c r="M55" s="30" t="str">
        <x:f>IF(A55="","",COUNTIFS(EVIDENCE_RECORDS!$C$6:$C$205,A55,EVIDENCE_RECORDS!$AI$6:$AI$205,"BOUNDED INFERENCE"))</x:f>
      </x:c>
      <x:c r="N55" s="30" t="str">
        <x:f>IF(A55="","",COUNTIFS(EVIDENCE_RECORDS!$C$6:$C$205,A55,EVIDENCE_RECORDS!$AI$6:$AI$205,"REPAIR / NARROW"))</x:f>
      </x:c>
      <x:c r="O55" s="30" t="str">
        <x:f>IF(A55="","",COUNTIFS(EVIDENCE_RECORDS!$C$6:$C$205,A55,EVIDENCE_RECORDS!$AI$6:$AI$205,"HOLD / EXCLUDE"))</x:f>
      </x:c>
      <x:c r="P55" s="30" t="str">
        <x:f>IF(A55="","",IF(OR(H55&lt;&gt;"VALID",I55&lt;&gt;"VALID",J55&lt;&gt;"VALID"),"REPAIR CLAIM",IF(K55=0,"NO EVIDENCE",IF(N55&gt;0,"REPAIR EVIDENCE",IF(L55+M55&gt;0,IF(O55&gt;0,"AUDITED WITH EXCLUSIONS","AUDITED"),IF(O55&gt;0,"HOLD / NO USABLE EVIDENCE","NO USABLE EVIDENCE"))))))</x:f>
      </x:c>
      <x:c r="Q55" s="30" t="str">
        <x:f>IF(A55="","",A55&amp;"|~|"&amp;B55&amp;"|~|"&amp;C55&amp;"|~|"&amp;D55&amp;"|~|"&amp;F55&amp;"|~|"&amp;E55)</x:f>
      </x:c>
      <x:c r="R55" s="30" t="str">
        <x:f>IF(A55="","",B55&amp;"|~|"&amp;A55&amp;"|~|"&amp;C55)</x:f>
      </x:c>
    </x:row>
    <x:row r="56">
      <x:c r="A56" s="24"/>
      <x:c r="B56" s="24"/>
      <x:c r="C56" s="24"/>
      <x:c r="D56" s="24"/>
      <x:c r="E56" s="24"/>
      <x:c r="F56" s="24"/>
      <x:c r="G56" s="24"/>
      <x:c r="H56" s="30" t="str">
        <x:f>IF(A56="","",IF(COUNTIF($A$6:$A$205,A56)=1,"VALID","INVALID - DUPLICATE CLAIM ID"))</x:f>
      </x:c>
      <x:c r="I56" s="30" t="str">
        <x:f>IF(A56="","",IF(AND(COUNTIF(DECISION_CONTEXT!$A$6:$A$205,B56)=1,EXACT(B56,INDEX(DECISION_CONTEXT!$A$6:$A$205,MATCH(B56,DECISION_CONTEXT!$A$6:$A$205,0)))),"VALID","INVALID - DECISION LINK"))</x:f>
      </x:c>
      <x:c r="J56" s="30" t="str">
        <x:f>IF(A56="","",IF(OR(EXACT(F56,"MATERIAL"),EXACT(F56,"SUPPORTING")),"VALID","INVALID - MATERIALITY TOKEN"))</x:f>
      </x:c>
      <x:c r="K56" s="30" t="str">
        <x:f>IF(A56="","",COUNTIF(EVIDENCE_RECORDS!$C$6:$C$205,A56))</x:f>
      </x:c>
      <x:c r="L56" s="30" t="str">
        <x:f>IF(A56="","",COUNTIFS(EVIDENCE_RECORDS!$C$6:$C$205,A56,EVIDENCE_RECORDS!$AI$6:$AI$205,"DECISION-USABLE"))</x:f>
      </x:c>
      <x:c r="M56" s="30" t="str">
        <x:f>IF(A56="","",COUNTIFS(EVIDENCE_RECORDS!$C$6:$C$205,A56,EVIDENCE_RECORDS!$AI$6:$AI$205,"BOUNDED INFERENCE"))</x:f>
      </x:c>
      <x:c r="N56" s="30" t="str">
        <x:f>IF(A56="","",COUNTIFS(EVIDENCE_RECORDS!$C$6:$C$205,A56,EVIDENCE_RECORDS!$AI$6:$AI$205,"REPAIR / NARROW"))</x:f>
      </x:c>
      <x:c r="O56" s="30" t="str">
        <x:f>IF(A56="","",COUNTIFS(EVIDENCE_RECORDS!$C$6:$C$205,A56,EVIDENCE_RECORDS!$AI$6:$AI$205,"HOLD / EXCLUDE"))</x:f>
      </x:c>
      <x:c r="P56" s="30" t="str">
        <x:f>IF(A56="","",IF(OR(H56&lt;&gt;"VALID",I56&lt;&gt;"VALID",J56&lt;&gt;"VALID"),"REPAIR CLAIM",IF(K56=0,"NO EVIDENCE",IF(N56&gt;0,"REPAIR EVIDENCE",IF(L56+M56&gt;0,IF(O56&gt;0,"AUDITED WITH EXCLUSIONS","AUDITED"),IF(O56&gt;0,"HOLD / NO USABLE EVIDENCE","NO USABLE EVIDENCE"))))))</x:f>
      </x:c>
      <x:c r="Q56" s="30" t="str">
        <x:f>IF(A56="","",A56&amp;"|~|"&amp;B56&amp;"|~|"&amp;C56&amp;"|~|"&amp;D56&amp;"|~|"&amp;F56&amp;"|~|"&amp;E56)</x:f>
      </x:c>
      <x:c r="R56" s="30" t="str">
        <x:f>IF(A56="","",B56&amp;"|~|"&amp;A56&amp;"|~|"&amp;C56)</x:f>
      </x:c>
    </x:row>
    <x:row r="57">
      <x:c r="A57" s="24"/>
      <x:c r="B57" s="24"/>
      <x:c r="C57" s="24"/>
      <x:c r="D57" s="24"/>
      <x:c r="E57" s="24"/>
      <x:c r="F57" s="24"/>
      <x:c r="G57" s="24"/>
      <x:c r="H57" s="30" t="str">
        <x:f>IF(A57="","",IF(COUNTIF($A$6:$A$205,A57)=1,"VALID","INVALID - DUPLICATE CLAIM ID"))</x:f>
      </x:c>
      <x:c r="I57" s="30" t="str">
        <x:f>IF(A57="","",IF(AND(COUNTIF(DECISION_CONTEXT!$A$6:$A$205,B57)=1,EXACT(B57,INDEX(DECISION_CONTEXT!$A$6:$A$205,MATCH(B57,DECISION_CONTEXT!$A$6:$A$205,0)))),"VALID","INVALID - DECISION LINK"))</x:f>
      </x:c>
      <x:c r="J57" s="30" t="str">
        <x:f>IF(A57="","",IF(OR(EXACT(F57,"MATERIAL"),EXACT(F57,"SUPPORTING")),"VALID","INVALID - MATERIALITY TOKEN"))</x:f>
      </x:c>
      <x:c r="K57" s="30" t="str">
        <x:f>IF(A57="","",COUNTIF(EVIDENCE_RECORDS!$C$6:$C$205,A57))</x:f>
      </x:c>
      <x:c r="L57" s="30" t="str">
        <x:f>IF(A57="","",COUNTIFS(EVIDENCE_RECORDS!$C$6:$C$205,A57,EVIDENCE_RECORDS!$AI$6:$AI$205,"DECISION-USABLE"))</x:f>
      </x:c>
      <x:c r="M57" s="30" t="str">
        <x:f>IF(A57="","",COUNTIFS(EVIDENCE_RECORDS!$C$6:$C$205,A57,EVIDENCE_RECORDS!$AI$6:$AI$205,"BOUNDED INFERENCE"))</x:f>
      </x:c>
      <x:c r="N57" s="30" t="str">
        <x:f>IF(A57="","",COUNTIFS(EVIDENCE_RECORDS!$C$6:$C$205,A57,EVIDENCE_RECORDS!$AI$6:$AI$205,"REPAIR / NARROW"))</x:f>
      </x:c>
      <x:c r="O57" s="30" t="str">
        <x:f>IF(A57="","",COUNTIFS(EVIDENCE_RECORDS!$C$6:$C$205,A57,EVIDENCE_RECORDS!$AI$6:$AI$205,"HOLD / EXCLUDE"))</x:f>
      </x:c>
      <x:c r="P57" s="30" t="str">
        <x:f>IF(A57="","",IF(OR(H57&lt;&gt;"VALID",I57&lt;&gt;"VALID",J57&lt;&gt;"VALID"),"REPAIR CLAIM",IF(K57=0,"NO EVIDENCE",IF(N57&gt;0,"REPAIR EVIDENCE",IF(L57+M57&gt;0,IF(O57&gt;0,"AUDITED WITH EXCLUSIONS","AUDITED"),IF(O57&gt;0,"HOLD / NO USABLE EVIDENCE","NO USABLE EVIDENCE"))))))</x:f>
      </x:c>
      <x:c r="Q57" s="30" t="str">
        <x:f>IF(A57="","",A57&amp;"|~|"&amp;B57&amp;"|~|"&amp;C57&amp;"|~|"&amp;D57&amp;"|~|"&amp;F57&amp;"|~|"&amp;E57)</x:f>
      </x:c>
      <x:c r="R57" s="30" t="str">
        <x:f>IF(A57="","",B57&amp;"|~|"&amp;A57&amp;"|~|"&amp;C57)</x:f>
      </x:c>
    </x:row>
    <x:row r="58">
      <x:c r="A58" s="24"/>
      <x:c r="B58" s="24"/>
      <x:c r="C58" s="24"/>
      <x:c r="D58" s="24"/>
      <x:c r="E58" s="24"/>
      <x:c r="F58" s="24"/>
      <x:c r="G58" s="24"/>
      <x:c r="H58" s="30" t="str">
        <x:f>IF(A58="","",IF(COUNTIF($A$6:$A$205,A58)=1,"VALID","INVALID - DUPLICATE CLAIM ID"))</x:f>
      </x:c>
      <x:c r="I58" s="30" t="str">
        <x:f>IF(A58="","",IF(AND(COUNTIF(DECISION_CONTEXT!$A$6:$A$205,B58)=1,EXACT(B58,INDEX(DECISION_CONTEXT!$A$6:$A$205,MATCH(B58,DECISION_CONTEXT!$A$6:$A$205,0)))),"VALID","INVALID - DECISION LINK"))</x:f>
      </x:c>
      <x:c r="J58" s="30" t="str">
        <x:f>IF(A58="","",IF(OR(EXACT(F58,"MATERIAL"),EXACT(F58,"SUPPORTING")),"VALID","INVALID - MATERIALITY TOKEN"))</x:f>
      </x:c>
      <x:c r="K58" s="30" t="str">
        <x:f>IF(A58="","",COUNTIF(EVIDENCE_RECORDS!$C$6:$C$205,A58))</x:f>
      </x:c>
      <x:c r="L58" s="30" t="str">
        <x:f>IF(A58="","",COUNTIFS(EVIDENCE_RECORDS!$C$6:$C$205,A58,EVIDENCE_RECORDS!$AI$6:$AI$205,"DECISION-USABLE"))</x:f>
      </x:c>
      <x:c r="M58" s="30" t="str">
        <x:f>IF(A58="","",COUNTIFS(EVIDENCE_RECORDS!$C$6:$C$205,A58,EVIDENCE_RECORDS!$AI$6:$AI$205,"BOUNDED INFERENCE"))</x:f>
      </x:c>
      <x:c r="N58" s="30" t="str">
        <x:f>IF(A58="","",COUNTIFS(EVIDENCE_RECORDS!$C$6:$C$205,A58,EVIDENCE_RECORDS!$AI$6:$AI$205,"REPAIR / NARROW"))</x:f>
      </x:c>
      <x:c r="O58" s="30" t="str">
        <x:f>IF(A58="","",COUNTIFS(EVIDENCE_RECORDS!$C$6:$C$205,A58,EVIDENCE_RECORDS!$AI$6:$AI$205,"HOLD / EXCLUDE"))</x:f>
      </x:c>
      <x:c r="P58" s="30" t="str">
        <x:f>IF(A58="","",IF(OR(H58&lt;&gt;"VALID",I58&lt;&gt;"VALID",J58&lt;&gt;"VALID"),"REPAIR CLAIM",IF(K58=0,"NO EVIDENCE",IF(N58&gt;0,"REPAIR EVIDENCE",IF(L58+M58&gt;0,IF(O58&gt;0,"AUDITED WITH EXCLUSIONS","AUDITED"),IF(O58&gt;0,"HOLD / NO USABLE EVIDENCE","NO USABLE EVIDENCE"))))))</x:f>
      </x:c>
      <x:c r="Q58" s="30" t="str">
        <x:f>IF(A58="","",A58&amp;"|~|"&amp;B58&amp;"|~|"&amp;C58&amp;"|~|"&amp;D58&amp;"|~|"&amp;F58&amp;"|~|"&amp;E58)</x:f>
      </x:c>
      <x:c r="R58" s="30" t="str">
        <x:f>IF(A58="","",B58&amp;"|~|"&amp;A58&amp;"|~|"&amp;C58)</x:f>
      </x:c>
    </x:row>
    <x:row r="59">
      <x:c r="A59" s="24"/>
      <x:c r="B59" s="24"/>
      <x:c r="C59" s="24"/>
      <x:c r="D59" s="24"/>
      <x:c r="E59" s="24"/>
      <x:c r="F59" s="24"/>
      <x:c r="G59" s="24"/>
      <x:c r="H59" s="30" t="str">
        <x:f>IF(A59="","",IF(COUNTIF($A$6:$A$205,A59)=1,"VALID","INVALID - DUPLICATE CLAIM ID"))</x:f>
      </x:c>
      <x:c r="I59" s="30" t="str">
        <x:f>IF(A59="","",IF(AND(COUNTIF(DECISION_CONTEXT!$A$6:$A$205,B59)=1,EXACT(B59,INDEX(DECISION_CONTEXT!$A$6:$A$205,MATCH(B59,DECISION_CONTEXT!$A$6:$A$205,0)))),"VALID","INVALID - DECISION LINK"))</x:f>
      </x:c>
      <x:c r="J59" s="30" t="str">
        <x:f>IF(A59="","",IF(OR(EXACT(F59,"MATERIAL"),EXACT(F59,"SUPPORTING")),"VALID","INVALID - MATERIALITY TOKEN"))</x:f>
      </x:c>
      <x:c r="K59" s="30" t="str">
        <x:f>IF(A59="","",COUNTIF(EVIDENCE_RECORDS!$C$6:$C$205,A59))</x:f>
      </x:c>
      <x:c r="L59" s="30" t="str">
        <x:f>IF(A59="","",COUNTIFS(EVIDENCE_RECORDS!$C$6:$C$205,A59,EVIDENCE_RECORDS!$AI$6:$AI$205,"DECISION-USABLE"))</x:f>
      </x:c>
      <x:c r="M59" s="30" t="str">
        <x:f>IF(A59="","",COUNTIFS(EVIDENCE_RECORDS!$C$6:$C$205,A59,EVIDENCE_RECORDS!$AI$6:$AI$205,"BOUNDED INFERENCE"))</x:f>
      </x:c>
      <x:c r="N59" s="30" t="str">
        <x:f>IF(A59="","",COUNTIFS(EVIDENCE_RECORDS!$C$6:$C$205,A59,EVIDENCE_RECORDS!$AI$6:$AI$205,"REPAIR / NARROW"))</x:f>
      </x:c>
      <x:c r="O59" s="30" t="str">
        <x:f>IF(A59="","",COUNTIFS(EVIDENCE_RECORDS!$C$6:$C$205,A59,EVIDENCE_RECORDS!$AI$6:$AI$205,"HOLD / EXCLUDE"))</x:f>
      </x:c>
      <x:c r="P59" s="30" t="str">
        <x:f>IF(A59="","",IF(OR(H59&lt;&gt;"VALID",I59&lt;&gt;"VALID",J59&lt;&gt;"VALID"),"REPAIR CLAIM",IF(K59=0,"NO EVIDENCE",IF(N59&gt;0,"REPAIR EVIDENCE",IF(L59+M59&gt;0,IF(O59&gt;0,"AUDITED WITH EXCLUSIONS","AUDITED"),IF(O59&gt;0,"HOLD / NO USABLE EVIDENCE","NO USABLE EVIDENCE"))))))</x:f>
      </x:c>
      <x:c r="Q59" s="30" t="str">
        <x:f>IF(A59="","",A59&amp;"|~|"&amp;B59&amp;"|~|"&amp;C59&amp;"|~|"&amp;D59&amp;"|~|"&amp;F59&amp;"|~|"&amp;E59)</x:f>
      </x:c>
      <x:c r="R59" s="30" t="str">
        <x:f>IF(A59="","",B59&amp;"|~|"&amp;A59&amp;"|~|"&amp;C59)</x:f>
      </x:c>
    </x:row>
    <x:row r="60">
      <x:c r="A60" s="24"/>
      <x:c r="B60" s="24"/>
      <x:c r="C60" s="24"/>
      <x:c r="D60" s="24"/>
      <x:c r="E60" s="24"/>
      <x:c r="F60" s="24"/>
      <x:c r="G60" s="24"/>
      <x:c r="H60" s="30" t="str">
        <x:f>IF(A60="","",IF(COUNTIF($A$6:$A$205,A60)=1,"VALID","INVALID - DUPLICATE CLAIM ID"))</x:f>
      </x:c>
      <x:c r="I60" s="30" t="str">
        <x:f>IF(A60="","",IF(AND(COUNTIF(DECISION_CONTEXT!$A$6:$A$205,B60)=1,EXACT(B60,INDEX(DECISION_CONTEXT!$A$6:$A$205,MATCH(B60,DECISION_CONTEXT!$A$6:$A$205,0)))),"VALID","INVALID - DECISION LINK"))</x:f>
      </x:c>
      <x:c r="J60" s="30" t="str">
        <x:f>IF(A60="","",IF(OR(EXACT(F60,"MATERIAL"),EXACT(F60,"SUPPORTING")),"VALID","INVALID - MATERIALITY TOKEN"))</x:f>
      </x:c>
      <x:c r="K60" s="30" t="str">
        <x:f>IF(A60="","",COUNTIF(EVIDENCE_RECORDS!$C$6:$C$205,A60))</x:f>
      </x:c>
      <x:c r="L60" s="30" t="str">
        <x:f>IF(A60="","",COUNTIFS(EVIDENCE_RECORDS!$C$6:$C$205,A60,EVIDENCE_RECORDS!$AI$6:$AI$205,"DECISION-USABLE"))</x:f>
      </x:c>
      <x:c r="M60" s="30" t="str">
        <x:f>IF(A60="","",COUNTIFS(EVIDENCE_RECORDS!$C$6:$C$205,A60,EVIDENCE_RECORDS!$AI$6:$AI$205,"BOUNDED INFERENCE"))</x:f>
      </x:c>
      <x:c r="N60" s="30" t="str">
        <x:f>IF(A60="","",COUNTIFS(EVIDENCE_RECORDS!$C$6:$C$205,A60,EVIDENCE_RECORDS!$AI$6:$AI$205,"REPAIR / NARROW"))</x:f>
      </x:c>
      <x:c r="O60" s="30" t="str">
        <x:f>IF(A60="","",COUNTIFS(EVIDENCE_RECORDS!$C$6:$C$205,A60,EVIDENCE_RECORDS!$AI$6:$AI$205,"HOLD / EXCLUDE"))</x:f>
      </x:c>
      <x:c r="P60" s="30" t="str">
        <x:f>IF(A60="","",IF(OR(H60&lt;&gt;"VALID",I60&lt;&gt;"VALID",J60&lt;&gt;"VALID"),"REPAIR CLAIM",IF(K60=0,"NO EVIDENCE",IF(N60&gt;0,"REPAIR EVIDENCE",IF(L60+M60&gt;0,IF(O60&gt;0,"AUDITED WITH EXCLUSIONS","AUDITED"),IF(O60&gt;0,"HOLD / NO USABLE EVIDENCE","NO USABLE EVIDENCE"))))))</x:f>
      </x:c>
      <x:c r="Q60" s="30" t="str">
        <x:f>IF(A60="","",A60&amp;"|~|"&amp;B60&amp;"|~|"&amp;C60&amp;"|~|"&amp;D60&amp;"|~|"&amp;F60&amp;"|~|"&amp;E60)</x:f>
      </x:c>
      <x:c r="R60" s="30" t="str">
        <x:f>IF(A60="","",B60&amp;"|~|"&amp;A60&amp;"|~|"&amp;C60)</x:f>
      </x:c>
    </x:row>
    <x:row r="61">
      <x:c r="A61" s="24"/>
      <x:c r="B61" s="24"/>
      <x:c r="C61" s="24"/>
      <x:c r="D61" s="24"/>
      <x:c r="E61" s="24"/>
      <x:c r="F61" s="24"/>
      <x:c r="G61" s="24"/>
      <x:c r="H61" s="30" t="str">
        <x:f>IF(A61="","",IF(COUNTIF($A$6:$A$205,A61)=1,"VALID","INVALID - DUPLICATE CLAIM ID"))</x:f>
      </x:c>
      <x:c r="I61" s="30" t="str">
        <x:f>IF(A61="","",IF(AND(COUNTIF(DECISION_CONTEXT!$A$6:$A$205,B61)=1,EXACT(B61,INDEX(DECISION_CONTEXT!$A$6:$A$205,MATCH(B61,DECISION_CONTEXT!$A$6:$A$205,0)))),"VALID","INVALID - DECISION LINK"))</x:f>
      </x:c>
      <x:c r="J61" s="30" t="str">
        <x:f>IF(A61="","",IF(OR(EXACT(F61,"MATERIAL"),EXACT(F61,"SUPPORTING")),"VALID","INVALID - MATERIALITY TOKEN"))</x:f>
      </x:c>
      <x:c r="K61" s="30" t="str">
        <x:f>IF(A61="","",COUNTIF(EVIDENCE_RECORDS!$C$6:$C$205,A61))</x:f>
      </x:c>
      <x:c r="L61" s="30" t="str">
        <x:f>IF(A61="","",COUNTIFS(EVIDENCE_RECORDS!$C$6:$C$205,A61,EVIDENCE_RECORDS!$AI$6:$AI$205,"DECISION-USABLE"))</x:f>
      </x:c>
      <x:c r="M61" s="30" t="str">
        <x:f>IF(A61="","",COUNTIFS(EVIDENCE_RECORDS!$C$6:$C$205,A61,EVIDENCE_RECORDS!$AI$6:$AI$205,"BOUNDED INFERENCE"))</x:f>
      </x:c>
      <x:c r="N61" s="30" t="str">
        <x:f>IF(A61="","",COUNTIFS(EVIDENCE_RECORDS!$C$6:$C$205,A61,EVIDENCE_RECORDS!$AI$6:$AI$205,"REPAIR / NARROW"))</x:f>
      </x:c>
      <x:c r="O61" s="30" t="str">
        <x:f>IF(A61="","",COUNTIFS(EVIDENCE_RECORDS!$C$6:$C$205,A61,EVIDENCE_RECORDS!$AI$6:$AI$205,"HOLD / EXCLUDE"))</x:f>
      </x:c>
      <x:c r="P61" s="30" t="str">
        <x:f>IF(A61="","",IF(OR(H61&lt;&gt;"VALID",I61&lt;&gt;"VALID",J61&lt;&gt;"VALID"),"REPAIR CLAIM",IF(K61=0,"NO EVIDENCE",IF(N61&gt;0,"REPAIR EVIDENCE",IF(L61+M61&gt;0,IF(O61&gt;0,"AUDITED WITH EXCLUSIONS","AUDITED"),IF(O61&gt;0,"HOLD / NO USABLE EVIDENCE","NO USABLE EVIDENCE"))))))</x:f>
      </x:c>
      <x:c r="Q61" s="30" t="str">
        <x:f>IF(A61="","",A61&amp;"|~|"&amp;B61&amp;"|~|"&amp;C61&amp;"|~|"&amp;D61&amp;"|~|"&amp;F61&amp;"|~|"&amp;E61)</x:f>
      </x:c>
      <x:c r="R61" s="30" t="str">
        <x:f>IF(A61="","",B61&amp;"|~|"&amp;A61&amp;"|~|"&amp;C61)</x:f>
      </x:c>
    </x:row>
    <x:row r="62">
      <x:c r="A62" s="24"/>
      <x:c r="B62" s="24"/>
      <x:c r="C62" s="24"/>
      <x:c r="D62" s="24"/>
      <x:c r="E62" s="24"/>
      <x:c r="F62" s="24"/>
      <x:c r="G62" s="24"/>
      <x:c r="H62" s="30" t="str">
        <x:f>IF(A62="","",IF(COUNTIF($A$6:$A$205,A62)=1,"VALID","INVALID - DUPLICATE CLAIM ID"))</x:f>
      </x:c>
      <x:c r="I62" s="30" t="str">
        <x:f>IF(A62="","",IF(AND(COUNTIF(DECISION_CONTEXT!$A$6:$A$205,B62)=1,EXACT(B62,INDEX(DECISION_CONTEXT!$A$6:$A$205,MATCH(B62,DECISION_CONTEXT!$A$6:$A$205,0)))),"VALID","INVALID - DECISION LINK"))</x:f>
      </x:c>
      <x:c r="J62" s="30" t="str">
        <x:f>IF(A62="","",IF(OR(EXACT(F62,"MATERIAL"),EXACT(F62,"SUPPORTING")),"VALID","INVALID - MATERIALITY TOKEN"))</x:f>
      </x:c>
      <x:c r="K62" s="30" t="str">
        <x:f>IF(A62="","",COUNTIF(EVIDENCE_RECORDS!$C$6:$C$205,A62))</x:f>
      </x:c>
      <x:c r="L62" s="30" t="str">
        <x:f>IF(A62="","",COUNTIFS(EVIDENCE_RECORDS!$C$6:$C$205,A62,EVIDENCE_RECORDS!$AI$6:$AI$205,"DECISION-USABLE"))</x:f>
      </x:c>
      <x:c r="M62" s="30" t="str">
        <x:f>IF(A62="","",COUNTIFS(EVIDENCE_RECORDS!$C$6:$C$205,A62,EVIDENCE_RECORDS!$AI$6:$AI$205,"BOUNDED INFERENCE"))</x:f>
      </x:c>
      <x:c r="N62" s="30" t="str">
        <x:f>IF(A62="","",COUNTIFS(EVIDENCE_RECORDS!$C$6:$C$205,A62,EVIDENCE_RECORDS!$AI$6:$AI$205,"REPAIR / NARROW"))</x:f>
      </x:c>
      <x:c r="O62" s="30" t="str">
        <x:f>IF(A62="","",COUNTIFS(EVIDENCE_RECORDS!$C$6:$C$205,A62,EVIDENCE_RECORDS!$AI$6:$AI$205,"HOLD / EXCLUDE"))</x:f>
      </x:c>
      <x:c r="P62" s="30" t="str">
        <x:f>IF(A62="","",IF(OR(H62&lt;&gt;"VALID",I62&lt;&gt;"VALID",J62&lt;&gt;"VALID"),"REPAIR CLAIM",IF(K62=0,"NO EVIDENCE",IF(N62&gt;0,"REPAIR EVIDENCE",IF(L62+M62&gt;0,IF(O62&gt;0,"AUDITED WITH EXCLUSIONS","AUDITED"),IF(O62&gt;0,"HOLD / NO USABLE EVIDENCE","NO USABLE EVIDENCE"))))))</x:f>
      </x:c>
      <x:c r="Q62" s="30" t="str">
        <x:f>IF(A62="","",A62&amp;"|~|"&amp;B62&amp;"|~|"&amp;C62&amp;"|~|"&amp;D62&amp;"|~|"&amp;F62&amp;"|~|"&amp;E62)</x:f>
      </x:c>
      <x:c r="R62" s="30" t="str">
        <x:f>IF(A62="","",B62&amp;"|~|"&amp;A62&amp;"|~|"&amp;C62)</x:f>
      </x:c>
    </x:row>
    <x:row r="63">
      <x:c r="A63" s="24"/>
      <x:c r="B63" s="24"/>
      <x:c r="C63" s="24"/>
      <x:c r="D63" s="24"/>
      <x:c r="E63" s="24"/>
      <x:c r="F63" s="24"/>
      <x:c r="G63" s="24"/>
      <x:c r="H63" s="30" t="str">
        <x:f>IF(A63="","",IF(COUNTIF($A$6:$A$205,A63)=1,"VALID","INVALID - DUPLICATE CLAIM ID"))</x:f>
      </x:c>
      <x:c r="I63" s="30" t="str">
        <x:f>IF(A63="","",IF(AND(COUNTIF(DECISION_CONTEXT!$A$6:$A$205,B63)=1,EXACT(B63,INDEX(DECISION_CONTEXT!$A$6:$A$205,MATCH(B63,DECISION_CONTEXT!$A$6:$A$205,0)))),"VALID","INVALID - DECISION LINK"))</x:f>
      </x:c>
      <x:c r="J63" s="30" t="str">
        <x:f>IF(A63="","",IF(OR(EXACT(F63,"MATERIAL"),EXACT(F63,"SUPPORTING")),"VALID","INVALID - MATERIALITY TOKEN"))</x:f>
      </x:c>
      <x:c r="K63" s="30" t="str">
        <x:f>IF(A63="","",COUNTIF(EVIDENCE_RECORDS!$C$6:$C$205,A63))</x:f>
      </x:c>
      <x:c r="L63" s="30" t="str">
        <x:f>IF(A63="","",COUNTIFS(EVIDENCE_RECORDS!$C$6:$C$205,A63,EVIDENCE_RECORDS!$AI$6:$AI$205,"DECISION-USABLE"))</x:f>
      </x:c>
      <x:c r="M63" s="30" t="str">
        <x:f>IF(A63="","",COUNTIFS(EVIDENCE_RECORDS!$C$6:$C$205,A63,EVIDENCE_RECORDS!$AI$6:$AI$205,"BOUNDED INFERENCE"))</x:f>
      </x:c>
      <x:c r="N63" s="30" t="str">
        <x:f>IF(A63="","",COUNTIFS(EVIDENCE_RECORDS!$C$6:$C$205,A63,EVIDENCE_RECORDS!$AI$6:$AI$205,"REPAIR / NARROW"))</x:f>
      </x:c>
      <x:c r="O63" s="30" t="str">
        <x:f>IF(A63="","",COUNTIFS(EVIDENCE_RECORDS!$C$6:$C$205,A63,EVIDENCE_RECORDS!$AI$6:$AI$205,"HOLD / EXCLUDE"))</x:f>
      </x:c>
      <x:c r="P63" s="30" t="str">
        <x:f>IF(A63="","",IF(OR(H63&lt;&gt;"VALID",I63&lt;&gt;"VALID",J63&lt;&gt;"VALID"),"REPAIR CLAIM",IF(K63=0,"NO EVIDENCE",IF(N63&gt;0,"REPAIR EVIDENCE",IF(L63+M63&gt;0,IF(O63&gt;0,"AUDITED WITH EXCLUSIONS","AUDITED"),IF(O63&gt;0,"HOLD / NO USABLE EVIDENCE","NO USABLE EVIDENCE"))))))</x:f>
      </x:c>
      <x:c r="Q63" s="30" t="str">
        <x:f>IF(A63="","",A63&amp;"|~|"&amp;B63&amp;"|~|"&amp;C63&amp;"|~|"&amp;D63&amp;"|~|"&amp;F63&amp;"|~|"&amp;E63)</x:f>
      </x:c>
      <x:c r="R63" s="30" t="str">
        <x:f>IF(A63="","",B63&amp;"|~|"&amp;A63&amp;"|~|"&amp;C63)</x:f>
      </x:c>
    </x:row>
    <x:row r="64">
      <x:c r="A64" s="24"/>
      <x:c r="B64" s="24"/>
      <x:c r="C64" s="24"/>
      <x:c r="D64" s="24"/>
      <x:c r="E64" s="24"/>
      <x:c r="F64" s="24"/>
      <x:c r="G64" s="24"/>
      <x:c r="H64" s="30" t="str">
        <x:f>IF(A64="","",IF(COUNTIF($A$6:$A$205,A64)=1,"VALID","INVALID - DUPLICATE CLAIM ID"))</x:f>
      </x:c>
      <x:c r="I64" s="30" t="str">
        <x:f>IF(A64="","",IF(AND(COUNTIF(DECISION_CONTEXT!$A$6:$A$205,B64)=1,EXACT(B64,INDEX(DECISION_CONTEXT!$A$6:$A$205,MATCH(B64,DECISION_CONTEXT!$A$6:$A$205,0)))),"VALID","INVALID - DECISION LINK"))</x:f>
      </x:c>
      <x:c r="J64" s="30" t="str">
        <x:f>IF(A64="","",IF(OR(EXACT(F64,"MATERIAL"),EXACT(F64,"SUPPORTING")),"VALID","INVALID - MATERIALITY TOKEN"))</x:f>
      </x:c>
      <x:c r="K64" s="30" t="str">
        <x:f>IF(A64="","",COUNTIF(EVIDENCE_RECORDS!$C$6:$C$205,A64))</x:f>
      </x:c>
      <x:c r="L64" s="30" t="str">
        <x:f>IF(A64="","",COUNTIFS(EVIDENCE_RECORDS!$C$6:$C$205,A64,EVIDENCE_RECORDS!$AI$6:$AI$205,"DECISION-USABLE"))</x:f>
      </x:c>
      <x:c r="M64" s="30" t="str">
        <x:f>IF(A64="","",COUNTIFS(EVIDENCE_RECORDS!$C$6:$C$205,A64,EVIDENCE_RECORDS!$AI$6:$AI$205,"BOUNDED INFERENCE"))</x:f>
      </x:c>
      <x:c r="N64" s="30" t="str">
        <x:f>IF(A64="","",COUNTIFS(EVIDENCE_RECORDS!$C$6:$C$205,A64,EVIDENCE_RECORDS!$AI$6:$AI$205,"REPAIR / NARROW"))</x:f>
      </x:c>
      <x:c r="O64" s="30" t="str">
        <x:f>IF(A64="","",COUNTIFS(EVIDENCE_RECORDS!$C$6:$C$205,A64,EVIDENCE_RECORDS!$AI$6:$AI$205,"HOLD / EXCLUDE"))</x:f>
      </x:c>
      <x:c r="P64" s="30" t="str">
        <x:f>IF(A64="","",IF(OR(H64&lt;&gt;"VALID",I64&lt;&gt;"VALID",J64&lt;&gt;"VALID"),"REPAIR CLAIM",IF(K64=0,"NO EVIDENCE",IF(N64&gt;0,"REPAIR EVIDENCE",IF(L64+M64&gt;0,IF(O64&gt;0,"AUDITED WITH EXCLUSIONS","AUDITED"),IF(O64&gt;0,"HOLD / NO USABLE EVIDENCE","NO USABLE EVIDENCE"))))))</x:f>
      </x:c>
      <x:c r="Q64" s="30" t="str">
        <x:f>IF(A64="","",A64&amp;"|~|"&amp;B64&amp;"|~|"&amp;C64&amp;"|~|"&amp;D64&amp;"|~|"&amp;F64&amp;"|~|"&amp;E64)</x:f>
      </x:c>
      <x:c r="R64" s="30" t="str">
        <x:f>IF(A64="","",B64&amp;"|~|"&amp;A64&amp;"|~|"&amp;C64)</x:f>
      </x:c>
    </x:row>
    <x:row r="65">
      <x:c r="A65" s="24"/>
      <x:c r="B65" s="24"/>
      <x:c r="C65" s="24"/>
      <x:c r="D65" s="24"/>
      <x:c r="E65" s="24"/>
      <x:c r="F65" s="24"/>
      <x:c r="G65" s="24"/>
      <x:c r="H65" s="30" t="str">
        <x:f>IF(A65="","",IF(COUNTIF($A$6:$A$205,A65)=1,"VALID","INVALID - DUPLICATE CLAIM ID"))</x:f>
      </x:c>
      <x:c r="I65" s="30" t="str">
        <x:f>IF(A65="","",IF(AND(COUNTIF(DECISION_CONTEXT!$A$6:$A$205,B65)=1,EXACT(B65,INDEX(DECISION_CONTEXT!$A$6:$A$205,MATCH(B65,DECISION_CONTEXT!$A$6:$A$205,0)))),"VALID","INVALID - DECISION LINK"))</x:f>
      </x:c>
      <x:c r="J65" s="30" t="str">
        <x:f>IF(A65="","",IF(OR(EXACT(F65,"MATERIAL"),EXACT(F65,"SUPPORTING")),"VALID","INVALID - MATERIALITY TOKEN"))</x:f>
      </x:c>
      <x:c r="K65" s="30" t="str">
        <x:f>IF(A65="","",COUNTIF(EVIDENCE_RECORDS!$C$6:$C$205,A65))</x:f>
      </x:c>
      <x:c r="L65" s="30" t="str">
        <x:f>IF(A65="","",COUNTIFS(EVIDENCE_RECORDS!$C$6:$C$205,A65,EVIDENCE_RECORDS!$AI$6:$AI$205,"DECISION-USABLE"))</x:f>
      </x:c>
      <x:c r="M65" s="30" t="str">
        <x:f>IF(A65="","",COUNTIFS(EVIDENCE_RECORDS!$C$6:$C$205,A65,EVIDENCE_RECORDS!$AI$6:$AI$205,"BOUNDED INFERENCE"))</x:f>
      </x:c>
      <x:c r="N65" s="30" t="str">
        <x:f>IF(A65="","",COUNTIFS(EVIDENCE_RECORDS!$C$6:$C$205,A65,EVIDENCE_RECORDS!$AI$6:$AI$205,"REPAIR / NARROW"))</x:f>
      </x:c>
      <x:c r="O65" s="30" t="str">
        <x:f>IF(A65="","",COUNTIFS(EVIDENCE_RECORDS!$C$6:$C$205,A65,EVIDENCE_RECORDS!$AI$6:$AI$205,"HOLD / EXCLUDE"))</x:f>
      </x:c>
      <x:c r="P65" s="30" t="str">
        <x:f>IF(A65="","",IF(OR(H65&lt;&gt;"VALID",I65&lt;&gt;"VALID",J65&lt;&gt;"VALID"),"REPAIR CLAIM",IF(K65=0,"NO EVIDENCE",IF(N65&gt;0,"REPAIR EVIDENCE",IF(L65+M65&gt;0,IF(O65&gt;0,"AUDITED WITH EXCLUSIONS","AUDITED"),IF(O65&gt;0,"HOLD / NO USABLE EVIDENCE","NO USABLE EVIDENCE"))))))</x:f>
      </x:c>
      <x:c r="Q65" s="30" t="str">
        <x:f>IF(A65="","",A65&amp;"|~|"&amp;B65&amp;"|~|"&amp;C65&amp;"|~|"&amp;D65&amp;"|~|"&amp;F65&amp;"|~|"&amp;E65)</x:f>
      </x:c>
      <x:c r="R65" s="30" t="str">
        <x:f>IF(A65="","",B65&amp;"|~|"&amp;A65&amp;"|~|"&amp;C65)</x:f>
      </x:c>
    </x:row>
    <x:row r="66">
      <x:c r="A66" s="24"/>
      <x:c r="B66" s="24"/>
      <x:c r="C66" s="24"/>
      <x:c r="D66" s="24"/>
      <x:c r="E66" s="24"/>
      <x:c r="F66" s="24"/>
      <x:c r="G66" s="24"/>
      <x:c r="H66" s="30" t="str">
        <x:f>IF(A66="","",IF(COUNTIF($A$6:$A$205,A66)=1,"VALID","INVALID - DUPLICATE CLAIM ID"))</x:f>
      </x:c>
      <x:c r="I66" s="30" t="str">
        <x:f>IF(A66="","",IF(AND(COUNTIF(DECISION_CONTEXT!$A$6:$A$205,B66)=1,EXACT(B66,INDEX(DECISION_CONTEXT!$A$6:$A$205,MATCH(B66,DECISION_CONTEXT!$A$6:$A$205,0)))),"VALID","INVALID - DECISION LINK"))</x:f>
      </x:c>
      <x:c r="J66" s="30" t="str">
        <x:f>IF(A66="","",IF(OR(EXACT(F66,"MATERIAL"),EXACT(F66,"SUPPORTING")),"VALID","INVALID - MATERIALITY TOKEN"))</x:f>
      </x:c>
      <x:c r="K66" s="30" t="str">
        <x:f>IF(A66="","",COUNTIF(EVIDENCE_RECORDS!$C$6:$C$205,A66))</x:f>
      </x:c>
      <x:c r="L66" s="30" t="str">
        <x:f>IF(A66="","",COUNTIFS(EVIDENCE_RECORDS!$C$6:$C$205,A66,EVIDENCE_RECORDS!$AI$6:$AI$205,"DECISION-USABLE"))</x:f>
      </x:c>
      <x:c r="M66" s="30" t="str">
        <x:f>IF(A66="","",COUNTIFS(EVIDENCE_RECORDS!$C$6:$C$205,A66,EVIDENCE_RECORDS!$AI$6:$AI$205,"BOUNDED INFERENCE"))</x:f>
      </x:c>
      <x:c r="N66" s="30" t="str">
        <x:f>IF(A66="","",COUNTIFS(EVIDENCE_RECORDS!$C$6:$C$205,A66,EVIDENCE_RECORDS!$AI$6:$AI$205,"REPAIR / NARROW"))</x:f>
      </x:c>
      <x:c r="O66" s="30" t="str">
        <x:f>IF(A66="","",COUNTIFS(EVIDENCE_RECORDS!$C$6:$C$205,A66,EVIDENCE_RECORDS!$AI$6:$AI$205,"HOLD / EXCLUDE"))</x:f>
      </x:c>
      <x:c r="P66" s="30" t="str">
        <x:f>IF(A66="","",IF(OR(H66&lt;&gt;"VALID",I66&lt;&gt;"VALID",J66&lt;&gt;"VALID"),"REPAIR CLAIM",IF(K66=0,"NO EVIDENCE",IF(N66&gt;0,"REPAIR EVIDENCE",IF(L66+M66&gt;0,IF(O66&gt;0,"AUDITED WITH EXCLUSIONS","AUDITED"),IF(O66&gt;0,"HOLD / NO USABLE EVIDENCE","NO USABLE EVIDENCE"))))))</x:f>
      </x:c>
      <x:c r="Q66" s="30" t="str">
        <x:f>IF(A66="","",A66&amp;"|~|"&amp;B66&amp;"|~|"&amp;C66&amp;"|~|"&amp;D66&amp;"|~|"&amp;F66&amp;"|~|"&amp;E66)</x:f>
      </x:c>
      <x:c r="R66" s="30" t="str">
        <x:f>IF(A66="","",B66&amp;"|~|"&amp;A66&amp;"|~|"&amp;C66)</x:f>
      </x:c>
    </x:row>
    <x:row r="67">
      <x:c r="A67" s="24"/>
      <x:c r="B67" s="24"/>
      <x:c r="C67" s="24"/>
      <x:c r="D67" s="24"/>
      <x:c r="E67" s="24"/>
      <x:c r="F67" s="24"/>
      <x:c r="G67" s="24"/>
      <x:c r="H67" s="30" t="str">
        <x:f>IF(A67="","",IF(COUNTIF($A$6:$A$205,A67)=1,"VALID","INVALID - DUPLICATE CLAIM ID"))</x:f>
      </x:c>
      <x:c r="I67" s="30" t="str">
        <x:f>IF(A67="","",IF(AND(COUNTIF(DECISION_CONTEXT!$A$6:$A$205,B67)=1,EXACT(B67,INDEX(DECISION_CONTEXT!$A$6:$A$205,MATCH(B67,DECISION_CONTEXT!$A$6:$A$205,0)))),"VALID","INVALID - DECISION LINK"))</x:f>
      </x:c>
      <x:c r="J67" s="30" t="str">
        <x:f>IF(A67="","",IF(OR(EXACT(F67,"MATERIAL"),EXACT(F67,"SUPPORTING")),"VALID","INVALID - MATERIALITY TOKEN"))</x:f>
      </x:c>
      <x:c r="K67" s="30" t="str">
        <x:f>IF(A67="","",COUNTIF(EVIDENCE_RECORDS!$C$6:$C$205,A67))</x:f>
      </x:c>
      <x:c r="L67" s="30" t="str">
        <x:f>IF(A67="","",COUNTIFS(EVIDENCE_RECORDS!$C$6:$C$205,A67,EVIDENCE_RECORDS!$AI$6:$AI$205,"DECISION-USABLE"))</x:f>
      </x:c>
      <x:c r="M67" s="30" t="str">
        <x:f>IF(A67="","",COUNTIFS(EVIDENCE_RECORDS!$C$6:$C$205,A67,EVIDENCE_RECORDS!$AI$6:$AI$205,"BOUNDED INFERENCE"))</x:f>
      </x:c>
      <x:c r="N67" s="30" t="str">
        <x:f>IF(A67="","",COUNTIFS(EVIDENCE_RECORDS!$C$6:$C$205,A67,EVIDENCE_RECORDS!$AI$6:$AI$205,"REPAIR / NARROW"))</x:f>
      </x:c>
      <x:c r="O67" s="30" t="str">
        <x:f>IF(A67="","",COUNTIFS(EVIDENCE_RECORDS!$C$6:$C$205,A67,EVIDENCE_RECORDS!$AI$6:$AI$205,"HOLD / EXCLUDE"))</x:f>
      </x:c>
      <x:c r="P67" s="30" t="str">
        <x:f>IF(A67="","",IF(OR(H67&lt;&gt;"VALID",I67&lt;&gt;"VALID",J67&lt;&gt;"VALID"),"REPAIR CLAIM",IF(K67=0,"NO EVIDENCE",IF(N67&gt;0,"REPAIR EVIDENCE",IF(L67+M67&gt;0,IF(O67&gt;0,"AUDITED WITH EXCLUSIONS","AUDITED"),IF(O67&gt;0,"HOLD / NO USABLE EVIDENCE","NO USABLE EVIDENCE"))))))</x:f>
      </x:c>
      <x:c r="Q67" s="30" t="str">
        <x:f>IF(A67="","",A67&amp;"|~|"&amp;B67&amp;"|~|"&amp;C67&amp;"|~|"&amp;D67&amp;"|~|"&amp;F67&amp;"|~|"&amp;E67)</x:f>
      </x:c>
      <x:c r="R67" s="30" t="str">
        <x:f>IF(A67="","",B67&amp;"|~|"&amp;A67&amp;"|~|"&amp;C67)</x:f>
      </x:c>
    </x:row>
    <x:row r="68">
      <x:c r="A68" s="24"/>
      <x:c r="B68" s="24"/>
      <x:c r="C68" s="24"/>
      <x:c r="D68" s="24"/>
      <x:c r="E68" s="24"/>
      <x:c r="F68" s="24"/>
      <x:c r="G68" s="24"/>
      <x:c r="H68" s="30" t="str">
        <x:f>IF(A68="","",IF(COUNTIF($A$6:$A$205,A68)=1,"VALID","INVALID - DUPLICATE CLAIM ID"))</x:f>
      </x:c>
      <x:c r="I68" s="30" t="str">
        <x:f>IF(A68="","",IF(AND(COUNTIF(DECISION_CONTEXT!$A$6:$A$205,B68)=1,EXACT(B68,INDEX(DECISION_CONTEXT!$A$6:$A$205,MATCH(B68,DECISION_CONTEXT!$A$6:$A$205,0)))),"VALID","INVALID - DECISION LINK"))</x:f>
      </x:c>
      <x:c r="J68" s="30" t="str">
        <x:f>IF(A68="","",IF(OR(EXACT(F68,"MATERIAL"),EXACT(F68,"SUPPORTING")),"VALID","INVALID - MATERIALITY TOKEN"))</x:f>
      </x:c>
      <x:c r="K68" s="30" t="str">
        <x:f>IF(A68="","",COUNTIF(EVIDENCE_RECORDS!$C$6:$C$205,A68))</x:f>
      </x:c>
      <x:c r="L68" s="30" t="str">
        <x:f>IF(A68="","",COUNTIFS(EVIDENCE_RECORDS!$C$6:$C$205,A68,EVIDENCE_RECORDS!$AI$6:$AI$205,"DECISION-USABLE"))</x:f>
      </x:c>
      <x:c r="M68" s="30" t="str">
        <x:f>IF(A68="","",COUNTIFS(EVIDENCE_RECORDS!$C$6:$C$205,A68,EVIDENCE_RECORDS!$AI$6:$AI$205,"BOUNDED INFERENCE"))</x:f>
      </x:c>
      <x:c r="N68" s="30" t="str">
        <x:f>IF(A68="","",COUNTIFS(EVIDENCE_RECORDS!$C$6:$C$205,A68,EVIDENCE_RECORDS!$AI$6:$AI$205,"REPAIR / NARROW"))</x:f>
      </x:c>
      <x:c r="O68" s="30" t="str">
        <x:f>IF(A68="","",COUNTIFS(EVIDENCE_RECORDS!$C$6:$C$205,A68,EVIDENCE_RECORDS!$AI$6:$AI$205,"HOLD / EXCLUDE"))</x:f>
      </x:c>
      <x:c r="P68" s="30" t="str">
        <x:f>IF(A68="","",IF(OR(H68&lt;&gt;"VALID",I68&lt;&gt;"VALID",J68&lt;&gt;"VALID"),"REPAIR CLAIM",IF(K68=0,"NO EVIDENCE",IF(N68&gt;0,"REPAIR EVIDENCE",IF(L68+M68&gt;0,IF(O68&gt;0,"AUDITED WITH EXCLUSIONS","AUDITED"),IF(O68&gt;0,"HOLD / NO USABLE EVIDENCE","NO USABLE EVIDENCE"))))))</x:f>
      </x:c>
      <x:c r="Q68" s="30" t="str">
        <x:f>IF(A68="","",A68&amp;"|~|"&amp;B68&amp;"|~|"&amp;C68&amp;"|~|"&amp;D68&amp;"|~|"&amp;F68&amp;"|~|"&amp;E68)</x:f>
      </x:c>
      <x:c r="R68" s="30" t="str">
        <x:f>IF(A68="","",B68&amp;"|~|"&amp;A68&amp;"|~|"&amp;C68)</x:f>
      </x:c>
    </x:row>
    <x:row r="69">
      <x:c r="A69" s="24"/>
      <x:c r="B69" s="24"/>
      <x:c r="C69" s="24"/>
      <x:c r="D69" s="24"/>
      <x:c r="E69" s="24"/>
      <x:c r="F69" s="24"/>
      <x:c r="G69" s="24"/>
      <x:c r="H69" s="30" t="str">
        <x:f>IF(A69="","",IF(COUNTIF($A$6:$A$205,A69)=1,"VALID","INVALID - DUPLICATE CLAIM ID"))</x:f>
      </x:c>
      <x:c r="I69" s="30" t="str">
        <x:f>IF(A69="","",IF(AND(COUNTIF(DECISION_CONTEXT!$A$6:$A$205,B69)=1,EXACT(B69,INDEX(DECISION_CONTEXT!$A$6:$A$205,MATCH(B69,DECISION_CONTEXT!$A$6:$A$205,0)))),"VALID","INVALID - DECISION LINK"))</x:f>
      </x:c>
      <x:c r="J69" s="30" t="str">
        <x:f>IF(A69="","",IF(OR(EXACT(F69,"MATERIAL"),EXACT(F69,"SUPPORTING")),"VALID","INVALID - MATERIALITY TOKEN"))</x:f>
      </x:c>
      <x:c r="K69" s="30" t="str">
        <x:f>IF(A69="","",COUNTIF(EVIDENCE_RECORDS!$C$6:$C$205,A69))</x:f>
      </x:c>
      <x:c r="L69" s="30" t="str">
        <x:f>IF(A69="","",COUNTIFS(EVIDENCE_RECORDS!$C$6:$C$205,A69,EVIDENCE_RECORDS!$AI$6:$AI$205,"DECISION-USABLE"))</x:f>
      </x:c>
      <x:c r="M69" s="30" t="str">
        <x:f>IF(A69="","",COUNTIFS(EVIDENCE_RECORDS!$C$6:$C$205,A69,EVIDENCE_RECORDS!$AI$6:$AI$205,"BOUNDED INFERENCE"))</x:f>
      </x:c>
      <x:c r="N69" s="30" t="str">
        <x:f>IF(A69="","",COUNTIFS(EVIDENCE_RECORDS!$C$6:$C$205,A69,EVIDENCE_RECORDS!$AI$6:$AI$205,"REPAIR / NARROW"))</x:f>
      </x:c>
      <x:c r="O69" s="30" t="str">
        <x:f>IF(A69="","",COUNTIFS(EVIDENCE_RECORDS!$C$6:$C$205,A69,EVIDENCE_RECORDS!$AI$6:$AI$205,"HOLD / EXCLUDE"))</x:f>
      </x:c>
      <x:c r="P69" s="30" t="str">
        <x:f>IF(A69="","",IF(OR(H69&lt;&gt;"VALID",I69&lt;&gt;"VALID",J69&lt;&gt;"VALID"),"REPAIR CLAIM",IF(K69=0,"NO EVIDENCE",IF(N69&gt;0,"REPAIR EVIDENCE",IF(L69+M69&gt;0,IF(O69&gt;0,"AUDITED WITH EXCLUSIONS","AUDITED"),IF(O69&gt;0,"HOLD / NO USABLE EVIDENCE","NO USABLE EVIDENCE"))))))</x:f>
      </x:c>
      <x:c r="Q69" s="30" t="str">
        <x:f>IF(A69="","",A69&amp;"|~|"&amp;B69&amp;"|~|"&amp;C69&amp;"|~|"&amp;D69&amp;"|~|"&amp;F69&amp;"|~|"&amp;E69)</x:f>
      </x:c>
      <x:c r="R69" s="30" t="str">
        <x:f>IF(A69="","",B69&amp;"|~|"&amp;A69&amp;"|~|"&amp;C69)</x:f>
      </x:c>
    </x:row>
    <x:row r="70">
      <x:c r="A70" s="24"/>
      <x:c r="B70" s="24"/>
      <x:c r="C70" s="24"/>
      <x:c r="D70" s="24"/>
      <x:c r="E70" s="24"/>
      <x:c r="F70" s="24"/>
      <x:c r="G70" s="24"/>
      <x:c r="H70" s="30" t="str">
        <x:f>IF(A70="","",IF(COUNTIF($A$6:$A$205,A70)=1,"VALID","INVALID - DUPLICATE CLAIM ID"))</x:f>
      </x:c>
      <x:c r="I70" s="30" t="str">
        <x:f>IF(A70="","",IF(AND(COUNTIF(DECISION_CONTEXT!$A$6:$A$205,B70)=1,EXACT(B70,INDEX(DECISION_CONTEXT!$A$6:$A$205,MATCH(B70,DECISION_CONTEXT!$A$6:$A$205,0)))),"VALID","INVALID - DECISION LINK"))</x:f>
      </x:c>
      <x:c r="J70" s="30" t="str">
        <x:f>IF(A70="","",IF(OR(EXACT(F70,"MATERIAL"),EXACT(F70,"SUPPORTING")),"VALID","INVALID - MATERIALITY TOKEN"))</x:f>
      </x:c>
      <x:c r="K70" s="30" t="str">
        <x:f>IF(A70="","",COUNTIF(EVIDENCE_RECORDS!$C$6:$C$205,A70))</x:f>
      </x:c>
      <x:c r="L70" s="30" t="str">
        <x:f>IF(A70="","",COUNTIFS(EVIDENCE_RECORDS!$C$6:$C$205,A70,EVIDENCE_RECORDS!$AI$6:$AI$205,"DECISION-USABLE"))</x:f>
      </x:c>
      <x:c r="M70" s="30" t="str">
        <x:f>IF(A70="","",COUNTIFS(EVIDENCE_RECORDS!$C$6:$C$205,A70,EVIDENCE_RECORDS!$AI$6:$AI$205,"BOUNDED INFERENCE"))</x:f>
      </x:c>
      <x:c r="N70" s="30" t="str">
        <x:f>IF(A70="","",COUNTIFS(EVIDENCE_RECORDS!$C$6:$C$205,A70,EVIDENCE_RECORDS!$AI$6:$AI$205,"REPAIR / NARROW"))</x:f>
      </x:c>
      <x:c r="O70" s="30" t="str">
        <x:f>IF(A70="","",COUNTIFS(EVIDENCE_RECORDS!$C$6:$C$205,A70,EVIDENCE_RECORDS!$AI$6:$AI$205,"HOLD / EXCLUDE"))</x:f>
      </x:c>
      <x:c r="P70" s="30" t="str">
        <x:f>IF(A70="","",IF(OR(H70&lt;&gt;"VALID",I70&lt;&gt;"VALID",J70&lt;&gt;"VALID"),"REPAIR CLAIM",IF(K70=0,"NO EVIDENCE",IF(N70&gt;0,"REPAIR EVIDENCE",IF(L70+M70&gt;0,IF(O70&gt;0,"AUDITED WITH EXCLUSIONS","AUDITED"),IF(O70&gt;0,"HOLD / NO USABLE EVIDENCE","NO USABLE EVIDENCE"))))))</x:f>
      </x:c>
      <x:c r="Q70" s="30" t="str">
        <x:f>IF(A70="","",A70&amp;"|~|"&amp;B70&amp;"|~|"&amp;C70&amp;"|~|"&amp;D70&amp;"|~|"&amp;F70&amp;"|~|"&amp;E70)</x:f>
      </x:c>
      <x:c r="R70" s="30" t="str">
        <x:f>IF(A70="","",B70&amp;"|~|"&amp;A70&amp;"|~|"&amp;C70)</x:f>
      </x:c>
    </x:row>
    <x:row r="71">
      <x:c r="A71" s="24"/>
      <x:c r="B71" s="24"/>
      <x:c r="C71" s="24"/>
      <x:c r="D71" s="24"/>
      <x:c r="E71" s="24"/>
      <x:c r="F71" s="24"/>
      <x:c r="G71" s="24"/>
      <x:c r="H71" s="30" t="str">
        <x:f>IF(A71="","",IF(COUNTIF($A$6:$A$205,A71)=1,"VALID","INVALID - DUPLICATE CLAIM ID"))</x:f>
      </x:c>
      <x:c r="I71" s="30" t="str">
        <x:f>IF(A71="","",IF(AND(COUNTIF(DECISION_CONTEXT!$A$6:$A$205,B71)=1,EXACT(B71,INDEX(DECISION_CONTEXT!$A$6:$A$205,MATCH(B71,DECISION_CONTEXT!$A$6:$A$205,0)))),"VALID","INVALID - DECISION LINK"))</x:f>
      </x:c>
      <x:c r="J71" s="30" t="str">
        <x:f>IF(A71="","",IF(OR(EXACT(F71,"MATERIAL"),EXACT(F71,"SUPPORTING")),"VALID","INVALID - MATERIALITY TOKEN"))</x:f>
      </x:c>
      <x:c r="K71" s="30" t="str">
        <x:f>IF(A71="","",COUNTIF(EVIDENCE_RECORDS!$C$6:$C$205,A71))</x:f>
      </x:c>
      <x:c r="L71" s="30" t="str">
        <x:f>IF(A71="","",COUNTIFS(EVIDENCE_RECORDS!$C$6:$C$205,A71,EVIDENCE_RECORDS!$AI$6:$AI$205,"DECISION-USABLE"))</x:f>
      </x:c>
      <x:c r="M71" s="30" t="str">
        <x:f>IF(A71="","",COUNTIFS(EVIDENCE_RECORDS!$C$6:$C$205,A71,EVIDENCE_RECORDS!$AI$6:$AI$205,"BOUNDED INFERENCE"))</x:f>
      </x:c>
      <x:c r="N71" s="30" t="str">
        <x:f>IF(A71="","",COUNTIFS(EVIDENCE_RECORDS!$C$6:$C$205,A71,EVIDENCE_RECORDS!$AI$6:$AI$205,"REPAIR / NARROW"))</x:f>
      </x:c>
      <x:c r="O71" s="30" t="str">
        <x:f>IF(A71="","",COUNTIFS(EVIDENCE_RECORDS!$C$6:$C$205,A71,EVIDENCE_RECORDS!$AI$6:$AI$205,"HOLD / EXCLUDE"))</x:f>
      </x:c>
      <x:c r="P71" s="30" t="str">
        <x:f>IF(A71="","",IF(OR(H71&lt;&gt;"VALID",I71&lt;&gt;"VALID",J71&lt;&gt;"VALID"),"REPAIR CLAIM",IF(K71=0,"NO EVIDENCE",IF(N71&gt;0,"REPAIR EVIDENCE",IF(L71+M71&gt;0,IF(O71&gt;0,"AUDITED WITH EXCLUSIONS","AUDITED"),IF(O71&gt;0,"HOLD / NO USABLE EVIDENCE","NO USABLE EVIDENCE"))))))</x:f>
      </x:c>
      <x:c r="Q71" s="30" t="str">
        <x:f>IF(A71="","",A71&amp;"|~|"&amp;B71&amp;"|~|"&amp;C71&amp;"|~|"&amp;D71&amp;"|~|"&amp;F71&amp;"|~|"&amp;E71)</x:f>
      </x:c>
      <x:c r="R71" s="30" t="str">
        <x:f>IF(A71="","",B71&amp;"|~|"&amp;A71&amp;"|~|"&amp;C71)</x:f>
      </x:c>
    </x:row>
    <x:row r="72">
      <x:c r="A72" s="24"/>
      <x:c r="B72" s="24"/>
      <x:c r="C72" s="24"/>
      <x:c r="D72" s="24"/>
      <x:c r="E72" s="24"/>
      <x:c r="F72" s="24"/>
      <x:c r="G72" s="24"/>
      <x:c r="H72" s="30" t="str">
        <x:f>IF(A72="","",IF(COUNTIF($A$6:$A$205,A72)=1,"VALID","INVALID - DUPLICATE CLAIM ID"))</x:f>
      </x:c>
      <x:c r="I72" s="30" t="str">
        <x:f>IF(A72="","",IF(AND(COUNTIF(DECISION_CONTEXT!$A$6:$A$205,B72)=1,EXACT(B72,INDEX(DECISION_CONTEXT!$A$6:$A$205,MATCH(B72,DECISION_CONTEXT!$A$6:$A$205,0)))),"VALID","INVALID - DECISION LINK"))</x:f>
      </x:c>
      <x:c r="J72" s="30" t="str">
        <x:f>IF(A72="","",IF(OR(EXACT(F72,"MATERIAL"),EXACT(F72,"SUPPORTING")),"VALID","INVALID - MATERIALITY TOKEN"))</x:f>
      </x:c>
      <x:c r="K72" s="30" t="str">
        <x:f>IF(A72="","",COUNTIF(EVIDENCE_RECORDS!$C$6:$C$205,A72))</x:f>
      </x:c>
      <x:c r="L72" s="30" t="str">
        <x:f>IF(A72="","",COUNTIFS(EVIDENCE_RECORDS!$C$6:$C$205,A72,EVIDENCE_RECORDS!$AI$6:$AI$205,"DECISION-USABLE"))</x:f>
      </x:c>
      <x:c r="M72" s="30" t="str">
        <x:f>IF(A72="","",COUNTIFS(EVIDENCE_RECORDS!$C$6:$C$205,A72,EVIDENCE_RECORDS!$AI$6:$AI$205,"BOUNDED INFERENCE"))</x:f>
      </x:c>
      <x:c r="N72" s="30" t="str">
        <x:f>IF(A72="","",COUNTIFS(EVIDENCE_RECORDS!$C$6:$C$205,A72,EVIDENCE_RECORDS!$AI$6:$AI$205,"REPAIR / NARROW"))</x:f>
      </x:c>
      <x:c r="O72" s="30" t="str">
        <x:f>IF(A72="","",COUNTIFS(EVIDENCE_RECORDS!$C$6:$C$205,A72,EVIDENCE_RECORDS!$AI$6:$AI$205,"HOLD / EXCLUDE"))</x:f>
      </x:c>
      <x:c r="P72" s="30" t="str">
        <x:f>IF(A72="","",IF(OR(H72&lt;&gt;"VALID",I72&lt;&gt;"VALID",J72&lt;&gt;"VALID"),"REPAIR CLAIM",IF(K72=0,"NO EVIDENCE",IF(N72&gt;0,"REPAIR EVIDENCE",IF(L72+M72&gt;0,IF(O72&gt;0,"AUDITED WITH EXCLUSIONS","AUDITED"),IF(O72&gt;0,"HOLD / NO USABLE EVIDENCE","NO USABLE EVIDENCE"))))))</x:f>
      </x:c>
      <x:c r="Q72" s="30" t="str">
        <x:f>IF(A72="","",A72&amp;"|~|"&amp;B72&amp;"|~|"&amp;C72&amp;"|~|"&amp;D72&amp;"|~|"&amp;F72&amp;"|~|"&amp;E72)</x:f>
      </x:c>
      <x:c r="R72" s="30" t="str">
        <x:f>IF(A72="","",B72&amp;"|~|"&amp;A72&amp;"|~|"&amp;C72)</x:f>
      </x:c>
    </x:row>
    <x:row r="73">
      <x:c r="A73" s="24"/>
      <x:c r="B73" s="24"/>
      <x:c r="C73" s="24"/>
      <x:c r="D73" s="24"/>
      <x:c r="E73" s="24"/>
      <x:c r="F73" s="24"/>
      <x:c r="G73" s="24"/>
      <x:c r="H73" s="30" t="str">
        <x:f>IF(A73="","",IF(COUNTIF($A$6:$A$205,A73)=1,"VALID","INVALID - DUPLICATE CLAIM ID"))</x:f>
      </x:c>
      <x:c r="I73" s="30" t="str">
        <x:f>IF(A73="","",IF(AND(COUNTIF(DECISION_CONTEXT!$A$6:$A$205,B73)=1,EXACT(B73,INDEX(DECISION_CONTEXT!$A$6:$A$205,MATCH(B73,DECISION_CONTEXT!$A$6:$A$205,0)))),"VALID","INVALID - DECISION LINK"))</x:f>
      </x:c>
      <x:c r="J73" s="30" t="str">
        <x:f>IF(A73="","",IF(OR(EXACT(F73,"MATERIAL"),EXACT(F73,"SUPPORTING")),"VALID","INVALID - MATERIALITY TOKEN"))</x:f>
      </x:c>
      <x:c r="K73" s="30" t="str">
        <x:f>IF(A73="","",COUNTIF(EVIDENCE_RECORDS!$C$6:$C$205,A73))</x:f>
      </x:c>
      <x:c r="L73" s="30" t="str">
        <x:f>IF(A73="","",COUNTIFS(EVIDENCE_RECORDS!$C$6:$C$205,A73,EVIDENCE_RECORDS!$AI$6:$AI$205,"DECISION-USABLE"))</x:f>
      </x:c>
      <x:c r="M73" s="30" t="str">
        <x:f>IF(A73="","",COUNTIFS(EVIDENCE_RECORDS!$C$6:$C$205,A73,EVIDENCE_RECORDS!$AI$6:$AI$205,"BOUNDED INFERENCE"))</x:f>
      </x:c>
      <x:c r="N73" s="30" t="str">
        <x:f>IF(A73="","",COUNTIFS(EVIDENCE_RECORDS!$C$6:$C$205,A73,EVIDENCE_RECORDS!$AI$6:$AI$205,"REPAIR / NARROW"))</x:f>
      </x:c>
      <x:c r="O73" s="30" t="str">
        <x:f>IF(A73="","",COUNTIFS(EVIDENCE_RECORDS!$C$6:$C$205,A73,EVIDENCE_RECORDS!$AI$6:$AI$205,"HOLD / EXCLUDE"))</x:f>
      </x:c>
      <x:c r="P73" s="30" t="str">
        <x:f>IF(A73="","",IF(OR(H73&lt;&gt;"VALID",I73&lt;&gt;"VALID",J73&lt;&gt;"VALID"),"REPAIR CLAIM",IF(K73=0,"NO EVIDENCE",IF(N73&gt;0,"REPAIR EVIDENCE",IF(L73+M73&gt;0,IF(O73&gt;0,"AUDITED WITH EXCLUSIONS","AUDITED"),IF(O73&gt;0,"HOLD / NO USABLE EVIDENCE","NO USABLE EVIDENCE"))))))</x:f>
      </x:c>
      <x:c r="Q73" s="30" t="str">
        <x:f>IF(A73="","",A73&amp;"|~|"&amp;B73&amp;"|~|"&amp;C73&amp;"|~|"&amp;D73&amp;"|~|"&amp;F73&amp;"|~|"&amp;E73)</x:f>
      </x:c>
      <x:c r="R73" s="30" t="str">
        <x:f>IF(A73="","",B73&amp;"|~|"&amp;A73&amp;"|~|"&amp;C73)</x:f>
      </x:c>
    </x:row>
    <x:row r="74">
      <x:c r="A74" s="24"/>
      <x:c r="B74" s="24"/>
      <x:c r="C74" s="24"/>
      <x:c r="D74" s="24"/>
      <x:c r="E74" s="24"/>
      <x:c r="F74" s="24"/>
      <x:c r="G74" s="24"/>
      <x:c r="H74" s="30" t="str">
        <x:f>IF(A74="","",IF(COUNTIF($A$6:$A$205,A74)=1,"VALID","INVALID - DUPLICATE CLAIM ID"))</x:f>
      </x:c>
      <x:c r="I74" s="30" t="str">
        <x:f>IF(A74="","",IF(AND(COUNTIF(DECISION_CONTEXT!$A$6:$A$205,B74)=1,EXACT(B74,INDEX(DECISION_CONTEXT!$A$6:$A$205,MATCH(B74,DECISION_CONTEXT!$A$6:$A$205,0)))),"VALID","INVALID - DECISION LINK"))</x:f>
      </x:c>
      <x:c r="J74" s="30" t="str">
        <x:f>IF(A74="","",IF(OR(EXACT(F74,"MATERIAL"),EXACT(F74,"SUPPORTING")),"VALID","INVALID - MATERIALITY TOKEN"))</x:f>
      </x:c>
      <x:c r="K74" s="30" t="str">
        <x:f>IF(A74="","",COUNTIF(EVIDENCE_RECORDS!$C$6:$C$205,A74))</x:f>
      </x:c>
      <x:c r="L74" s="30" t="str">
        <x:f>IF(A74="","",COUNTIFS(EVIDENCE_RECORDS!$C$6:$C$205,A74,EVIDENCE_RECORDS!$AI$6:$AI$205,"DECISION-USABLE"))</x:f>
      </x:c>
      <x:c r="M74" s="30" t="str">
        <x:f>IF(A74="","",COUNTIFS(EVIDENCE_RECORDS!$C$6:$C$205,A74,EVIDENCE_RECORDS!$AI$6:$AI$205,"BOUNDED INFERENCE"))</x:f>
      </x:c>
      <x:c r="N74" s="30" t="str">
        <x:f>IF(A74="","",COUNTIFS(EVIDENCE_RECORDS!$C$6:$C$205,A74,EVIDENCE_RECORDS!$AI$6:$AI$205,"REPAIR / NARROW"))</x:f>
      </x:c>
      <x:c r="O74" s="30" t="str">
        <x:f>IF(A74="","",COUNTIFS(EVIDENCE_RECORDS!$C$6:$C$205,A74,EVIDENCE_RECORDS!$AI$6:$AI$205,"HOLD / EXCLUDE"))</x:f>
      </x:c>
      <x:c r="P74" s="30" t="str">
        <x:f>IF(A74="","",IF(OR(H74&lt;&gt;"VALID",I74&lt;&gt;"VALID",J74&lt;&gt;"VALID"),"REPAIR CLAIM",IF(K74=0,"NO EVIDENCE",IF(N74&gt;0,"REPAIR EVIDENCE",IF(L74+M74&gt;0,IF(O74&gt;0,"AUDITED WITH EXCLUSIONS","AUDITED"),IF(O74&gt;0,"HOLD / NO USABLE EVIDENCE","NO USABLE EVIDENCE"))))))</x:f>
      </x:c>
      <x:c r="Q74" s="30" t="str">
        <x:f>IF(A74="","",A74&amp;"|~|"&amp;B74&amp;"|~|"&amp;C74&amp;"|~|"&amp;D74&amp;"|~|"&amp;F74&amp;"|~|"&amp;E74)</x:f>
      </x:c>
      <x:c r="R74" s="30" t="str">
        <x:f>IF(A74="","",B74&amp;"|~|"&amp;A74&amp;"|~|"&amp;C74)</x:f>
      </x:c>
    </x:row>
    <x:row r="75">
      <x:c r="A75" s="24"/>
      <x:c r="B75" s="24"/>
      <x:c r="C75" s="24"/>
      <x:c r="D75" s="24"/>
      <x:c r="E75" s="24"/>
      <x:c r="F75" s="24"/>
      <x:c r="G75" s="24"/>
      <x:c r="H75" s="30" t="str">
        <x:f>IF(A75="","",IF(COUNTIF($A$6:$A$205,A75)=1,"VALID","INVALID - DUPLICATE CLAIM ID"))</x:f>
      </x:c>
      <x:c r="I75" s="30" t="str">
        <x:f>IF(A75="","",IF(AND(COUNTIF(DECISION_CONTEXT!$A$6:$A$205,B75)=1,EXACT(B75,INDEX(DECISION_CONTEXT!$A$6:$A$205,MATCH(B75,DECISION_CONTEXT!$A$6:$A$205,0)))),"VALID","INVALID - DECISION LINK"))</x:f>
      </x:c>
      <x:c r="J75" s="30" t="str">
        <x:f>IF(A75="","",IF(OR(EXACT(F75,"MATERIAL"),EXACT(F75,"SUPPORTING")),"VALID","INVALID - MATERIALITY TOKEN"))</x:f>
      </x:c>
      <x:c r="K75" s="30" t="str">
        <x:f>IF(A75="","",COUNTIF(EVIDENCE_RECORDS!$C$6:$C$205,A75))</x:f>
      </x:c>
      <x:c r="L75" s="30" t="str">
        <x:f>IF(A75="","",COUNTIFS(EVIDENCE_RECORDS!$C$6:$C$205,A75,EVIDENCE_RECORDS!$AI$6:$AI$205,"DECISION-USABLE"))</x:f>
      </x:c>
      <x:c r="M75" s="30" t="str">
        <x:f>IF(A75="","",COUNTIFS(EVIDENCE_RECORDS!$C$6:$C$205,A75,EVIDENCE_RECORDS!$AI$6:$AI$205,"BOUNDED INFERENCE"))</x:f>
      </x:c>
      <x:c r="N75" s="30" t="str">
        <x:f>IF(A75="","",COUNTIFS(EVIDENCE_RECORDS!$C$6:$C$205,A75,EVIDENCE_RECORDS!$AI$6:$AI$205,"REPAIR / NARROW"))</x:f>
      </x:c>
      <x:c r="O75" s="30" t="str">
        <x:f>IF(A75="","",COUNTIFS(EVIDENCE_RECORDS!$C$6:$C$205,A75,EVIDENCE_RECORDS!$AI$6:$AI$205,"HOLD / EXCLUDE"))</x:f>
      </x:c>
      <x:c r="P75" s="30" t="str">
        <x:f>IF(A75="","",IF(OR(H75&lt;&gt;"VALID",I75&lt;&gt;"VALID",J75&lt;&gt;"VALID"),"REPAIR CLAIM",IF(K75=0,"NO EVIDENCE",IF(N75&gt;0,"REPAIR EVIDENCE",IF(L75+M75&gt;0,IF(O75&gt;0,"AUDITED WITH EXCLUSIONS","AUDITED"),IF(O75&gt;0,"HOLD / NO USABLE EVIDENCE","NO USABLE EVIDENCE"))))))</x:f>
      </x:c>
      <x:c r="Q75" s="30" t="str">
        <x:f>IF(A75="","",A75&amp;"|~|"&amp;B75&amp;"|~|"&amp;C75&amp;"|~|"&amp;D75&amp;"|~|"&amp;F75&amp;"|~|"&amp;E75)</x:f>
      </x:c>
      <x:c r="R75" s="30" t="str">
        <x:f>IF(A75="","",B75&amp;"|~|"&amp;A75&amp;"|~|"&amp;C75)</x:f>
      </x:c>
    </x:row>
    <x:row r="76">
      <x:c r="A76" s="24"/>
      <x:c r="B76" s="24"/>
      <x:c r="C76" s="24"/>
      <x:c r="D76" s="24"/>
      <x:c r="E76" s="24"/>
      <x:c r="F76" s="24"/>
      <x:c r="G76" s="24"/>
      <x:c r="H76" s="30" t="str">
        <x:f>IF(A76="","",IF(COUNTIF($A$6:$A$205,A76)=1,"VALID","INVALID - DUPLICATE CLAIM ID"))</x:f>
      </x:c>
      <x:c r="I76" s="30" t="str">
        <x:f>IF(A76="","",IF(AND(COUNTIF(DECISION_CONTEXT!$A$6:$A$205,B76)=1,EXACT(B76,INDEX(DECISION_CONTEXT!$A$6:$A$205,MATCH(B76,DECISION_CONTEXT!$A$6:$A$205,0)))),"VALID","INVALID - DECISION LINK"))</x:f>
      </x:c>
      <x:c r="J76" s="30" t="str">
        <x:f>IF(A76="","",IF(OR(EXACT(F76,"MATERIAL"),EXACT(F76,"SUPPORTING")),"VALID","INVALID - MATERIALITY TOKEN"))</x:f>
      </x:c>
      <x:c r="K76" s="30" t="str">
        <x:f>IF(A76="","",COUNTIF(EVIDENCE_RECORDS!$C$6:$C$205,A76))</x:f>
      </x:c>
      <x:c r="L76" s="30" t="str">
        <x:f>IF(A76="","",COUNTIFS(EVIDENCE_RECORDS!$C$6:$C$205,A76,EVIDENCE_RECORDS!$AI$6:$AI$205,"DECISION-USABLE"))</x:f>
      </x:c>
      <x:c r="M76" s="30" t="str">
        <x:f>IF(A76="","",COUNTIFS(EVIDENCE_RECORDS!$C$6:$C$205,A76,EVIDENCE_RECORDS!$AI$6:$AI$205,"BOUNDED INFERENCE"))</x:f>
      </x:c>
      <x:c r="N76" s="30" t="str">
        <x:f>IF(A76="","",COUNTIFS(EVIDENCE_RECORDS!$C$6:$C$205,A76,EVIDENCE_RECORDS!$AI$6:$AI$205,"REPAIR / NARROW"))</x:f>
      </x:c>
      <x:c r="O76" s="30" t="str">
        <x:f>IF(A76="","",COUNTIFS(EVIDENCE_RECORDS!$C$6:$C$205,A76,EVIDENCE_RECORDS!$AI$6:$AI$205,"HOLD / EXCLUDE"))</x:f>
      </x:c>
      <x:c r="P76" s="30" t="str">
        <x:f>IF(A76="","",IF(OR(H76&lt;&gt;"VALID",I76&lt;&gt;"VALID",J76&lt;&gt;"VALID"),"REPAIR CLAIM",IF(K76=0,"NO EVIDENCE",IF(N76&gt;0,"REPAIR EVIDENCE",IF(L76+M76&gt;0,IF(O76&gt;0,"AUDITED WITH EXCLUSIONS","AUDITED"),IF(O76&gt;0,"HOLD / NO USABLE EVIDENCE","NO USABLE EVIDENCE"))))))</x:f>
      </x:c>
      <x:c r="Q76" s="30" t="str">
        <x:f>IF(A76="","",A76&amp;"|~|"&amp;B76&amp;"|~|"&amp;C76&amp;"|~|"&amp;D76&amp;"|~|"&amp;F76&amp;"|~|"&amp;E76)</x:f>
      </x:c>
      <x:c r="R76" s="30" t="str">
        <x:f>IF(A76="","",B76&amp;"|~|"&amp;A76&amp;"|~|"&amp;C76)</x:f>
      </x:c>
    </x:row>
    <x:row r="77">
      <x:c r="A77" s="24"/>
      <x:c r="B77" s="24"/>
      <x:c r="C77" s="24"/>
      <x:c r="D77" s="24"/>
      <x:c r="E77" s="24"/>
      <x:c r="F77" s="24"/>
      <x:c r="G77" s="24"/>
      <x:c r="H77" s="30" t="str">
        <x:f>IF(A77="","",IF(COUNTIF($A$6:$A$205,A77)=1,"VALID","INVALID - DUPLICATE CLAIM ID"))</x:f>
      </x:c>
      <x:c r="I77" s="30" t="str">
        <x:f>IF(A77="","",IF(AND(COUNTIF(DECISION_CONTEXT!$A$6:$A$205,B77)=1,EXACT(B77,INDEX(DECISION_CONTEXT!$A$6:$A$205,MATCH(B77,DECISION_CONTEXT!$A$6:$A$205,0)))),"VALID","INVALID - DECISION LINK"))</x:f>
      </x:c>
      <x:c r="J77" s="30" t="str">
        <x:f>IF(A77="","",IF(OR(EXACT(F77,"MATERIAL"),EXACT(F77,"SUPPORTING")),"VALID","INVALID - MATERIALITY TOKEN"))</x:f>
      </x:c>
      <x:c r="K77" s="30" t="str">
        <x:f>IF(A77="","",COUNTIF(EVIDENCE_RECORDS!$C$6:$C$205,A77))</x:f>
      </x:c>
      <x:c r="L77" s="30" t="str">
        <x:f>IF(A77="","",COUNTIFS(EVIDENCE_RECORDS!$C$6:$C$205,A77,EVIDENCE_RECORDS!$AI$6:$AI$205,"DECISION-USABLE"))</x:f>
      </x:c>
      <x:c r="M77" s="30" t="str">
        <x:f>IF(A77="","",COUNTIFS(EVIDENCE_RECORDS!$C$6:$C$205,A77,EVIDENCE_RECORDS!$AI$6:$AI$205,"BOUNDED INFERENCE"))</x:f>
      </x:c>
      <x:c r="N77" s="30" t="str">
        <x:f>IF(A77="","",COUNTIFS(EVIDENCE_RECORDS!$C$6:$C$205,A77,EVIDENCE_RECORDS!$AI$6:$AI$205,"REPAIR / NARROW"))</x:f>
      </x:c>
      <x:c r="O77" s="30" t="str">
        <x:f>IF(A77="","",COUNTIFS(EVIDENCE_RECORDS!$C$6:$C$205,A77,EVIDENCE_RECORDS!$AI$6:$AI$205,"HOLD / EXCLUDE"))</x:f>
      </x:c>
      <x:c r="P77" s="30" t="str">
        <x:f>IF(A77="","",IF(OR(H77&lt;&gt;"VALID",I77&lt;&gt;"VALID",J77&lt;&gt;"VALID"),"REPAIR CLAIM",IF(K77=0,"NO EVIDENCE",IF(N77&gt;0,"REPAIR EVIDENCE",IF(L77+M77&gt;0,IF(O77&gt;0,"AUDITED WITH EXCLUSIONS","AUDITED"),IF(O77&gt;0,"HOLD / NO USABLE EVIDENCE","NO USABLE EVIDENCE"))))))</x:f>
      </x:c>
      <x:c r="Q77" s="30" t="str">
        <x:f>IF(A77="","",A77&amp;"|~|"&amp;B77&amp;"|~|"&amp;C77&amp;"|~|"&amp;D77&amp;"|~|"&amp;F77&amp;"|~|"&amp;E77)</x:f>
      </x:c>
      <x:c r="R77" s="30" t="str">
        <x:f>IF(A77="","",B77&amp;"|~|"&amp;A77&amp;"|~|"&amp;C77)</x:f>
      </x:c>
    </x:row>
    <x:row r="78">
      <x:c r="A78" s="24"/>
      <x:c r="B78" s="24"/>
      <x:c r="C78" s="24"/>
      <x:c r="D78" s="24"/>
      <x:c r="E78" s="24"/>
      <x:c r="F78" s="24"/>
      <x:c r="G78" s="24"/>
      <x:c r="H78" s="30" t="str">
        <x:f>IF(A78="","",IF(COUNTIF($A$6:$A$205,A78)=1,"VALID","INVALID - DUPLICATE CLAIM ID"))</x:f>
      </x:c>
      <x:c r="I78" s="30" t="str">
        <x:f>IF(A78="","",IF(AND(COUNTIF(DECISION_CONTEXT!$A$6:$A$205,B78)=1,EXACT(B78,INDEX(DECISION_CONTEXT!$A$6:$A$205,MATCH(B78,DECISION_CONTEXT!$A$6:$A$205,0)))),"VALID","INVALID - DECISION LINK"))</x:f>
      </x:c>
      <x:c r="J78" s="30" t="str">
        <x:f>IF(A78="","",IF(OR(EXACT(F78,"MATERIAL"),EXACT(F78,"SUPPORTING")),"VALID","INVALID - MATERIALITY TOKEN"))</x:f>
      </x:c>
      <x:c r="K78" s="30" t="str">
        <x:f>IF(A78="","",COUNTIF(EVIDENCE_RECORDS!$C$6:$C$205,A78))</x:f>
      </x:c>
      <x:c r="L78" s="30" t="str">
        <x:f>IF(A78="","",COUNTIFS(EVIDENCE_RECORDS!$C$6:$C$205,A78,EVIDENCE_RECORDS!$AI$6:$AI$205,"DECISION-USABLE"))</x:f>
      </x:c>
      <x:c r="M78" s="30" t="str">
        <x:f>IF(A78="","",COUNTIFS(EVIDENCE_RECORDS!$C$6:$C$205,A78,EVIDENCE_RECORDS!$AI$6:$AI$205,"BOUNDED INFERENCE"))</x:f>
      </x:c>
      <x:c r="N78" s="30" t="str">
        <x:f>IF(A78="","",COUNTIFS(EVIDENCE_RECORDS!$C$6:$C$205,A78,EVIDENCE_RECORDS!$AI$6:$AI$205,"REPAIR / NARROW"))</x:f>
      </x:c>
      <x:c r="O78" s="30" t="str">
        <x:f>IF(A78="","",COUNTIFS(EVIDENCE_RECORDS!$C$6:$C$205,A78,EVIDENCE_RECORDS!$AI$6:$AI$205,"HOLD / EXCLUDE"))</x:f>
      </x:c>
      <x:c r="P78" s="30" t="str">
        <x:f>IF(A78="","",IF(OR(H78&lt;&gt;"VALID",I78&lt;&gt;"VALID",J78&lt;&gt;"VALID"),"REPAIR CLAIM",IF(K78=0,"NO EVIDENCE",IF(N78&gt;0,"REPAIR EVIDENCE",IF(L78+M78&gt;0,IF(O78&gt;0,"AUDITED WITH EXCLUSIONS","AUDITED"),IF(O78&gt;0,"HOLD / NO USABLE EVIDENCE","NO USABLE EVIDENCE"))))))</x:f>
      </x:c>
      <x:c r="Q78" s="30" t="str">
        <x:f>IF(A78="","",A78&amp;"|~|"&amp;B78&amp;"|~|"&amp;C78&amp;"|~|"&amp;D78&amp;"|~|"&amp;F78&amp;"|~|"&amp;E78)</x:f>
      </x:c>
      <x:c r="R78" s="30" t="str">
        <x:f>IF(A78="","",B78&amp;"|~|"&amp;A78&amp;"|~|"&amp;C78)</x:f>
      </x:c>
    </x:row>
    <x:row r="79">
      <x:c r="A79" s="24"/>
      <x:c r="B79" s="24"/>
      <x:c r="C79" s="24"/>
      <x:c r="D79" s="24"/>
      <x:c r="E79" s="24"/>
      <x:c r="F79" s="24"/>
      <x:c r="G79" s="24"/>
      <x:c r="H79" s="30" t="str">
        <x:f>IF(A79="","",IF(COUNTIF($A$6:$A$205,A79)=1,"VALID","INVALID - DUPLICATE CLAIM ID"))</x:f>
      </x:c>
      <x:c r="I79" s="30" t="str">
        <x:f>IF(A79="","",IF(AND(COUNTIF(DECISION_CONTEXT!$A$6:$A$205,B79)=1,EXACT(B79,INDEX(DECISION_CONTEXT!$A$6:$A$205,MATCH(B79,DECISION_CONTEXT!$A$6:$A$205,0)))),"VALID","INVALID - DECISION LINK"))</x:f>
      </x:c>
      <x:c r="J79" s="30" t="str">
        <x:f>IF(A79="","",IF(OR(EXACT(F79,"MATERIAL"),EXACT(F79,"SUPPORTING")),"VALID","INVALID - MATERIALITY TOKEN"))</x:f>
      </x:c>
      <x:c r="K79" s="30" t="str">
        <x:f>IF(A79="","",COUNTIF(EVIDENCE_RECORDS!$C$6:$C$205,A79))</x:f>
      </x:c>
      <x:c r="L79" s="30" t="str">
        <x:f>IF(A79="","",COUNTIFS(EVIDENCE_RECORDS!$C$6:$C$205,A79,EVIDENCE_RECORDS!$AI$6:$AI$205,"DECISION-USABLE"))</x:f>
      </x:c>
      <x:c r="M79" s="30" t="str">
        <x:f>IF(A79="","",COUNTIFS(EVIDENCE_RECORDS!$C$6:$C$205,A79,EVIDENCE_RECORDS!$AI$6:$AI$205,"BOUNDED INFERENCE"))</x:f>
      </x:c>
      <x:c r="N79" s="30" t="str">
        <x:f>IF(A79="","",COUNTIFS(EVIDENCE_RECORDS!$C$6:$C$205,A79,EVIDENCE_RECORDS!$AI$6:$AI$205,"REPAIR / NARROW"))</x:f>
      </x:c>
      <x:c r="O79" s="30" t="str">
        <x:f>IF(A79="","",COUNTIFS(EVIDENCE_RECORDS!$C$6:$C$205,A79,EVIDENCE_RECORDS!$AI$6:$AI$205,"HOLD / EXCLUDE"))</x:f>
      </x:c>
      <x:c r="P79" s="30" t="str">
        <x:f>IF(A79="","",IF(OR(H79&lt;&gt;"VALID",I79&lt;&gt;"VALID",J79&lt;&gt;"VALID"),"REPAIR CLAIM",IF(K79=0,"NO EVIDENCE",IF(N79&gt;0,"REPAIR EVIDENCE",IF(L79+M79&gt;0,IF(O79&gt;0,"AUDITED WITH EXCLUSIONS","AUDITED"),IF(O79&gt;0,"HOLD / NO USABLE EVIDENCE","NO USABLE EVIDENCE"))))))</x:f>
      </x:c>
      <x:c r="Q79" s="30" t="str">
        <x:f>IF(A79="","",A79&amp;"|~|"&amp;B79&amp;"|~|"&amp;C79&amp;"|~|"&amp;D79&amp;"|~|"&amp;F79&amp;"|~|"&amp;E79)</x:f>
      </x:c>
      <x:c r="R79" s="30" t="str">
        <x:f>IF(A79="","",B79&amp;"|~|"&amp;A79&amp;"|~|"&amp;C79)</x:f>
      </x:c>
    </x:row>
    <x:row r="80">
      <x:c r="A80" s="24"/>
      <x:c r="B80" s="24"/>
      <x:c r="C80" s="24"/>
      <x:c r="D80" s="24"/>
      <x:c r="E80" s="24"/>
      <x:c r="F80" s="24"/>
      <x:c r="G80" s="24"/>
      <x:c r="H80" s="30" t="str">
        <x:f>IF(A80="","",IF(COUNTIF($A$6:$A$205,A80)=1,"VALID","INVALID - DUPLICATE CLAIM ID"))</x:f>
      </x:c>
      <x:c r="I80" s="30" t="str">
        <x:f>IF(A80="","",IF(AND(COUNTIF(DECISION_CONTEXT!$A$6:$A$205,B80)=1,EXACT(B80,INDEX(DECISION_CONTEXT!$A$6:$A$205,MATCH(B80,DECISION_CONTEXT!$A$6:$A$205,0)))),"VALID","INVALID - DECISION LINK"))</x:f>
      </x:c>
      <x:c r="J80" s="30" t="str">
        <x:f>IF(A80="","",IF(OR(EXACT(F80,"MATERIAL"),EXACT(F80,"SUPPORTING")),"VALID","INVALID - MATERIALITY TOKEN"))</x:f>
      </x:c>
      <x:c r="K80" s="30" t="str">
        <x:f>IF(A80="","",COUNTIF(EVIDENCE_RECORDS!$C$6:$C$205,A80))</x:f>
      </x:c>
      <x:c r="L80" s="30" t="str">
        <x:f>IF(A80="","",COUNTIFS(EVIDENCE_RECORDS!$C$6:$C$205,A80,EVIDENCE_RECORDS!$AI$6:$AI$205,"DECISION-USABLE"))</x:f>
      </x:c>
      <x:c r="M80" s="30" t="str">
        <x:f>IF(A80="","",COUNTIFS(EVIDENCE_RECORDS!$C$6:$C$205,A80,EVIDENCE_RECORDS!$AI$6:$AI$205,"BOUNDED INFERENCE"))</x:f>
      </x:c>
      <x:c r="N80" s="30" t="str">
        <x:f>IF(A80="","",COUNTIFS(EVIDENCE_RECORDS!$C$6:$C$205,A80,EVIDENCE_RECORDS!$AI$6:$AI$205,"REPAIR / NARROW"))</x:f>
      </x:c>
      <x:c r="O80" s="30" t="str">
        <x:f>IF(A80="","",COUNTIFS(EVIDENCE_RECORDS!$C$6:$C$205,A80,EVIDENCE_RECORDS!$AI$6:$AI$205,"HOLD / EXCLUDE"))</x:f>
      </x:c>
      <x:c r="P80" s="30" t="str">
        <x:f>IF(A80="","",IF(OR(H80&lt;&gt;"VALID",I80&lt;&gt;"VALID",J80&lt;&gt;"VALID"),"REPAIR CLAIM",IF(K80=0,"NO EVIDENCE",IF(N80&gt;0,"REPAIR EVIDENCE",IF(L80+M80&gt;0,IF(O80&gt;0,"AUDITED WITH EXCLUSIONS","AUDITED"),IF(O80&gt;0,"HOLD / NO USABLE EVIDENCE","NO USABLE EVIDENCE"))))))</x:f>
      </x:c>
      <x:c r="Q80" s="30" t="str">
        <x:f>IF(A80="","",A80&amp;"|~|"&amp;B80&amp;"|~|"&amp;C80&amp;"|~|"&amp;D80&amp;"|~|"&amp;F80&amp;"|~|"&amp;E80)</x:f>
      </x:c>
      <x:c r="R80" s="30" t="str">
        <x:f>IF(A80="","",B80&amp;"|~|"&amp;A80&amp;"|~|"&amp;C80)</x:f>
      </x:c>
    </x:row>
    <x:row r="81">
      <x:c r="A81" s="24"/>
      <x:c r="B81" s="24"/>
      <x:c r="C81" s="24"/>
      <x:c r="D81" s="24"/>
      <x:c r="E81" s="24"/>
      <x:c r="F81" s="24"/>
      <x:c r="G81" s="24"/>
      <x:c r="H81" s="30" t="str">
        <x:f>IF(A81="","",IF(COUNTIF($A$6:$A$205,A81)=1,"VALID","INVALID - DUPLICATE CLAIM ID"))</x:f>
      </x:c>
      <x:c r="I81" s="30" t="str">
        <x:f>IF(A81="","",IF(AND(COUNTIF(DECISION_CONTEXT!$A$6:$A$205,B81)=1,EXACT(B81,INDEX(DECISION_CONTEXT!$A$6:$A$205,MATCH(B81,DECISION_CONTEXT!$A$6:$A$205,0)))),"VALID","INVALID - DECISION LINK"))</x:f>
      </x:c>
      <x:c r="J81" s="30" t="str">
        <x:f>IF(A81="","",IF(OR(EXACT(F81,"MATERIAL"),EXACT(F81,"SUPPORTING")),"VALID","INVALID - MATERIALITY TOKEN"))</x:f>
      </x:c>
      <x:c r="K81" s="30" t="str">
        <x:f>IF(A81="","",COUNTIF(EVIDENCE_RECORDS!$C$6:$C$205,A81))</x:f>
      </x:c>
      <x:c r="L81" s="30" t="str">
        <x:f>IF(A81="","",COUNTIFS(EVIDENCE_RECORDS!$C$6:$C$205,A81,EVIDENCE_RECORDS!$AI$6:$AI$205,"DECISION-USABLE"))</x:f>
      </x:c>
      <x:c r="M81" s="30" t="str">
        <x:f>IF(A81="","",COUNTIFS(EVIDENCE_RECORDS!$C$6:$C$205,A81,EVIDENCE_RECORDS!$AI$6:$AI$205,"BOUNDED INFERENCE"))</x:f>
      </x:c>
      <x:c r="N81" s="30" t="str">
        <x:f>IF(A81="","",COUNTIFS(EVIDENCE_RECORDS!$C$6:$C$205,A81,EVIDENCE_RECORDS!$AI$6:$AI$205,"REPAIR / NARROW"))</x:f>
      </x:c>
      <x:c r="O81" s="30" t="str">
        <x:f>IF(A81="","",COUNTIFS(EVIDENCE_RECORDS!$C$6:$C$205,A81,EVIDENCE_RECORDS!$AI$6:$AI$205,"HOLD / EXCLUDE"))</x:f>
      </x:c>
      <x:c r="P81" s="30" t="str">
        <x:f>IF(A81="","",IF(OR(H81&lt;&gt;"VALID",I81&lt;&gt;"VALID",J81&lt;&gt;"VALID"),"REPAIR CLAIM",IF(K81=0,"NO EVIDENCE",IF(N81&gt;0,"REPAIR EVIDENCE",IF(L81+M81&gt;0,IF(O81&gt;0,"AUDITED WITH EXCLUSIONS","AUDITED"),IF(O81&gt;0,"HOLD / NO USABLE EVIDENCE","NO USABLE EVIDENCE"))))))</x:f>
      </x:c>
      <x:c r="Q81" s="30" t="str">
        <x:f>IF(A81="","",A81&amp;"|~|"&amp;B81&amp;"|~|"&amp;C81&amp;"|~|"&amp;D81&amp;"|~|"&amp;F81&amp;"|~|"&amp;E81)</x:f>
      </x:c>
      <x:c r="R81" s="30" t="str">
        <x:f>IF(A81="","",B81&amp;"|~|"&amp;A81&amp;"|~|"&amp;C81)</x:f>
      </x:c>
    </x:row>
    <x:row r="82">
      <x:c r="A82" s="24"/>
      <x:c r="B82" s="24"/>
      <x:c r="C82" s="24"/>
      <x:c r="D82" s="24"/>
      <x:c r="E82" s="24"/>
      <x:c r="F82" s="24"/>
      <x:c r="G82" s="24"/>
      <x:c r="H82" s="30" t="str">
        <x:f>IF(A82="","",IF(COUNTIF($A$6:$A$205,A82)=1,"VALID","INVALID - DUPLICATE CLAIM ID"))</x:f>
      </x:c>
      <x:c r="I82" s="30" t="str">
        <x:f>IF(A82="","",IF(AND(COUNTIF(DECISION_CONTEXT!$A$6:$A$205,B82)=1,EXACT(B82,INDEX(DECISION_CONTEXT!$A$6:$A$205,MATCH(B82,DECISION_CONTEXT!$A$6:$A$205,0)))),"VALID","INVALID - DECISION LINK"))</x:f>
      </x:c>
      <x:c r="J82" s="30" t="str">
        <x:f>IF(A82="","",IF(OR(EXACT(F82,"MATERIAL"),EXACT(F82,"SUPPORTING")),"VALID","INVALID - MATERIALITY TOKEN"))</x:f>
      </x:c>
      <x:c r="K82" s="30" t="str">
        <x:f>IF(A82="","",COUNTIF(EVIDENCE_RECORDS!$C$6:$C$205,A82))</x:f>
      </x:c>
      <x:c r="L82" s="30" t="str">
        <x:f>IF(A82="","",COUNTIFS(EVIDENCE_RECORDS!$C$6:$C$205,A82,EVIDENCE_RECORDS!$AI$6:$AI$205,"DECISION-USABLE"))</x:f>
      </x:c>
      <x:c r="M82" s="30" t="str">
        <x:f>IF(A82="","",COUNTIFS(EVIDENCE_RECORDS!$C$6:$C$205,A82,EVIDENCE_RECORDS!$AI$6:$AI$205,"BOUNDED INFERENCE"))</x:f>
      </x:c>
      <x:c r="N82" s="30" t="str">
        <x:f>IF(A82="","",COUNTIFS(EVIDENCE_RECORDS!$C$6:$C$205,A82,EVIDENCE_RECORDS!$AI$6:$AI$205,"REPAIR / NARROW"))</x:f>
      </x:c>
      <x:c r="O82" s="30" t="str">
        <x:f>IF(A82="","",COUNTIFS(EVIDENCE_RECORDS!$C$6:$C$205,A82,EVIDENCE_RECORDS!$AI$6:$AI$205,"HOLD / EXCLUDE"))</x:f>
      </x:c>
      <x:c r="P82" s="30" t="str">
        <x:f>IF(A82="","",IF(OR(H82&lt;&gt;"VALID",I82&lt;&gt;"VALID",J82&lt;&gt;"VALID"),"REPAIR CLAIM",IF(K82=0,"NO EVIDENCE",IF(N82&gt;0,"REPAIR EVIDENCE",IF(L82+M82&gt;0,IF(O82&gt;0,"AUDITED WITH EXCLUSIONS","AUDITED"),IF(O82&gt;0,"HOLD / NO USABLE EVIDENCE","NO USABLE EVIDENCE"))))))</x:f>
      </x:c>
      <x:c r="Q82" s="30" t="str">
        <x:f>IF(A82="","",A82&amp;"|~|"&amp;B82&amp;"|~|"&amp;C82&amp;"|~|"&amp;D82&amp;"|~|"&amp;F82&amp;"|~|"&amp;E82)</x:f>
      </x:c>
      <x:c r="R82" s="30" t="str">
        <x:f>IF(A82="","",B82&amp;"|~|"&amp;A82&amp;"|~|"&amp;C82)</x:f>
      </x:c>
    </x:row>
    <x:row r="83">
      <x:c r="A83" s="24"/>
      <x:c r="B83" s="24"/>
      <x:c r="C83" s="24"/>
      <x:c r="D83" s="24"/>
      <x:c r="E83" s="24"/>
      <x:c r="F83" s="24"/>
      <x:c r="G83" s="24"/>
      <x:c r="H83" s="30" t="str">
        <x:f>IF(A83="","",IF(COUNTIF($A$6:$A$205,A83)=1,"VALID","INVALID - DUPLICATE CLAIM ID"))</x:f>
      </x:c>
      <x:c r="I83" s="30" t="str">
        <x:f>IF(A83="","",IF(AND(COUNTIF(DECISION_CONTEXT!$A$6:$A$205,B83)=1,EXACT(B83,INDEX(DECISION_CONTEXT!$A$6:$A$205,MATCH(B83,DECISION_CONTEXT!$A$6:$A$205,0)))),"VALID","INVALID - DECISION LINK"))</x:f>
      </x:c>
      <x:c r="J83" s="30" t="str">
        <x:f>IF(A83="","",IF(OR(EXACT(F83,"MATERIAL"),EXACT(F83,"SUPPORTING")),"VALID","INVALID - MATERIALITY TOKEN"))</x:f>
      </x:c>
      <x:c r="K83" s="30" t="str">
        <x:f>IF(A83="","",COUNTIF(EVIDENCE_RECORDS!$C$6:$C$205,A83))</x:f>
      </x:c>
      <x:c r="L83" s="30" t="str">
        <x:f>IF(A83="","",COUNTIFS(EVIDENCE_RECORDS!$C$6:$C$205,A83,EVIDENCE_RECORDS!$AI$6:$AI$205,"DECISION-USABLE"))</x:f>
      </x:c>
      <x:c r="M83" s="30" t="str">
        <x:f>IF(A83="","",COUNTIFS(EVIDENCE_RECORDS!$C$6:$C$205,A83,EVIDENCE_RECORDS!$AI$6:$AI$205,"BOUNDED INFERENCE"))</x:f>
      </x:c>
      <x:c r="N83" s="30" t="str">
        <x:f>IF(A83="","",COUNTIFS(EVIDENCE_RECORDS!$C$6:$C$205,A83,EVIDENCE_RECORDS!$AI$6:$AI$205,"REPAIR / NARROW"))</x:f>
      </x:c>
      <x:c r="O83" s="30" t="str">
        <x:f>IF(A83="","",COUNTIFS(EVIDENCE_RECORDS!$C$6:$C$205,A83,EVIDENCE_RECORDS!$AI$6:$AI$205,"HOLD / EXCLUDE"))</x:f>
      </x:c>
      <x:c r="P83" s="30" t="str">
        <x:f>IF(A83="","",IF(OR(H83&lt;&gt;"VALID",I83&lt;&gt;"VALID",J83&lt;&gt;"VALID"),"REPAIR CLAIM",IF(K83=0,"NO EVIDENCE",IF(N83&gt;0,"REPAIR EVIDENCE",IF(L83+M83&gt;0,IF(O83&gt;0,"AUDITED WITH EXCLUSIONS","AUDITED"),IF(O83&gt;0,"HOLD / NO USABLE EVIDENCE","NO USABLE EVIDENCE"))))))</x:f>
      </x:c>
      <x:c r="Q83" s="30" t="str">
        <x:f>IF(A83="","",A83&amp;"|~|"&amp;B83&amp;"|~|"&amp;C83&amp;"|~|"&amp;D83&amp;"|~|"&amp;F83&amp;"|~|"&amp;E83)</x:f>
      </x:c>
      <x:c r="R83" s="30" t="str">
        <x:f>IF(A83="","",B83&amp;"|~|"&amp;A83&amp;"|~|"&amp;C83)</x:f>
      </x:c>
    </x:row>
    <x:row r="84">
      <x:c r="A84" s="24"/>
      <x:c r="B84" s="24"/>
      <x:c r="C84" s="24"/>
      <x:c r="D84" s="24"/>
      <x:c r="E84" s="24"/>
      <x:c r="F84" s="24"/>
      <x:c r="G84" s="24"/>
      <x:c r="H84" s="30" t="str">
        <x:f>IF(A84="","",IF(COUNTIF($A$6:$A$205,A84)=1,"VALID","INVALID - DUPLICATE CLAIM ID"))</x:f>
      </x:c>
      <x:c r="I84" s="30" t="str">
        <x:f>IF(A84="","",IF(AND(COUNTIF(DECISION_CONTEXT!$A$6:$A$205,B84)=1,EXACT(B84,INDEX(DECISION_CONTEXT!$A$6:$A$205,MATCH(B84,DECISION_CONTEXT!$A$6:$A$205,0)))),"VALID","INVALID - DECISION LINK"))</x:f>
      </x:c>
      <x:c r="J84" s="30" t="str">
        <x:f>IF(A84="","",IF(OR(EXACT(F84,"MATERIAL"),EXACT(F84,"SUPPORTING")),"VALID","INVALID - MATERIALITY TOKEN"))</x:f>
      </x:c>
      <x:c r="K84" s="30" t="str">
        <x:f>IF(A84="","",COUNTIF(EVIDENCE_RECORDS!$C$6:$C$205,A84))</x:f>
      </x:c>
      <x:c r="L84" s="30" t="str">
        <x:f>IF(A84="","",COUNTIFS(EVIDENCE_RECORDS!$C$6:$C$205,A84,EVIDENCE_RECORDS!$AI$6:$AI$205,"DECISION-USABLE"))</x:f>
      </x:c>
      <x:c r="M84" s="30" t="str">
        <x:f>IF(A84="","",COUNTIFS(EVIDENCE_RECORDS!$C$6:$C$205,A84,EVIDENCE_RECORDS!$AI$6:$AI$205,"BOUNDED INFERENCE"))</x:f>
      </x:c>
      <x:c r="N84" s="30" t="str">
        <x:f>IF(A84="","",COUNTIFS(EVIDENCE_RECORDS!$C$6:$C$205,A84,EVIDENCE_RECORDS!$AI$6:$AI$205,"REPAIR / NARROW"))</x:f>
      </x:c>
      <x:c r="O84" s="30" t="str">
        <x:f>IF(A84="","",COUNTIFS(EVIDENCE_RECORDS!$C$6:$C$205,A84,EVIDENCE_RECORDS!$AI$6:$AI$205,"HOLD / EXCLUDE"))</x:f>
      </x:c>
      <x:c r="P84" s="30" t="str">
        <x:f>IF(A84="","",IF(OR(H84&lt;&gt;"VALID",I84&lt;&gt;"VALID",J84&lt;&gt;"VALID"),"REPAIR CLAIM",IF(K84=0,"NO EVIDENCE",IF(N84&gt;0,"REPAIR EVIDENCE",IF(L84+M84&gt;0,IF(O84&gt;0,"AUDITED WITH EXCLUSIONS","AUDITED"),IF(O84&gt;0,"HOLD / NO USABLE EVIDENCE","NO USABLE EVIDENCE"))))))</x:f>
      </x:c>
      <x:c r="Q84" s="30" t="str">
        <x:f>IF(A84="","",A84&amp;"|~|"&amp;B84&amp;"|~|"&amp;C84&amp;"|~|"&amp;D84&amp;"|~|"&amp;F84&amp;"|~|"&amp;E84)</x:f>
      </x:c>
      <x:c r="R84" s="30" t="str">
        <x:f>IF(A84="","",B84&amp;"|~|"&amp;A84&amp;"|~|"&amp;C84)</x:f>
      </x:c>
    </x:row>
    <x:row r="85">
      <x:c r="A85" s="24"/>
      <x:c r="B85" s="24"/>
      <x:c r="C85" s="24"/>
      <x:c r="D85" s="24"/>
      <x:c r="E85" s="24"/>
      <x:c r="F85" s="24"/>
      <x:c r="G85" s="24"/>
      <x:c r="H85" s="30" t="str">
        <x:f>IF(A85="","",IF(COUNTIF($A$6:$A$205,A85)=1,"VALID","INVALID - DUPLICATE CLAIM ID"))</x:f>
      </x:c>
      <x:c r="I85" s="30" t="str">
        <x:f>IF(A85="","",IF(AND(COUNTIF(DECISION_CONTEXT!$A$6:$A$205,B85)=1,EXACT(B85,INDEX(DECISION_CONTEXT!$A$6:$A$205,MATCH(B85,DECISION_CONTEXT!$A$6:$A$205,0)))),"VALID","INVALID - DECISION LINK"))</x:f>
      </x:c>
      <x:c r="J85" s="30" t="str">
        <x:f>IF(A85="","",IF(OR(EXACT(F85,"MATERIAL"),EXACT(F85,"SUPPORTING")),"VALID","INVALID - MATERIALITY TOKEN"))</x:f>
      </x:c>
      <x:c r="K85" s="30" t="str">
        <x:f>IF(A85="","",COUNTIF(EVIDENCE_RECORDS!$C$6:$C$205,A85))</x:f>
      </x:c>
      <x:c r="L85" s="30" t="str">
        <x:f>IF(A85="","",COUNTIFS(EVIDENCE_RECORDS!$C$6:$C$205,A85,EVIDENCE_RECORDS!$AI$6:$AI$205,"DECISION-USABLE"))</x:f>
      </x:c>
      <x:c r="M85" s="30" t="str">
        <x:f>IF(A85="","",COUNTIFS(EVIDENCE_RECORDS!$C$6:$C$205,A85,EVIDENCE_RECORDS!$AI$6:$AI$205,"BOUNDED INFERENCE"))</x:f>
      </x:c>
      <x:c r="N85" s="30" t="str">
        <x:f>IF(A85="","",COUNTIFS(EVIDENCE_RECORDS!$C$6:$C$205,A85,EVIDENCE_RECORDS!$AI$6:$AI$205,"REPAIR / NARROW"))</x:f>
      </x:c>
      <x:c r="O85" s="30" t="str">
        <x:f>IF(A85="","",COUNTIFS(EVIDENCE_RECORDS!$C$6:$C$205,A85,EVIDENCE_RECORDS!$AI$6:$AI$205,"HOLD / EXCLUDE"))</x:f>
      </x:c>
      <x:c r="P85" s="30" t="str">
        <x:f>IF(A85="","",IF(OR(H85&lt;&gt;"VALID",I85&lt;&gt;"VALID",J85&lt;&gt;"VALID"),"REPAIR CLAIM",IF(K85=0,"NO EVIDENCE",IF(N85&gt;0,"REPAIR EVIDENCE",IF(L85+M85&gt;0,IF(O85&gt;0,"AUDITED WITH EXCLUSIONS","AUDITED"),IF(O85&gt;0,"HOLD / NO USABLE EVIDENCE","NO USABLE EVIDENCE"))))))</x:f>
      </x:c>
      <x:c r="Q85" s="30" t="str">
        <x:f>IF(A85="","",A85&amp;"|~|"&amp;B85&amp;"|~|"&amp;C85&amp;"|~|"&amp;D85&amp;"|~|"&amp;F85&amp;"|~|"&amp;E85)</x:f>
      </x:c>
      <x:c r="R85" s="30" t="str">
        <x:f>IF(A85="","",B85&amp;"|~|"&amp;A85&amp;"|~|"&amp;C85)</x:f>
      </x:c>
    </x:row>
    <x:row r="86">
      <x:c r="A86" s="24"/>
      <x:c r="B86" s="24"/>
      <x:c r="C86" s="24"/>
      <x:c r="D86" s="24"/>
      <x:c r="E86" s="24"/>
      <x:c r="F86" s="24"/>
      <x:c r="G86" s="24"/>
      <x:c r="H86" s="30" t="str">
        <x:f>IF(A86="","",IF(COUNTIF($A$6:$A$205,A86)=1,"VALID","INVALID - DUPLICATE CLAIM ID"))</x:f>
      </x:c>
      <x:c r="I86" s="30" t="str">
        <x:f>IF(A86="","",IF(AND(COUNTIF(DECISION_CONTEXT!$A$6:$A$205,B86)=1,EXACT(B86,INDEX(DECISION_CONTEXT!$A$6:$A$205,MATCH(B86,DECISION_CONTEXT!$A$6:$A$205,0)))),"VALID","INVALID - DECISION LINK"))</x:f>
      </x:c>
      <x:c r="J86" s="30" t="str">
        <x:f>IF(A86="","",IF(OR(EXACT(F86,"MATERIAL"),EXACT(F86,"SUPPORTING")),"VALID","INVALID - MATERIALITY TOKEN"))</x:f>
      </x:c>
      <x:c r="K86" s="30" t="str">
        <x:f>IF(A86="","",COUNTIF(EVIDENCE_RECORDS!$C$6:$C$205,A86))</x:f>
      </x:c>
      <x:c r="L86" s="30" t="str">
        <x:f>IF(A86="","",COUNTIFS(EVIDENCE_RECORDS!$C$6:$C$205,A86,EVIDENCE_RECORDS!$AI$6:$AI$205,"DECISION-USABLE"))</x:f>
      </x:c>
      <x:c r="M86" s="30" t="str">
        <x:f>IF(A86="","",COUNTIFS(EVIDENCE_RECORDS!$C$6:$C$205,A86,EVIDENCE_RECORDS!$AI$6:$AI$205,"BOUNDED INFERENCE"))</x:f>
      </x:c>
      <x:c r="N86" s="30" t="str">
        <x:f>IF(A86="","",COUNTIFS(EVIDENCE_RECORDS!$C$6:$C$205,A86,EVIDENCE_RECORDS!$AI$6:$AI$205,"REPAIR / NARROW"))</x:f>
      </x:c>
      <x:c r="O86" s="30" t="str">
        <x:f>IF(A86="","",COUNTIFS(EVIDENCE_RECORDS!$C$6:$C$205,A86,EVIDENCE_RECORDS!$AI$6:$AI$205,"HOLD / EXCLUDE"))</x:f>
      </x:c>
      <x:c r="P86" s="30" t="str">
        <x:f>IF(A86="","",IF(OR(H86&lt;&gt;"VALID",I86&lt;&gt;"VALID",J86&lt;&gt;"VALID"),"REPAIR CLAIM",IF(K86=0,"NO EVIDENCE",IF(N86&gt;0,"REPAIR EVIDENCE",IF(L86+M86&gt;0,IF(O86&gt;0,"AUDITED WITH EXCLUSIONS","AUDITED"),IF(O86&gt;0,"HOLD / NO USABLE EVIDENCE","NO USABLE EVIDENCE"))))))</x:f>
      </x:c>
      <x:c r="Q86" s="30" t="str">
        <x:f>IF(A86="","",A86&amp;"|~|"&amp;B86&amp;"|~|"&amp;C86&amp;"|~|"&amp;D86&amp;"|~|"&amp;F86&amp;"|~|"&amp;E86)</x:f>
      </x:c>
      <x:c r="R86" s="30" t="str">
        <x:f>IF(A86="","",B86&amp;"|~|"&amp;A86&amp;"|~|"&amp;C86)</x:f>
      </x:c>
    </x:row>
    <x:row r="87">
      <x:c r="A87" s="24"/>
      <x:c r="B87" s="24"/>
      <x:c r="C87" s="24"/>
      <x:c r="D87" s="24"/>
      <x:c r="E87" s="24"/>
      <x:c r="F87" s="24"/>
      <x:c r="G87" s="24"/>
      <x:c r="H87" s="30" t="str">
        <x:f>IF(A87="","",IF(COUNTIF($A$6:$A$205,A87)=1,"VALID","INVALID - DUPLICATE CLAIM ID"))</x:f>
      </x:c>
      <x:c r="I87" s="30" t="str">
        <x:f>IF(A87="","",IF(AND(COUNTIF(DECISION_CONTEXT!$A$6:$A$205,B87)=1,EXACT(B87,INDEX(DECISION_CONTEXT!$A$6:$A$205,MATCH(B87,DECISION_CONTEXT!$A$6:$A$205,0)))),"VALID","INVALID - DECISION LINK"))</x:f>
      </x:c>
      <x:c r="J87" s="30" t="str">
        <x:f>IF(A87="","",IF(OR(EXACT(F87,"MATERIAL"),EXACT(F87,"SUPPORTING")),"VALID","INVALID - MATERIALITY TOKEN"))</x:f>
      </x:c>
      <x:c r="K87" s="30" t="str">
        <x:f>IF(A87="","",COUNTIF(EVIDENCE_RECORDS!$C$6:$C$205,A87))</x:f>
      </x:c>
      <x:c r="L87" s="30" t="str">
        <x:f>IF(A87="","",COUNTIFS(EVIDENCE_RECORDS!$C$6:$C$205,A87,EVIDENCE_RECORDS!$AI$6:$AI$205,"DECISION-USABLE"))</x:f>
      </x:c>
      <x:c r="M87" s="30" t="str">
        <x:f>IF(A87="","",COUNTIFS(EVIDENCE_RECORDS!$C$6:$C$205,A87,EVIDENCE_RECORDS!$AI$6:$AI$205,"BOUNDED INFERENCE"))</x:f>
      </x:c>
      <x:c r="N87" s="30" t="str">
        <x:f>IF(A87="","",COUNTIFS(EVIDENCE_RECORDS!$C$6:$C$205,A87,EVIDENCE_RECORDS!$AI$6:$AI$205,"REPAIR / NARROW"))</x:f>
      </x:c>
      <x:c r="O87" s="30" t="str">
        <x:f>IF(A87="","",COUNTIFS(EVIDENCE_RECORDS!$C$6:$C$205,A87,EVIDENCE_RECORDS!$AI$6:$AI$205,"HOLD / EXCLUDE"))</x:f>
      </x:c>
      <x:c r="P87" s="30" t="str">
        <x:f>IF(A87="","",IF(OR(H87&lt;&gt;"VALID",I87&lt;&gt;"VALID",J87&lt;&gt;"VALID"),"REPAIR CLAIM",IF(K87=0,"NO EVIDENCE",IF(N87&gt;0,"REPAIR EVIDENCE",IF(L87+M87&gt;0,IF(O87&gt;0,"AUDITED WITH EXCLUSIONS","AUDITED"),IF(O87&gt;0,"HOLD / NO USABLE EVIDENCE","NO USABLE EVIDENCE"))))))</x:f>
      </x:c>
      <x:c r="Q87" s="30" t="str">
        <x:f>IF(A87="","",A87&amp;"|~|"&amp;B87&amp;"|~|"&amp;C87&amp;"|~|"&amp;D87&amp;"|~|"&amp;F87&amp;"|~|"&amp;E87)</x:f>
      </x:c>
      <x:c r="R87" s="30" t="str">
        <x:f>IF(A87="","",B87&amp;"|~|"&amp;A87&amp;"|~|"&amp;C87)</x:f>
      </x:c>
    </x:row>
    <x:row r="88">
      <x:c r="A88" s="24"/>
      <x:c r="B88" s="24"/>
      <x:c r="C88" s="24"/>
      <x:c r="D88" s="24"/>
      <x:c r="E88" s="24"/>
      <x:c r="F88" s="24"/>
      <x:c r="G88" s="24"/>
      <x:c r="H88" s="30" t="str">
        <x:f>IF(A88="","",IF(COUNTIF($A$6:$A$205,A88)=1,"VALID","INVALID - DUPLICATE CLAIM ID"))</x:f>
      </x:c>
      <x:c r="I88" s="30" t="str">
        <x:f>IF(A88="","",IF(AND(COUNTIF(DECISION_CONTEXT!$A$6:$A$205,B88)=1,EXACT(B88,INDEX(DECISION_CONTEXT!$A$6:$A$205,MATCH(B88,DECISION_CONTEXT!$A$6:$A$205,0)))),"VALID","INVALID - DECISION LINK"))</x:f>
      </x:c>
      <x:c r="J88" s="30" t="str">
        <x:f>IF(A88="","",IF(OR(EXACT(F88,"MATERIAL"),EXACT(F88,"SUPPORTING")),"VALID","INVALID - MATERIALITY TOKEN"))</x:f>
      </x:c>
      <x:c r="K88" s="30" t="str">
        <x:f>IF(A88="","",COUNTIF(EVIDENCE_RECORDS!$C$6:$C$205,A88))</x:f>
      </x:c>
      <x:c r="L88" s="30" t="str">
        <x:f>IF(A88="","",COUNTIFS(EVIDENCE_RECORDS!$C$6:$C$205,A88,EVIDENCE_RECORDS!$AI$6:$AI$205,"DECISION-USABLE"))</x:f>
      </x:c>
      <x:c r="M88" s="30" t="str">
        <x:f>IF(A88="","",COUNTIFS(EVIDENCE_RECORDS!$C$6:$C$205,A88,EVIDENCE_RECORDS!$AI$6:$AI$205,"BOUNDED INFERENCE"))</x:f>
      </x:c>
      <x:c r="N88" s="30" t="str">
        <x:f>IF(A88="","",COUNTIFS(EVIDENCE_RECORDS!$C$6:$C$205,A88,EVIDENCE_RECORDS!$AI$6:$AI$205,"REPAIR / NARROW"))</x:f>
      </x:c>
      <x:c r="O88" s="30" t="str">
        <x:f>IF(A88="","",COUNTIFS(EVIDENCE_RECORDS!$C$6:$C$205,A88,EVIDENCE_RECORDS!$AI$6:$AI$205,"HOLD / EXCLUDE"))</x:f>
      </x:c>
      <x:c r="P88" s="30" t="str">
        <x:f>IF(A88="","",IF(OR(H88&lt;&gt;"VALID",I88&lt;&gt;"VALID",J88&lt;&gt;"VALID"),"REPAIR CLAIM",IF(K88=0,"NO EVIDENCE",IF(N88&gt;0,"REPAIR EVIDENCE",IF(L88+M88&gt;0,IF(O88&gt;0,"AUDITED WITH EXCLUSIONS","AUDITED"),IF(O88&gt;0,"HOLD / NO USABLE EVIDENCE","NO USABLE EVIDENCE"))))))</x:f>
      </x:c>
      <x:c r="Q88" s="30" t="str">
        <x:f>IF(A88="","",A88&amp;"|~|"&amp;B88&amp;"|~|"&amp;C88&amp;"|~|"&amp;D88&amp;"|~|"&amp;F88&amp;"|~|"&amp;E88)</x:f>
      </x:c>
      <x:c r="R88" s="30" t="str">
        <x:f>IF(A88="","",B88&amp;"|~|"&amp;A88&amp;"|~|"&amp;C88)</x:f>
      </x:c>
    </x:row>
    <x:row r="89">
      <x:c r="A89" s="24"/>
      <x:c r="B89" s="24"/>
      <x:c r="C89" s="24"/>
      <x:c r="D89" s="24"/>
      <x:c r="E89" s="24"/>
      <x:c r="F89" s="24"/>
      <x:c r="G89" s="24"/>
      <x:c r="H89" s="30" t="str">
        <x:f>IF(A89="","",IF(COUNTIF($A$6:$A$205,A89)=1,"VALID","INVALID - DUPLICATE CLAIM ID"))</x:f>
      </x:c>
      <x:c r="I89" s="30" t="str">
        <x:f>IF(A89="","",IF(AND(COUNTIF(DECISION_CONTEXT!$A$6:$A$205,B89)=1,EXACT(B89,INDEX(DECISION_CONTEXT!$A$6:$A$205,MATCH(B89,DECISION_CONTEXT!$A$6:$A$205,0)))),"VALID","INVALID - DECISION LINK"))</x:f>
      </x:c>
      <x:c r="J89" s="30" t="str">
        <x:f>IF(A89="","",IF(OR(EXACT(F89,"MATERIAL"),EXACT(F89,"SUPPORTING")),"VALID","INVALID - MATERIALITY TOKEN"))</x:f>
      </x:c>
      <x:c r="K89" s="30" t="str">
        <x:f>IF(A89="","",COUNTIF(EVIDENCE_RECORDS!$C$6:$C$205,A89))</x:f>
      </x:c>
      <x:c r="L89" s="30" t="str">
        <x:f>IF(A89="","",COUNTIFS(EVIDENCE_RECORDS!$C$6:$C$205,A89,EVIDENCE_RECORDS!$AI$6:$AI$205,"DECISION-USABLE"))</x:f>
      </x:c>
      <x:c r="M89" s="30" t="str">
        <x:f>IF(A89="","",COUNTIFS(EVIDENCE_RECORDS!$C$6:$C$205,A89,EVIDENCE_RECORDS!$AI$6:$AI$205,"BOUNDED INFERENCE"))</x:f>
      </x:c>
      <x:c r="N89" s="30" t="str">
        <x:f>IF(A89="","",COUNTIFS(EVIDENCE_RECORDS!$C$6:$C$205,A89,EVIDENCE_RECORDS!$AI$6:$AI$205,"REPAIR / NARROW"))</x:f>
      </x:c>
      <x:c r="O89" s="30" t="str">
        <x:f>IF(A89="","",COUNTIFS(EVIDENCE_RECORDS!$C$6:$C$205,A89,EVIDENCE_RECORDS!$AI$6:$AI$205,"HOLD / EXCLUDE"))</x:f>
      </x:c>
      <x:c r="P89" s="30" t="str">
        <x:f>IF(A89="","",IF(OR(H89&lt;&gt;"VALID",I89&lt;&gt;"VALID",J89&lt;&gt;"VALID"),"REPAIR CLAIM",IF(K89=0,"NO EVIDENCE",IF(N89&gt;0,"REPAIR EVIDENCE",IF(L89+M89&gt;0,IF(O89&gt;0,"AUDITED WITH EXCLUSIONS","AUDITED"),IF(O89&gt;0,"HOLD / NO USABLE EVIDENCE","NO USABLE EVIDENCE"))))))</x:f>
      </x:c>
      <x:c r="Q89" s="30" t="str">
        <x:f>IF(A89="","",A89&amp;"|~|"&amp;B89&amp;"|~|"&amp;C89&amp;"|~|"&amp;D89&amp;"|~|"&amp;F89&amp;"|~|"&amp;E89)</x:f>
      </x:c>
      <x:c r="R89" s="30" t="str">
        <x:f>IF(A89="","",B89&amp;"|~|"&amp;A89&amp;"|~|"&amp;C89)</x:f>
      </x:c>
    </x:row>
    <x:row r="90">
      <x:c r="A90" s="24"/>
      <x:c r="B90" s="24"/>
      <x:c r="C90" s="24"/>
      <x:c r="D90" s="24"/>
      <x:c r="E90" s="24"/>
      <x:c r="F90" s="24"/>
      <x:c r="G90" s="24"/>
      <x:c r="H90" s="30" t="str">
        <x:f>IF(A90="","",IF(COUNTIF($A$6:$A$205,A90)=1,"VALID","INVALID - DUPLICATE CLAIM ID"))</x:f>
      </x:c>
      <x:c r="I90" s="30" t="str">
        <x:f>IF(A90="","",IF(AND(COUNTIF(DECISION_CONTEXT!$A$6:$A$205,B90)=1,EXACT(B90,INDEX(DECISION_CONTEXT!$A$6:$A$205,MATCH(B90,DECISION_CONTEXT!$A$6:$A$205,0)))),"VALID","INVALID - DECISION LINK"))</x:f>
      </x:c>
      <x:c r="J90" s="30" t="str">
        <x:f>IF(A90="","",IF(OR(EXACT(F90,"MATERIAL"),EXACT(F90,"SUPPORTING")),"VALID","INVALID - MATERIALITY TOKEN"))</x:f>
      </x:c>
      <x:c r="K90" s="30" t="str">
        <x:f>IF(A90="","",COUNTIF(EVIDENCE_RECORDS!$C$6:$C$205,A90))</x:f>
      </x:c>
      <x:c r="L90" s="30" t="str">
        <x:f>IF(A90="","",COUNTIFS(EVIDENCE_RECORDS!$C$6:$C$205,A90,EVIDENCE_RECORDS!$AI$6:$AI$205,"DECISION-USABLE"))</x:f>
      </x:c>
      <x:c r="M90" s="30" t="str">
        <x:f>IF(A90="","",COUNTIFS(EVIDENCE_RECORDS!$C$6:$C$205,A90,EVIDENCE_RECORDS!$AI$6:$AI$205,"BOUNDED INFERENCE"))</x:f>
      </x:c>
      <x:c r="N90" s="30" t="str">
        <x:f>IF(A90="","",COUNTIFS(EVIDENCE_RECORDS!$C$6:$C$205,A90,EVIDENCE_RECORDS!$AI$6:$AI$205,"REPAIR / NARROW"))</x:f>
      </x:c>
      <x:c r="O90" s="30" t="str">
        <x:f>IF(A90="","",COUNTIFS(EVIDENCE_RECORDS!$C$6:$C$205,A90,EVIDENCE_RECORDS!$AI$6:$AI$205,"HOLD / EXCLUDE"))</x:f>
      </x:c>
      <x:c r="P90" s="30" t="str">
        <x:f>IF(A90="","",IF(OR(H90&lt;&gt;"VALID",I90&lt;&gt;"VALID",J90&lt;&gt;"VALID"),"REPAIR CLAIM",IF(K90=0,"NO EVIDENCE",IF(N90&gt;0,"REPAIR EVIDENCE",IF(L90+M90&gt;0,IF(O90&gt;0,"AUDITED WITH EXCLUSIONS","AUDITED"),IF(O90&gt;0,"HOLD / NO USABLE EVIDENCE","NO USABLE EVIDENCE"))))))</x:f>
      </x:c>
      <x:c r="Q90" s="30" t="str">
        <x:f>IF(A90="","",A90&amp;"|~|"&amp;B90&amp;"|~|"&amp;C90&amp;"|~|"&amp;D90&amp;"|~|"&amp;F90&amp;"|~|"&amp;E90)</x:f>
      </x:c>
      <x:c r="R90" s="30" t="str">
        <x:f>IF(A90="","",B90&amp;"|~|"&amp;A90&amp;"|~|"&amp;C90)</x:f>
      </x:c>
    </x:row>
    <x:row r="91">
      <x:c r="A91" s="24"/>
      <x:c r="B91" s="24"/>
      <x:c r="C91" s="24"/>
      <x:c r="D91" s="24"/>
      <x:c r="E91" s="24"/>
      <x:c r="F91" s="24"/>
      <x:c r="G91" s="24"/>
      <x:c r="H91" s="30" t="str">
        <x:f>IF(A91="","",IF(COUNTIF($A$6:$A$205,A91)=1,"VALID","INVALID - DUPLICATE CLAIM ID"))</x:f>
      </x:c>
      <x:c r="I91" s="30" t="str">
        <x:f>IF(A91="","",IF(AND(COUNTIF(DECISION_CONTEXT!$A$6:$A$205,B91)=1,EXACT(B91,INDEX(DECISION_CONTEXT!$A$6:$A$205,MATCH(B91,DECISION_CONTEXT!$A$6:$A$205,0)))),"VALID","INVALID - DECISION LINK"))</x:f>
      </x:c>
      <x:c r="J91" s="30" t="str">
        <x:f>IF(A91="","",IF(OR(EXACT(F91,"MATERIAL"),EXACT(F91,"SUPPORTING")),"VALID","INVALID - MATERIALITY TOKEN"))</x:f>
      </x:c>
      <x:c r="K91" s="30" t="str">
        <x:f>IF(A91="","",COUNTIF(EVIDENCE_RECORDS!$C$6:$C$205,A91))</x:f>
      </x:c>
      <x:c r="L91" s="30" t="str">
        <x:f>IF(A91="","",COUNTIFS(EVIDENCE_RECORDS!$C$6:$C$205,A91,EVIDENCE_RECORDS!$AI$6:$AI$205,"DECISION-USABLE"))</x:f>
      </x:c>
      <x:c r="M91" s="30" t="str">
        <x:f>IF(A91="","",COUNTIFS(EVIDENCE_RECORDS!$C$6:$C$205,A91,EVIDENCE_RECORDS!$AI$6:$AI$205,"BOUNDED INFERENCE"))</x:f>
      </x:c>
      <x:c r="N91" s="30" t="str">
        <x:f>IF(A91="","",COUNTIFS(EVIDENCE_RECORDS!$C$6:$C$205,A91,EVIDENCE_RECORDS!$AI$6:$AI$205,"REPAIR / NARROW"))</x:f>
      </x:c>
      <x:c r="O91" s="30" t="str">
        <x:f>IF(A91="","",COUNTIFS(EVIDENCE_RECORDS!$C$6:$C$205,A91,EVIDENCE_RECORDS!$AI$6:$AI$205,"HOLD / EXCLUDE"))</x:f>
      </x:c>
      <x:c r="P91" s="30" t="str">
        <x:f>IF(A91="","",IF(OR(H91&lt;&gt;"VALID",I91&lt;&gt;"VALID",J91&lt;&gt;"VALID"),"REPAIR CLAIM",IF(K91=0,"NO EVIDENCE",IF(N91&gt;0,"REPAIR EVIDENCE",IF(L91+M91&gt;0,IF(O91&gt;0,"AUDITED WITH EXCLUSIONS","AUDITED"),IF(O91&gt;0,"HOLD / NO USABLE EVIDENCE","NO USABLE EVIDENCE"))))))</x:f>
      </x:c>
      <x:c r="Q91" s="30" t="str">
        <x:f>IF(A91="","",A91&amp;"|~|"&amp;B91&amp;"|~|"&amp;C91&amp;"|~|"&amp;D91&amp;"|~|"&amp;F91&amp;"|~|"&amp;E91)</x:f>
      </x:c>
      <x:c r="R91" s="30" t="str">
        <x:f>IF(A91="","",B91&amp;"|~|"&amp;A91&amp;"|~|"&amp;C91)</x:f>
      </x:c>
    </x:row>
    <x:row r="92">
      <x:c r="A92" s="24"/>
      <x:c r="B92" s="24"/>
      <x:c r="C92" s="24"/>
      <x:c r="D92" s="24"/>
      <x:c r="E92" s="24"/>
      <x:c r="F92" s="24"/>
      <x:c r="G92" s="24"/>
      <x:c r="H92" s="30" t="str">
        <x:f>IF(A92="","",IF(COUNTIF($A$6:$A$205,A92)=1,"VALID","INVALID - DUPLICATE CLAIM ID"))</x:f>
      </x:c>
      <x:c r="I92" s="30" t="str">
        <x:f>IF(A92="","",IF(AND(COUNTIF(DECISION_CONTEXT!$A$6:$A$205,B92)=1,EXACT(B92,INDEX(DECISION_CONTEXT!$A$6:$A$205,MATCH(B92,DECISION_CONTEXT!$A$6:$A$205,0)))),"VALID","INVALID - DECISION LINK"))</x:f>
      </x:c>
      <x:c r="J92" s="30" t="str">
        <x:f>IF(A92="","",IF(OR(EXACT(F92,"MATERIAL"),EXACT(F92,"SUPPORTING")),"VALID","INVALID - MATERIALITY TOKEN"))</x:f>
      </x:c>
      <x:c r="K92" s="30" t="str">
        <x:f>IF(A92="","",COUNTIF(EVIDENCE_RECORDS!$C$6:$C$205,A92))</x:f>
      </x:c>
      <x:c r="L92" s="30" t="str">
        <x:f>IF(A92="","",COUNTIFS(EVIDENCE_RECORDS!$C$6:$C$205,A92,EVIDENCE_RECORDS!$AI$6:$AI$205,"DECISION-USABLE"))</x:f>
      </x:c>
      <x:c r="M92" s="30" t="str">
        <x:f>IF(A92="","",COUNTIFS(EVIDENCE_RECORDS!$C$6:$C$205,A92,EVIDENCE_RECORDS!$AI$6:$AI$205,"BOUNDED INFERENCE"))</x:f>
      </x:c>
      <x:c r="N92" s="30" t="str">
        <x:f>IF(A92="","",COUNTIFS(EVIDENCE_RECORDS!$C$6:$C$205,A92,EVIDENCE_RECORDS!$AI$6:$AI$205,"REPAIR / NARROW"))</x:f>
      </x:c>
      <x:c r="O92" s="30" t="str">
        <x:f>IF(A92="","",COUNTIFS(EVIDENCE_RECORDS!$C$6:$C$205,A92,EVIDENCE_RECORDS!$AI$6:$AI$205,"HOLD / EXCLUDE"))</x:f>
      </x:c>
      <x:c r="P92" s="30" t="str">
        <x:f>IF(A92="","",IF(OR(H92&lt;&gt;"VALID",I92&lt;&gt;"VALID",J92&lt;&gt;"VALID"),"REPAIR CLAIM",IF(K92=0,"NO EVIDENCE",IF(N92&gt;0,"REPAIR EVIDENCE",IF(L92+M92&gt;0,IF(O92&gt;0,"AUDITED WITH EXCLUSIONS","AUDITED"),IF(O92&gt;0,"HOLD / NO USABLE EVIDENCE","NO USABLE EVIDENCE"))))))</x:f>
      </x:c>
      <x:c r="Q92" s="30" t="str">
        <x:f>IF(A92="","",A92&amp;"|~|"&amp;B92&amp;"|~|"&amp;C92&amp;"|~|"&amp;D92&amp;"|~|"&amp;F92&amp;"|~|"&amp;E92)</x:f>
      </x:c>
      <x:c r="R92" s="30" t="str">
        <x:f>IF(A92="","",B92&amp;"|~|"&amp;A92&amp;"|~|"&amp;C92)</x:f>
      </x:c>
    </x:row>
    <x:row r="93">
      <x:c r="A93" s="24"/>
      <x:c r="B93" s="24"/>
      <x:c r="C93" s="24"/>
      <x:c r="D93" s="24"/>
      <x:c r="E93" s="24"/>
      <x:c r="F93" s="24"/>
      <x:c r="G93" s="24"/>
      <x:c r="H93" s="30" t="str">
        <x:f>IF(A93="","",IF(COUNTIF($A$6:$A$205,A93)=1,"VALID","INVALID - DUPLICATE CLAIM ID"))</x:f>
      </x:c>
      <x:c r="I93" s="30" t="str">
        <x:f>IF(A93="","",IF(AND(COUNTIF(DECISION_CONTEXT!$A$6:$A$205,B93)=1,EXACT(B93,INDEX(DECISION_CONTEXT!$A$6:$A$205,MATCH(B93,DECISION_CONTEXT!$A$6:$A$205,0)))),"VALID","INVALID - DECISION LINK"))</x:f>
      </x:c>
      <x:c r="J93" s="30" t="str">
        <x:f>IF(A93="","",IF(OR(EXACT(F93,"MATERIAL"),EXACT(F93,"SUPPORTING")),"VALID","INVALID - MATERIALITY TOKEN"))</x:f>
      </x:c>
      <x:c r="K93" s="30" t="str">
        <x:f>IF(A93="","",COUNTIF(EVIDENCE_RECORDS!$C$6:$C$205,A93))</x:f>
      </x:c>
      <x:c r="L93" s="30" t="str">
        <x:f>IF(A93="","",COUNTIFS(EVIDENCE_RECORDS!$C$6:$C$205,A93,EVIDENCE_RECORDS!$AI$6:$AI$205,"DECISION-USABLE"))</x:f>
      </x:c>
      <x:c r="M93" s="30" t="str">
        <x:f>IF(A93="","",COUNTIFS(EVIDENCE_RECORDS!$C$6:$C$205,A93,EVIDENCE_RECORDS!$AI$6:$AI$205,"BOUNDED INFERENCE"))</x:f>
      </x:c>
      <x:c r="N93" s="30" t="str">
        <x:f>IF(A93="","",COUNTIFS(EVIDENCE_RECORDS!$C$6:$C$205,A93,EVIDENCE_RECORDS!$AI$6:$AI$205,"REPAIR / NARROW"))</x:f>
      </x:c>
      <x:c r="O93" s="30" t="str">
        <x:f>IF(A93="","",COUNTIFS(EVIDENCE_RECORDS!$C$6:$C$205,A93,EVIDENCE_RECORDS!$AI$6:$AI$205,"HOLD / EXCLUDE"))</x:f>
      </x:c>
      <x:c r="P93" s="30" t="str">
        <x:f>IF(A93="","",IF(OR(H93&lt;&gt;"VALID",I93&lt;&gt;"VALID",J93&lt;&gt;"VALID"),"REPAIR CLAIM",IF(K93=0,"NO EVIDENCE",IF(N93&gt;0,"REPAIR EVIDENCE",IF(L93+M93&gt;0,IF(O93&gt;0,"AUDITED WITH EXCLUSIONS","AUDITED"),IF(O93&gt;0,"HOLD / NO USABLE EVIDENCE","NO USABLE EVIDENCE"))))))</x:f>
      </x:c>
      <x:c r="Q93" s="30" t="str">
        <x:f>IF(A93="","",A93&amp;"|~|"&amp;B93&amp;"|~|"&amp;C93&amp;"|~|"&amp;D93&amp;"|~|"&amp;F93&amp;"|~|"&amp;E93)</x:f>
      </x:c>
      <x:c r="R93" s="30" t="str">
        <x:f>IF(A93="","",B93&amp;"|~|"&amp;A93&amp;"|~|"&amp;C93)</x:f>
      </x:c>
    </x:row>
    <x:row r="94">
      <x:c r="A94" s="24"/>
      <x:c r="B94" s="24"/>
      <x:c r="C94" s="24"/>
      <x:c r="D94" s="24"/>
      <x:c r="E94" s="24"/>
      <x:c r="F94" s="24"/>
      <x:c r="G94" s="24"/>
      <x:c r="H94" s="30" t="str">
        <x:f>IF(A94="","",IF(COUNTIF($A$6:$A$205,A94)=1,"VALID","INVALID - DUPLICATE CLAIM ID"))</x:f>
      </x:c>
      <x:c r="I94" s="30" t="str">
        <x:f>IF(A94="","",IF(AND(COUNTIF(DECISION_CONTEXT!$A$6:$A$205,B94)=1,EXACT(B94,INDEX(DECISION_CONTEXT!$A$6:$A$205,MATCH(B94,DECISION_CONTEXT!$A$6:$A$205,0)))),"VALID","INVALID - DECISION LINK"))</x:f>
      </x:c>
      <x:c r="J94" s="30" t="str">
        <x:f>IF(A94="","",IF(OR(EXACT(F94,"MATERIAL"),EXACT(F94,"SUPPORTING")),"VALID","INVALID - MATERIALITY TOKEN"))</x:f>
      </x:c>
      <x:c r="K94" s="30" t="str">
        <x:f>IF(A94="","",COUNTIF(EVIDENCE_RECORDS!$C$6:$C$205,A94))</x:f>
      </x:c>
      <x:c r="L94" s="30" t="str">
        <x:f>IF(A94="","",COUNTIFS(EVIDENCE_RECORDS!$C$6:$C$205,A94,EVIDENCE_RECORDS!$AI$6:$AI$205,"DECISION-USABLE"))</x:f>
      </x:c>
      <x:c r="M94" s="30" t="str">
        <x:f>IF(A94="","",COUNTIFS(EVIDENCE_RECORDS!$C$6:$C$205,A94,EVIDENCE_RECORDS!$AI$6:$AI$205,"BOUNDED INFERENCE"))</x:f>
      </x:c>
      <x:c r="N94" s="30" t="str">
        <x:f>IF(A94="","",COUNTIFS(EVIDENCE_RECORDS!$C$6:$C$205,A94,EVIDENCE_RECORDS!$AI$6:$AI$205,"REPAIR / NARROW"))</x:f>
      </x:c>
      <x:c r="O94" s="30" t="str">
        <x:f>IF(A94="","",COUNTIFS(EVIDENCE_RECORDS!$C$6:$C$205,A94,EVIDENCE_RECORDS!$AI$6:$AI$205,"HOLD / EXCLUDE"))</x:f>
      </x:c>
      <x:c r="P94" s="30" t="str">
        <x:f>IF(A94="","",IF(OR(H94&lt;&gt;"VALID",I94&lt;&gt;"VALID",J94&lt;&gt;"VALID"),"REPAIR CLAIM",IF(K94=0,"NO EVIDENCE",IF(N94&gt;0,"REPAIR EVIDENCE",IF(L94+M94&gt;0,IF(O94&gt;0,"AUDITED WITH EXCLUSIONS","AUDITED"),IF(O94&gt;0,"HOLD / NO USABLE EVIDENCE","NO USABLE EVIDENCE"))))))</x:f>
      </x:c>
      <x:c r="Q94" s="30" t="str">
        <x:f>IF(A94="","",A94&amp;"|~|"&amp;B94&amp;"|~|"&amp;C94&amp;"|~|"&amp;D94&amp;"|~|"&amp;F94&amp;"|~|"&amp;E94)</x:f>
      </x:c>
      <x:c r="R94" s="30" t="str">
        <x:f>IF(A94="","",B94&amp;"|~|"&amp;A94&amp;"|~|"&amp;C94)</x:f>
      </x:c>
    </x:row>
    <x:row r="95">
      <x:c r="A95" s="24"/>
      <x:c r="B95" s="24"/>
      <x:c r="C95" s="24"/>
      <x:c r="D95" s="24"/>
      <x:c r="E95" s="24"/>
      <x:c r="F95" s="24"/>
      <x:c r="G95" s="24"/>
      <x:c r="H95" s="30" t="str">
        <x:f>IF(A95="","",IF(COUNTIF($A$6:$A$205,A95)=1,"VALID","INVALID - DUPLICATE CLAIM ID"))</x:f>
      </x:c>
      <x:c r="I95" s="30" t="str">
        <x:f>IF(A95="","",IF(AND(COUNTIF(DECISION_CONTEXT!$A$6:$A$205,B95)=1,EXACT(B95,INDEX(DECISION_CONTEXT!$A$6:$A$205,MATCH(B95,DECISION_CONTEXT!$A$6:$A$205,0)))),"VALID","INVALID - DECISION LINK"))</x:f>
      </x:c>
      <x:c r="J95" s="30" t="str">
        <x:f>IF(A95="","",IF(OR(EXACT(F95,"MATERIAL"),EXACT(F95,"SUPPORTING")),"VALID","INVALID - MATERIALITY TOKEN"))</x:f>
      </x:c>
      <x:c r="K95" s="30" t="str">
        <x:f>IF(A95="","",COUNTIF(EVIDENCE_RECORDS!$C$6:$C$205,A95))</x:f>
      </x:c>
      <x:c r="L95" s="30" t="str">
        <x:f>IF(A95="","",COUNTIFS(EVIDENCE_RECORDS!$C$6:$C$205,A95,EVIDENCE_RECORDS!$AI$6:$AI$205,"DECISION-USABLE"))</x:f>
      </x:c>
      <x:c r="M95" s="30" t="str">
        <x:f>IF(A95="","",COUNTIFS(EVIDENCE_RECORDS!$C$6:$C$205,A95,EVIDENCE_RECORDS!$AI$6:$AI$205,"BOUNDED INFERENCE"))</x:f>
      </x:c>
      <x:c r="N95" s="30" t="str">
        <x:f>IF(A95="","",COUNTIFS(EVIDENCE_RECORDS!$C$6:$C$205,A95,EVIDENCE_RECORDS!$AI$6:$AI$205,"REPAIR / NARROW"))</x:f>
      </x:c>
      <x:c r="O95" s="30" t="str">
        <x:f>IF(A95="","",COUNTIFS(EVIDENCE_RECORDS!$C$6:$C$205,A95,EVIDENCE_RECORDS!$AI$6:$AI$205,"HOLD / EXCLUDE"))</x:f>
      </x:c>
      <x:c r="P95" s="30" t="str">
        <x:f>IF(A95="","",IF(OR(H95&lt;&gt;"VALID",I95&lt;&gt;"VALID",J95&lt;&gt;"VALID"),"REPAIR CLAIM",IF(K95=0,"NO EVIDENCE",IF(N95&gt;0,"REPAIR EVIDENCE",IF(L95+M95&gt;0,IF(O95&gt;0,"AUDITED WITH EXCLUSIONS","AUDITED"),IF(O95&gt;0,"HOLD / NO USABLE EVIDENCE","NO USABLE EVIDENCE"))))))</x:f>
      </x:c>
      <x:c r="Q95" s="30" t="str">
        <x:f>IF(A95="","",A95&amp;"|~|"&amp;B95&amp;"|~|"&amp;C95&amp;"|~|"&amp;D95&amp;"|~|"&amp;F95&amp;"|~|"&amp;E95)</x:f>
      </x:c>
      <x:c r="R95" s="30" t="str">
        <x:f>IF(A95="","",B95&amp;"|~|"&amp;A95&amp;"|~|"&amp;C95)</x:f>
      </x:c>
    </x:row>
    <x:row r="96">
      <x:c r="A96" s="24"/>
      <x:c r="B96" s="24"/>
      <x:c r="C96" s="24"/>
      <x:c r="D96" s="24"/>
      <x:c r="E96" s="24"/>
      <x:c r="F96" s="24"/>
      <x:c r="G96" s="24"/>
      <x:c r="H96" s="30" t="str">
        <x:f>IF(A96="","",IF(COUNTIF($A$6:$A$205,A96)=1,"VALID","INVALID - DUPLICATE CLAIM ID"))</x:f>
      </x:c>
      <x:c r="I96" s="30" t="str">
        <x:f>IF(A96="","",IF(AND(COUNTIF(DECISION_CONTEXT!$A$6:$A$205,B96)=1,EXACT(B96,INDEX(DECISION_CONTEXT!$A$6:$A$205,MATCH(B96,DECISION_CONTEXT!$A$6:$A$205,0)))),"VALID","INVALID - DECISION LINK"))</x:f>
      </x:c>
      <x:c r="J96" s="30" t="str">
        <x:f>IF(A96="","",IF(OR(EXACT(F96,"MATERIAL"),EXACT(F96,"SUPPORTING")),"VALID","INVALID - MATERIALITY TOKEN"))</x:f>
      </x:c>
      <x:c r="K96" s="30" t="str">
        <x:f>IF(A96="","",COUNTIF(EVIDENCE_RECORDS!$C$6:$C$205,A96))</x:f>
      </x:c>
      <x:c r="L96" s="30" t="str">
        <x:f>IF(A96="","",COUNTIFS(EVIDENCE_RECORDS!$C$6:$C$205,A96,EVIDENCE_RECORDS!$AI$6:$AI$205,"DECISION-USABLE"))</x:f>
      </x:c>
      <x:c r="M96" s="30" t="str">
        <x:f>IF(A96="","",COUNTIFS(EVIDENCE_RECORDS!$C$6:$C$205,A96,EVIDENCE_RECORDS!$AI$6:$AI$205,"BOUNDED INFERENCE"))</x:f>
      </x:c>
      <x:c r="N96" s="30" t="str">
        <x:f>IF(A96="","",COUNTIFS(EVIDENCE_RECORDS!$C$6:$C$205,A96,EVIDENCE_RECORDS!$AI$6:$AI$205,"REPAIR / NARROW"))</x:f>
      </x:c>
      <x:c r="O96" s="30" t="str">
        <x:f>IF(A96="","",COUNTIFS(EVIDENCE_RECORDS!$C$6:$C$205,A96,EVIDENCE_RECORDS!$AI$6:$AI$205,"HOLD / EXCLUDE"))</x:f>
      </x:c>
      <x:c r="P96" s="30" t="str">
        <x:f>IF(A96="","",IF(OR(H96&lt;&gt;"VALID",I96&lt;&gt;"VALID",J96&lt;&gt;"VALID"),"REPAIR CLAIM",IF(K96=0,"NO EVIDENCE",IF(N96&gt;0,"REPAIR EVIDENCE",IF(L96+M96&gt;0,IF(O96&gt;0,"AUDITED WITH EXCLUSIONS","AUDITED"),IF(O96&gt;0,"HOLD / NO USABLE EVIDENCE","NO USABLE EVIDENCE"))))))</x:f>
      </x:c>
      <x:c r="Q96" s="30" t="str">
        <x:f>IF(A96="","",A96&amp;"|~|"&amp;B96&amp;"|~|"&amp;C96&amp;"|~|"&amp;D96&amp;"|~|"&amp;F96&amp;"|~|"&amp;E96)</x:f>
      </x:c>
      <x:c r="R96" s="30" t="str">
        <x:f>IF(A96="","",B96&amp;"|~|"&amp;A96&amp;"|~|"&amp;C96)</x:f>
      </x:c>
    </x:row>
    <x:row r="97">
      <x:c r="A97" s="24"/>
      <x:c r="B97" s="24"/>
      <x:c r="C97" s="24"/>
      <x:c r="D97" s="24"/>
      <x:c r="E97" s="24"/>
      <x:c r="F97" s="24"/>
      <x:c r="G97" s="24"/>
      <x:c r="H97" s="30" t="str">
        <x:f>IF(A97="","",IF(COUNTIF($A$6:$A$205,A97)=1,"VALID","INVALID - DUPLICATE CLAIM ID"))</x:f>
      </x:c>
      <x:c r="I97" s="30" t="str">
        <x:f>IF(A97="","",IF(AND(COUNTIF(DECISION_CONTEXT!$A$6:$A$205,B97)=1,EXACT(B97,INDEX(DECISION_CONTEXT!$A$6:$A$205,MATCH(B97,DECISION_CONTEXT!$A$6:$A$205,0)))),"VALID","INVALID - DECISION LINK"))</x:f>
      </x:c>
      <x:c r="J97" s="30" t="str">
        <x:f>IF(A97="","",IF(OR(EXACT(F97,"MATERIAL"),EXACT(F97,"SUPPORTING")),"VALID","INVALID - MATERIALITY TOKEN"))</x:f>
      </x:c>
      <x:c r="K97" s="30" t="str">
        <x:f>IF(A97="","",COUNTIF(EVIDENCE_RECORDS!$C$6:$C$205,A97))</x:f>
      </x:c>
      <x:c r="L97" s="30" t="str">
        <x:f>IF(A97="","",COUNTIFS(EVIDENCE_RECORDS!$C$6:$C$205,A97,EVIDENCE_RECORDS!$AI$6:$AI$205,"DECISION-USABLE"))</x:f>
      </x:c>
      <x:c r="M97" s="30" t="str">
        <x:f>IF(A97="","",COUNTIFS(EVIDENCE_RECORDS!$C$6:$C$205,A97,EVIDENCE_RECORDS!$AI$6:$AI$205,"BOUNDED INFERENCE"))</x:f>
      </x:c>
      <x:c r="N97" s="30" t="str">
        <x:f>IF(A97="","",COUNTIFS(EVIDENCE_RECORDS!$C$6:$C$205,A97,EVIDENCE_RECORDS!$AI$6:$AI$205,"REPAIR / NARROW"))</x:f>
      </x:c>
      <x:c r="O97" s="30" t="str">
        <x:f>IF(A97="","",COUNTIFS(EVIDENCE_RECORDS!$C$6:$C$205,A97,EVIDENCE_RECORDS!$AI$6:$AI$205,"HOLD / EXCLUDE"))</x:f>
      </x:c>
      <x:c r="P97" s="30" t="str">
        <x:f>IF(A97="","",IF(OR(H97&lt;&gt;"VALID",I97&lt;&gt;"VALID",J97&lt;&gt;"VALID"),"REPAIR CLAIM",IF(K97=0,"NO EVIDENCE",IF(N97&gt;0,"REPAIR EVIDENCE",IF(L97+M97&gt;0,IF(O97&gt;0,"AUDITED WITH EXCLUSIONS","AUDITED"),IF(O97&gt;0,"HOLD / NO USABLE EVIDENCE","NO USABLE EVIDENCE"))))))</x:f>
      </x:c>
      <x:c r="Q97" s="30" t="str">
        <x:f>IF(A97="","",A97&amp;"|~|"&amp;B97&amp;"|~|"&amp;C97&amp;"|~|"&amp;D97&amp;"|~|"&amp;F97&amp;"|~|"&amp;E97)</x:f>
      </x:c>
      <x:c r="R97" s="30" t="str">
        <x:f>IF(A97="","",B97&amp;"|~|"&amp;A97&amp;"|~|"&amp;C97)</x:f>
      </x:c>
    </x:row>
    <x:row r="98">
      <x:c r="A98" s="24"/>
      <x:c r="B98" s="24"/>
      <x:c r="C98" s="24"/>
      <x:c r="D98" s="24"/>
      <x:c r="E98" s="24"/>
      <x:c r="F98" s="24"/>
      <x:c r="G98" s="24"/>
      <x:c r="H98" s="30" t="str">
        <x:f>IF(A98="","",IF(COUNTIF($A$6:$A$205,A98)=1,"VALID","INVALID - DUPLICATE CLAIM ID"))</x:f>
      </x:c>
      <x:c r="I98" s="30" t="str">
        <x:f>IF(A98="","",IF(AND(COUNTIF(DECISION_CONTEXT!$A$6:$A$205,B98)=1,EXACT(B98,INDEX(DECISION_CONTEXT!$A$6:$A$205,MATCH(B98,DECISION_CONTEXT!$A$6:$A$205,0)))),"VALID","INVALID - DECISION LINK"))</x:f>
      </x:c>
      <x:c r="J98" s="30" t="str">
        <x:f>IF(A98="","",IF(OR(EXACT(F98,"MATERIAL"),EXACT(F98,"SUPPORTING")),"VALID","INVALID - MATERIALITY TOKEN"))</x:f>
      </x:c>
      <x:c r="K98" s="30" t="str">
        <x:f>IF(A98="","",COUNTIF(EVIDENCE_RECORDS!$C$6:$C$205,A98))</x:f>
      </x:c>
      <x:c r="L98" s="30" t="str">
        <x:f>IF(A98="","",COUNTIFS(EVIDENCE_RECORDS!$C$6:$C$205,A98,EVIDENCE_RECORDS!$AI$6:$AI$205,"DECISION-USABLE"))</x:f>
      </x:c>
      <x:c r="M98" s="30" t="str">
        <x:f>IF(A98="","",COUNTIFS(EVIDENCE_RECORDS!$C$6:$C$205,A98,EVIDENCE_RECORDS!$AI$6:$AI$205,"BOUNDED INFERENCE"))</x:f>
      </x:c>
      <x:c r="N98" s="30" t="str">
        <x:f>IF(A98="","",COUNTIFS(EVIDENCE_RECORDS!$C$6:$C$205,A98,EVIDENCE_RECORDS!$AI$6:$AI$205,"REPAIR / NARROW"))</x:f>
      </x:c>
      <x:c r="O98" s="30" t="str">
        <x:f>IF(A98="","",COUNTIFS(EVIDENCE_RECORDS!$C$6:$C$205,A98,EVIDENCE_RECORDS!$AI$6:$AI$205,"HOLD / EXCLUDE"))</x:f>
      </x:c>
      <x:c r="P98" s="30" t="str">
        <x:f>IF(A98="","",IF(OR(H98&lt;&gt;"VALID",I98&lt;&gt;"VALID",J98&lt;&gt;"VALID"),"REPAIR CLAIM",IF(K98=0,"NO EVIDENCE",IF(N98&gt;0,"REPAIR EVIDENCE",IF(L98+M98&gt;0,IF(O98&gt;0,"AUDITED WITH EXCLUSIONS","AUDITED"),IF(O98&gt;0,"HOLD / NO USABLE EVIDENCE","NO USABLE EVIDENCE"))))))</x:f>
      </x:c>
      <x:c r="Q98" s="30" t="str">
        <x:f>IF(A98="","",A98&amp;"|~|"&amp;B98&amp;"|~|"&amp;C98&amp;"|~|"&amp;D98&amp;"|~|"&amp;F98&amp;"|~|"&amp;E98)</x:f>
      </x:c>
      <x:c r="R98" s="30" t="str">
        <x:f>IF(A98="","",B98&amp;"|~|"&amp;A98&amp;"|~|"&amp;C98)</x:f>
      </x:c>
    </x:row>
    <x:row r="99">
      <x:c r="A99" s="24"/>
      <x:c r="B99" s="24"/>
      <x:c r="C99" s="24"/>
      <x:c r="D99" s="24"/>
      <x:c r="E99" s="24"/>
      <x:c r="F99" s="24"/>
      <x:c r="G99" s="24"/>
      <x:c r="H99" s="30" t="str">
        <x:f>IF(A99="","",IF(COUNTIF($A$6:$A$205,A99)=1,"VALID","INVALID - DUPLICATE CLAIM ID"))</x:f>
      </x:c>
      <x:c r="I99" s="30" t="str">
        <x:f>IF(A99="","",IF(AND(COUNTIF(DECISION_CONTEXT!$A$6:$A$205,B99)=1,EXACT(B99,INDEX(DECISION_CONTEXT!$A$6:$A$205,MATCH(B99,DECISION_CONTEXT!$A$6:$A$205,0)))),"VALID","INVALID - DECISION LINK"))</x:f>
      </x:c>
      <x:c r="J99" s="30" t="str">
        <x:f>IF(A99="","",IF(OR(EXACT(F99,"MATERIAL"),EXACT(F99,"SUPPORTING")),"VALID","INVALID - MATERIALITY TOKEN"))</x:f>
      </x:c>
      <x:c r="K99" s="30" t="str">
        <x:f>IF(A99="","",COUNTIF(EVIDENCE_RECORDS!$C$6:$C$205,A99))</x:f>
      </x:c>
      <x:c r="L99" s="30" t="str">
        <x:f>IF(A99="","",COUNTIFS(EVIDENCE_RECORDS!$C$6:$C$205,A99,EVIDENCE_RECORDS!$AI$6:$AI$205,"DECISION-USABLE"))</x:f>
      </x:c>
      <x:c r="M99" s="30" t="str">
        <x:f>IF(A99="","",COUNTIFS(EVIDENCE_RECORDS!$C$6:$C$205,A99,EVIDENCE_RECORDS!$AI$6:$AI$205,"BOUNDED INFERENCE"))</x:f>
      </x:c>
      <x:c r="N99" s="30" t="str">
        <x:f>IF(A99="","",COUNTIFS(EVIDENCE_RECORDS!$C$6:$C$205,A99,EVIDENCE_RECORDS!$AI$6:$AI$205,"REPAIR / NARROW"))</x:f>
      </x:c>
      <x:c r="O99" s="30" t="str">
        <x:f>IF(A99="","",COUNTIFS(EVIDENCE_RECORDS!$C$6:$C$205,A99,EVIDENCE_RECORDS!$AI$6:$AI$205,"HOLD / EXCLUDE"))</x:f>
      </x:c>
      <x:c r="P99" s="30" t="str">
        <x:f>IF(A99="","",IF(OR(H99&lt;&gt;"VALID",I99&lt;&gt;"VALID",J99&lt;&gt;"VALID"),"REPAIR CLAIM",IF(K99=0,"NO EVIDENCE",IF(N99&gt;0,"REPAIR EVIDENCE",IF(L99+M99&gt;0,IF(O99&gt;0,"AUDITED WITH EXCLUSIONS","AUDITED"),IF(O99&gt;0,"HOLD / NO USABLE EVIDENCE","NO USABLE EVIDENCE"))))))</x:f>
      </x:c>
      <x:c r="Q99" s="30" t="str">
        <x:f>IF(A99="","",A99&amp;"|~|"&amp;B99&amp;"|~|"&amp;C99&amp;"|~|"&amp;D99&amp;"|~|"&amp;F99&amp;"|~|"&amp;E99)</x:f>
      </x:c>
      <x:c r="R99" s="30" t="str">
        <x:f>IF(A99="","",B99&amp;"|~|"&amp;A99&amp;"|~|"&amp;C99)</x:f>
      </x:c>
    </x:row>
    <x:row r="100">
      <x:c r="A100" s="24"/>
      <x:c r="B100" s="24"/>
      <x:c r="C100" s="24"/>
      <x:c r="D100" s="24"/>
      <x:c r="E100" s="24"/>
      <x:c r="F100" s="24"/>
      <x:c r="G100" s="24"/>
      <x:c r="H100" s="30" t="str">
        <x:f>IF(A100="","",IF(COUNTIF($A$6:$A$205,A100)=1,"VALID","INVALID - DUPLICATE CLAIM ID"))</x:f>
      </x:c>
      <x:c r="I100" s="30" t="str">
        <x:f>IF(A100="","",IF(AND(COUNTIF(DECISION_CONTEXT!$A$6:$A$205,B100)=1,EXACT(B100,INDEX(DECISION_CONTEXT!$A$6:$A$205,MATCH(B100,DECISION_CONTEXT!$A$6:$A$205,0)))),"VALID","INVALID - DECISION LINK"))</x:f>
      </x:c>
      <x:c r="J100" s="30" t="str">
        <x:f>IF(A100="","",IF(OR(EXACT(F100,"MATERIAL"),EXACT(F100,"SUPPORTING")),"VALID","INVALID - MATERIALITY TOKEN"))</x:f>
      </x:c>
      <x:c r="K100" s="30" t="str">
        <x:f>IF(A100="","",COUNTIF(EVIDENCE_RECORDS!$C$6:$C$205,A100))</x:f>
      </x:c>
      <x:c r="L100" s="30" t="str">
        <x:f>IF(A100="","",COUNTIFS(EVIDENCE_RECORDS!$C$6:$C$205,A100,EVIDENCE_RECORDS!$AI$6:$AI$205,"DECISION-USABLE"))</x:f>
      </x:c>
      <x:c r="M100" s="30" t="str">
        <x:f>IF(A100="","",COUNTIFS(EVIDENCE_RECORDS!$C$6:$C$205,A100,EVIDENCE_RECORDS!$AI$6:$AI$205,"BOUNDED INFERENCE"))</x:f>
      </x:c>
      <x:c r="N100" s="30" t="str">
        <x:f>IF(A100="","",COUNTIFS(EVIDENCE_RECORDS!$C$6:$C$205,A100,EVIDENCE_RECORDS!$AI$6:$AI$205,"REPAIR / NARROW"))</x:f>
      </x:c>
      <x:c r="O100" s="30" t="str">
        <x:f>IF(A100="","",COUNTIFS(EVIDENCE_RECORDS!$C$6:$C$205,A100,EVIDENCE_RECORDS!$AI$6:$AI$205,"HOLD / EXCLUDE"))</x:f>
      </x:c>
      <x:c r="P100" s="30" t="str">
        <x:f>IF(A100="","",IF(OR(H100&lt;&gt;"VALID",I100&lt;&gt;"VALID",J100&lt;&gt;"VALID"),"REPAIR CLAIM",IF(K100=0,"NO EVIDENCE",IF(N100&gt;0,"REPAIR EVIDENCE",IF(L100+M100&gt;0,IF(O100&gt;0,"AUDITED WITH EXCLUSIONS","AUDITED"),IF(O100&gt;0,"HOLD / NO USABLE EVIDENCE","NO USABLE EVIDENCE"))))))</x:f>
      </x:c>
      <x:c r="Q100" s="30" t="str">
        <x:f>IF(A100="","",A100&amp;"|~|"&amp;B100&amp;"|~|"&amp;C100&amp;"|~|"&amp;D100&amp;"|~|"&amp;F100&amp;"|~|"&amp;E100)</x:f>
      </x:c>
      <x:c r="R100" s="30" t="str">
        <x:f>IF(A100="","",B100&amp;"|~|"&amp;A100&amp;"|~|"&amp;C100)</x:f>
      </x:c>
    </x:row>
    <x:row r="101">
      <x:c r="A101" s="24"/>
      <x:c r="B101" s="24"/>
      <x:c r="C101" s="24"/>
      <x:c r="D101" s="24"/>
      <x:c r="E101" s="24"/>
      <x:c r="F101" s="24"/>
      <x:c r="G101" s="24"/>
      <x:c r="H101" s="30" t="str">
        <x:f>IF(A101="","",IF(COUNTIF($A$6:$A$205,A101)=1,"VALID","INVALID - DUPLICATE CLAIM ID"))</x:f>
      </x:c>
      <x:c r="I101" s="30" t="str">
        <x:f>IF(A101="","",IF(AND(COUNTIF(DECISION_CONTEXT!$A$6:$A$205,B101)=1,EXACT(B101,INDEX(DECISION_CONTEXT!$A$6:$A$205,MATCH(B101,DECISION_CONTEXT!$A$6:$A$205,0)))),"VALID","INVALID - DECISION LINK"))</x:f>
      </x:c>
      <x:c r="J101" s="30" t="str">
        <x:f>IF(A101="","",IF(OR(EXACT(F101,"MATERIAL"),EXACT(F101,"SUPPORTING")),"VALID","INVALID - MATERIALITY TOKEN"))</x:f>
      </x:c>
      <x:c r="K101" s="30" t="str">
        <x:f>IF(A101="","",COUNTIF(EVIDENCE_RECORDS!$C$6:$C$205,A101))</x:f>
      </x:c>
      <x:c r="L101" s="30" t="str">
        <x:f>IF(A101="","",COUNTIFS(EVIDENCE_RECORDS!$C$6:$C$205,A101,EVIDENCE_RECORDS!$AI$6:$AI$205,"DECISION-USABLE"))</x:f>
      </x:c>
      <x:c r="M101" s="30" t="str">
        <x:f>IF(A101="","",COUNTIFS(EVIDENCE_RECORDS!$C$6:$C$205,A101,EVIDENCE_RECORDS!$AI$6:$AI$205,"BOUNDED INFERENCE"))</x:f>
      </x:c>
      <x:c r="N101" s="30" t="str">
        <x:f>IF(A101="","",COUNTIFS(EVIDENCE_RECORDS!$C$6:$C$205,A101,EVIDENCE_RECORDS!$AI$6:$AI$205,"REPAIR / NARROW"))</x:f>
      </x:c>
      <x:c r="O101" s="30" t="str">
        <x:f>IF(A101="","",COUNTIFS(EVIDENCE_RECORDS!$C$6:$C$205,A101,EVIDENCE_RECORDS!$AI$6:$AI$205,"HOLD / EXCLUDE"))</x:f>
      </x:c>
      <x:c r="P101" s="30" t="str">
        <x:f>IF(A101="","",IF(OR(H101&lt;&gt;"VALID",I101&lt;&gt;"VALID",J101&lt;&gt;"VALID"),"REPAIR CLAIM",IF(K101=0,"NO EVIDENCE",IF(N101&gt;0,"REPAIR EVIDENCE",IF(L101+M101&gt;0,IF(O101&gt;0,"AUDITED WITH EXCLUSIONS","AUDITED"),IF(O101&gt;0,"HOLD / NO USABLE EVIDENCE","NO USABLE EVIDENCE"))))))</x:f>
      </x:c>
      <x:c r="Q101" s="30" t="str">
        <x:f>IF(A101="","",A101&amp;"|~|"&amp;B101&amp;"|~|"&amp;C101&amp;"|~|"&amp;D101&amp;"|~|"&amp;F101&amp;"|~|"&amp;E101)</x:f>
      </x:c>
      <x:c r="R101" s="30" t="str">
        <x:f>IF(A101="","",B101&amp;"|~|"&amp;A101&amp;"|~|"&amp;C101)</x:f>
      </x:c>
    </x:row>
    <x:row r="102">
      <x:c r="A102" s="24"/>
      <x:c r="B102" s="24"/>
      <x:c r="C102" s="24"/>
      <x:c r="D102" s="24"/>
      <x:c r="E102" s="24"/>
      <x:c r="F102" s="24"/>
      <x:c r="G102" s="24"/>
      <x:c r="H102" s="30" t="str">
        <x:f>IF(A102="","",IF(COUNTIF($A$6:$A$205,A102)=1,"VALID","INVALID - DUPLICATE CLAIM ID"))</x:f>
      </x:c>
      <x:c r="I102" s="30" t="str">
        <x:f>IF(A102="","",IF(AND(COUNTIF(DECISION_CONTEXT!$A$6:$A$205,B102)=1,EXACT(B102,INDEX(DECISION_CONTEXT!$A$6:$A$205,MATCH(B102,DECISION_CONTEXT!$A$6:$A$205,0)))),"VALID","INVALID - DECISION LINK"))</x:f>
      </x:c>
      <x:c r="J102" s="30" t="str">
        <x:f>IF(A102="","",IF(OR(EXACT(F102,"MATERIAL"),EXACT(F102,"SUPPORTING")),"VALID","INVALID - MATERIALITY TOKEN"))</x:f>
      </x:c>
      <x:c r="K102" s="30" t="str">
        <x:f>IF(A102="","",COUNTIF(EVIDENCE_RECORDS!$C$6:$C$205,A102))</x:f>
      </x:c>
      <x:c r="L102" s="30" t="str">
        <x:f>IF(A102="","",COUNTIFS(EVIDENCE_RECORDS!$C$6:$C$205,A102,EVIDENCE_RECORDS!$AI$6:$AI$205,"DECISION-USABLE"))</x:f>
      </x:c>
      <x:c r="M102" s="30" t="str">
        <x:f>IF(A102="","",COUNTIFS(EVIDENCE_RECORDS!$C$6:$C$205,A102,EVIDENCE_RECORDS!$AI$6:$AI$205,"BOUNDED INFERENCE"))</x:f>
      </x:c>
      <x:c r="N102" s="30" t="str">
        <x:f>IF(A102="","",COUNTIFS(EVIDENCE_RECORDS!$C$6:$C$205,A102,EVIDENCE_RECORDS!$AI$6:$AI$205,"REPAIR / NARROW"))</x:f>
      </x:c>
      <x:c r="O102" s="30" t="str">
        <x:f>IF(A102="","",COUNTIFS(EVIDENCE_RECORDS!$C$6:$C$205,A102,EVIDENCE_RECORDS!$AI$6:$AI$205,"HOLD / EXCLUDE"))</x:f>
      </x:c>
      <x:c r="P102" s="30" t="str">
        <x:f>IF(A102="","",IF(OR(H102&lt;&gt;"VALID",I102&lt;&gt;"VALID",J102&lt;&gt;"VALID"),"REPAIR CLAIM",IF(K102=0,"NO EVIDENCE",IF(N102&gt;0,"REPAIR EVIDENCE",IF(L102+M102&gt;0,IF(O102&gt;0,"AUDITED WITH EXCLUSIONS","AUDITED"),IF(O102&gt;0,"HOLD / NO USABLE EVIDENCE","NO USABLE EVIDENCE"))))))</x:f>
      </x:c>
      <x:c r="Q102" s="30" t="str">
        <x:f>IF(A102="","",A102&amp;"|~|"&amp;B102&amp;"|~|"&amp;C102&amp;"|~|"&amp;D102&amp;"|~|"&amp;F102&amp;"|~|"&amp;E102)</x:f>
      </x:c>
      <x:c r="R102" s="30" t="str">
        <x:f>IF(A102="","",B102&amp;"|~|"&amp;A102&amp;"|~|"&amp;C102)</x:f>
      </x:c>
    </x:row>
    <x:row r="103">
      <x:c r="A103" s="24"/>
      <x:c r="B103" s="24"/>
      <x:c r="C103" s="24"/>
      <x:c r="D103" s="24"/>
      <x:c r="E103" s="24"/>
      <x:c r="F103" s="24"/>
      <x:c r="G103" s="24"/>
      <x:c r="H103" s="30" t="str">
        <x:f>IF(A103="","",IF(COUNTIF($A$6:$A$205,A103)=1,"VALID","INVALID - DUPLICATE CLAIM ID"))</x:f>
      </x:c>
      <x:c r="I103" s="30" t="str">
        <x:f>IF(A103="","",IF(AND(COUNTIF(DECISION_CONTEXT!$A$6:$A$205,B103)=1,EXACT(B103,INDEX(DECISION_CONTEXT!$A$6:$A$205,MATCH(B103,DECISION_CONTEXT!$A$6:$A$205,0)))),"VALID","INVALID - DECISION LINK"))</x:f>
      </x:c>
      <x:c r="J103" s="30" t="str">
        <x:f>IF(A103="","",IF(OR(EXACT(F103,"MATERIAL"),EXACT(F103,"SUPPORTING")),"VALID","INVALID - MATERIALITY TOKEN"))</x:f>
      </x:c>
      <x:c r="K103" s="30" t="str">
        <x:f>IF(A103="","",COUNTIF(EVIDENCE_RECORDS!$C$6:$C$205,A103))</x:f>
      </x:c>
      <x:c r="L103" s="30" t="str">
        <x:f>IF(A103="","",COUNTIFS(EVIDENCE_RECORDS!$C$6:$C$205,A103,EVIDENCE_RECORDS!$AI$6:$AI$205,"DECISION-USABLE"))</x:f>
      </x:c>
      <x:c r="M103" s="30" t="str">
        <x:f>IF(A103="","",COUNTIFS(EVIDENCE_RECORDS!$C$6:$C$205,A103,EVIDENCE_RECORDS!$AI$6:$AI$205,"BOUNDED INFERENCE"))</x:f>
      </x:c>
      <x:c r="N103" s="30" t="str">
        <x:f>IF(A103="","",COUNTIFS(EVIDENCE_RECORDS!$C$6:$C$205,A103,EVIDENCE_RECORDS!$AI$6:$AI$205,"REPAIR / NARROW"))</x:f>
      </x:c>
      <x:c r="O103" s="30" t="str">
        <x:f>IF(A103="","",COUNTIFS(EVIDENCE_RECORDS!$C$6:$C$205,A103,EVIDENCE_RECORDS!$AI$6:$AI$205,"HOLD / EXCLUDE"))</x:f>
      </x:c>
      <x:c r="P103" s="30" t="str">
        <x:f>IF(A103="","",IF(OR(H103&lt;&gt;"VALID",I103&lt;&gt;"VALID",J103&lt;&gt;"VALID"),"REPAIR CLAIM",IF(K103=0,"NO EVIDENCE",IF(N103&gt;0,"REPAIR EVIDENCE",IF(L103+M103&gt;0,IF(O103&gt;0,"AUDITED WITH EXCLUSIONS","AUDITED"),IF(O103&gt;0,"HOLD / NO USABLE EVIDENCE","NO USABLE EVIDENCE"))))))</x:f>
      </x:c>
      <x:c r="Q103" s="30" t="str">
        <x:f>IF(A103="","",A103&amp;"|~|"&amp;B103&amp;"|~|"&amp;C103&amp;"|~|"&amp;D103&amp;"|~|"&amp;F103&amp;"|~|"&amp;E103)</x:f>
      </x:c>
      <x:c r="R103" s="30" t="str">
        <x:f>IF(A103="","",B103&amp;"|~|"&amp;A103&amp;"|~|"&amp;C103)</x:f>
      </x:c>
    </x:row>
    <x:row r="104">
      <x:c r="A104" s="24"/>
      <x:c r="B104" s="24"/>
      <x:c r="C104" s="24"/>
      <x:c r="D104" s="24"/>
      <x:c r="E104" s="24"/>
      <x:c r="F104" s="24"/>
      <x:c r="G104" s="24"/>
      <x:c r="H104" s="30" t="str">
        <x:f>IF(A104="","",IF(COUNTIF($A$6:$A$205,A104)=1,"VALID","INVALID - DUPLICATE CLAIM ID"))</x:f>
      </x:c>
      <x:c r="I104" s="30" t="str">
        <x:f>IF(A104="","",IF(AND(COUNTIF(DECISION_CONTEXT!$A$6:$A$205,B104)=1,EXACT(B104,INDEX(DECISION_CONTEXT!$A$6:$A$205,MATCH(B104,DECISION_CONTEXT!$A$6:$A$205,0)))),"VALID","INVALID - DECISION LINK"))</x:f>
      </x:c>
      <x:c r="J104" s="30" t="str">
        <x:f>IF(A104="","",IF(OR(EXACT(F104,"MATERIAL"),EXACT(F104,"SUPPORTING")),"VALID","INVALID - MATERIALITY TOKEN"))</x:f>
      </x:c>
      <x:c r="K104" s="30" t="str">
        <x:f>IF(A104="","",COUNTIF(EVIDENCE_RECORDS!$C$6:$C$205,A104))</x:f>
      </x:c>
      <x:c r="L104" s="30" t="str">
        <x:f>IF(A104="","",COUNTIFS(EVIDENCE_RECORDS!$C$6:$C$205,A104,EVIDENCE_RECORDS!$AI$6:$AI$205,"DECISION-USABLE"))</x:f>
      </x:c>
      <x:c r="M104" s="30" t="str">
        <x:f>IF(A104="","",COUNTIFS(EVIDENCE_RECORDS!$C$6:$C$205,A104,EVIDENCE_RECORDS!$AI$6:$AI$205,"BOUNDED INFERENCE"))</x:f>
      </x:c>
      <x:c r="N104" s="30" t="str">
        <x:f>IF(A104="","",COUNTIFS(EVIDENCE_RECORDS!$C$6:$C$205,A104,EVIDENCE_RECORDS!$AI$6:$AI$205,"REPAIR / NARROW"))</x:f>
      </x:c>
      <x:c r="O104" s="30" t="str">
        <x:f>IF(A104="","",COUNTIFS(EVIDENCE_RECORDS!$C$6:$C$205,A104,EVIDENCE_RECORDS!$AI$6:$AI$205,"HOLD / EXCLUDE"))</x:f>
      </x:c>
      <x:c r="P104" s="30" t="str">
        <x:f>IF(A104="","",IF(OR(H104&lt;&gt;"VALID",I104&lt;&gt;"VALID",J104&lt;&gt;"VALID"),"REPAIR CLAIM",IF(K104=0,"NO EVIDENCE",IF(N104&gt;0,"REPAIR EVIDENCE",IF(L104+M104&gt;0,IF(O104&gt;0,"AUDITED WITH EXCLUSIONS","AUDITED"),IF(O104&gt;0,"HOLD / NO USABLE EVIDENCE","NO USABLE EVIDENCE"))))))</x:f>
      </x:c>
      <x:c r="Q104" s="30" t="str">
        <x:f>IF(A104="","",A104&amp;"|~|"&amp;B104&amp;"|~|"&amp;C104&amp;"|~|"&amp;D104&amp;"|~|"&amp;F104&amp;"|~|"&amp;E104)</x:f>
      </x:c>
      <x:c r="R104" s="30" t="str">
        <x:f>IF(A104="","",B104&amp;"|~|"&amp;A104&amp;"|~|"&amp;C104)</x:f>
      </x:c>
    </x:row>
    <x:row r="105">
      <x:c r="A105" s="24"/>
      <x:c r="B105" s="24"/>
      <x:c r="C105" s="24"/>
      <x:c r="D105" s="24"/>
      <x:c r="E105" s="24"/>
      <x:c r="F105" s="24"/>
      <x:c r="G105" s="24"/>
      <x:c r="H105" s="30" t="str">
        <x:f>IF(A105="","",IF(COUNTIF($A$6:$A$205,A105)=1,"VALID","INVALID - DUPLICATE CLAIM ID"))</x:f>
      </x:c>
      <x:c r="I105" s="30" t="str">
        <x:f>IF(A105="","",IF(AND(COUNTIF(DECISION_CONTEXT!$A$6:$A$205,B105)=1,EXACT(B105,INDEX(DECISION_CONTEXT!$A$6:$A$205,MATCH(B105,DECISION_CONTEXT!$A$6:$A$205,0)))),"VALID","INVALID - DECISION LINK"))</x:f>
      </x:c>
      <x:c r="J105" s="30" t="str">
        <x:f>IF(A105="","",IF(OR(EXACT(F105,"MATERIAL"),EXACT(F105,"SUPPORTING")),"VALID","INVALID - MATERIALITY TOKEN"))</x:f>
      </x:c>
      <x:c r="K105" s="30" t="str">
        <x:f>IF(A105="","",COUNTIF(EVIDENCE_RECORDS!$C$6:$C$205,A105))</x:f>
      </x:c>
      <x:c r="L105" s="30" t="str">
        <x:f>IF(A105="","",COUNTIFS(EVIDENCE_RECORDS!$C$6:$C$205,A105,EVIDENCE_RECORDS!$AI$6:$AI$205,"DECISION-USABLE"))</x:f>
      </x:c>
      <x:c r="M105" s="30" t="str">
        <x:f>IF(A105="","",COUNTIFS(EVIDENCE_RECORDS!$C$6:$C$205,A105,EVIDENCE_RECORDS!$AI$6:$AI$205,"BOUNDED INFERENCE"))</x:f>
      </x:c>
      <x:c r="N105" s="30" t="str">
        <x:f>IF(A105="","",COUNTIFS(EVIDENCE_RECORDS!$C$6:$C$205,A105,EVIDENCE_RECORDS!$AI$6:$AI$205,"REPAIR / NARROW"))</x:f>
      </x:c>
      <x:c r="O105" s="30" t="str">
        <x:f>IF(A105="","",COUNTIFS(EVIDENCE_RECORDS!$C$6:$C$205,A105,EVIDENCE_RECORDS!$AI$6:$AI$205,"HOLD / EXCLUDE"))</x:f>
      </x:c>
      <x:c r="P105" s="30" t="str">
        <x:f>IF(A105="","",IF(OR(H105&lt;&gt;"VALID",I105&lt;&gt;"VALID",J105&lt;&gt;"VALID"),"REPAIR CLAIM",IF(K105=0,"NO EVIDENCE",IF(N105&gt;0,"REPAIR EVIDENCE",IF(L105+M105&gt;0,IF(O105&gt;0,"AUDITED WITH EXCLUSIONS","AUDITED"),IF(O105&gt;0,"HOLD / NO USABLE EVIDENCE","NO USABLE EVIDENCE"))))))</x:f>
      </x:c>
      <x:c r="Q105" s="30" t="str">
        <x:f>IF(A105="","",A105&amp;"|~|"&amp;B105&amp;"|~|"&amp;C105&amp;"|~|"&amp;D105&amp;"|~|"&amp;F105&amp;"|~|"&amp;E105)</x:f>
      </x:c>
      <x:c r="R105" s="30" t="str">
        <x:f>IF(A105="","",B105&amp;"|~|"&amp;A105&amp;"|~|"&amp;C105)</x:f>
      </x:c>
    </x:row>
    <x:row r="106">
      <x:c r="A106" s="24"/>
      <x:c r="B106" s="24"/>
      <x:c r="C106" s="24"/>
      <x:c r="D106" s="24"/>
      <x:c r="E106" s="24"/>
      <x:c r="F106" s="24"/>
      <x:c r="G106" s="24"/>
      <x:c r="H106" s="30" t="str">
        <x:f>IF(A106="","",IF(COUNTIF($A$6:$A$205,A106)=1,"VALID","INVALID - DUPLICATE CLAIM ID"))</x:f>
      </x:c>
      <x:c r="I106" s="30" t="str">
        <x:f>IF(A106="","",IF(AND(COUNTIF(DECISION_CONTEXT!$A$6:$A$205,B106)=1,EXACT(B106,INDEX(DECISION_CONTEXT!$A$6:$A$205,MATCH(B106,DECISION_CONTEXT!$A$6:$A$205,0)))),"VALID","INVALID - DECISION LINK"))</x:f>
      </x:c>
      <x:c r="J106" s="30" t="str">
        <x:f>IF(A106="","",IF(OR(EXACT(F106,"MATERIAL"),EXACT(F106,"SUPPORTING")),"VALID","INVALID - MATERIALITY TOKEN"))</x:f>
      </x:c>
      <x:c r="K106" s="30" t="str">
        <x:f>IF(A106="","",COUNTIF(EVIDENCE_RECORDS!$C$6:$C$205,A106))</x:f>
      </x:c>
      <x:c r="L106" s="30" t="str">
        <x:f>IF(A106="","",COUNTIFS(EVIDENCE_RECORDS!$C$6:$C$205,A106,EVIDENCE_RECORDS!$AI$6:$AI$205,"DECISION-USABLE"))</x:f>
      </x:c>
      <x:c r="M106" s="30" t="str">
        <x:f>IF(A106="","",COUNTIFS(EVIDENCE_RECORDS!$C$6:$C$205,A106,EVIDENCE_RECORDS!$AI$6:$AI$205,"BOUNDED INFERENCE"))</x:f>
      </x:c>
      <x:c r="N106" s="30" t="str">
        <x:f>IF(A106="","",COUNTIFS(EVIDENCE_RECORDS!$C$6:$C$205,A106,EVIDENCE_RECORDS!$AI$6:$AI$205,"REPAIR / NARROW"))</x:f>
      </x:c>
      <x:c r="O106" s="30" t="str">
        <x:f>IF(A106="","",COUNTIFS(EVIDENCE_RECORDS!$C$6:$C$205,A106,EVIDENCE_RECORDS!$AI$6:$AI$205,"HOLD / EXCLUDE"))</x:f>
      </x:c>
      <x:c r="P106" s="30" t="str">
        <x:f>IF(A106="","",IF(OR(H106&lt;&gt;"VALID",I106&lt;&gt;"VALID",J106&lt;&gt;"VALID"),"REPAIR CLAIM",IF(K106=0,"NO EVIDENCE",IF(N106&gt;0,"REPAIR EVIDENCE",IF(L106+M106&gt;0,IF(O106&gt;0,"AUDITED WITH EXCLUSIONS","AUDITED"),IF(O106&gt;0,"HOLD / NO USABLE EVIDENCE","NO USABLE EVIDENCE"))))))</x:f>
      </x:c>
      <x:c r="Q106" s="30" t="str">
        <x:f>IF(A106="","",A106&amp;"|~|"&amp;B106&amp;"|~|"&amp;C106&amp;"|~|"&amp;D106&amp;"|~|"&amp;F106&amp;"|~|"&amp;E106)</x:f>
      </x:c>
      <x:c r="R106" s="30" t="str">
        <x:f>IF(A106="","",B106&amp;"|~|"&amp;A106&amp;"|~|"&amp;C106)</x:f>
      </x:c>
    </x:row>
    <x:row r="107">
      <x:c r="A107" s="24"/>
      <x:c r="B107" s="24"/>
      <x:c r="C107" s="24"/>
      <x:c r="D107" s="24"/>
      <x:c r="E107" s="24"/>
      <x:c r="F107" s="24"/>
      <x:c r="G107" s="24"/>
      <x:c r="H107" s="30" t="str">
        <x:f>IF(A107="","",IF(COUNTIF($A$6:$A$205,A107)=1,"VALID","INVALID - DUPLICATE CLAIM ID"))</x:f>
      </x:c>
      <x:c r="I107" s="30" t="str">
        <x:f>IF(A107="","",IF(AND(COUNTIF(DECISION_CONTEXT!$A$6:$A$205,B107)=1,EXACT(B107,INDEX(DECISION_CONTEXT!$A$6:$A$205,MATCH(B107,DECISION_CONTEXT!$A$6:$A$205,0)))),"VALID","INVALID - DECISION LINK"))</x:f>
      </x:c>
      <x:c r="J107" s="30" t="str">
        <x:f>IF(A107="","",IF(OR(EXACT(F107,"MATERIAL"),EXACT(F107,"SUPPORTING")),"VALID","INVALID - MATERIALITY TOKEN"))</x:f>
      </x:c>
      <x:c r="K107" s="30" t="str">
        <x:f>IF(A107="","",COUNTIF(EVIDENCE_RECORDS!$C$6:$C$205,A107))</x:f>
      </x:c>
      <x:c r="L107" s="30" t="str">
        <x:f>IF(A107="","",COUNTIFS(EVIDENCE_RECORDS!$C$6:$C$205,A107,EVIDENCE_RECORDS!$AI$6:$AI$205,"DECISION-USABLE"))</x:f>
      </x:c>
      <x:c r="M107" s="30" t="str">
        <x:f>IF(A107="","",COUNTIFS(EVIDENCE_RECORDS!$C$6:$C$205,A107,EVIDENCE_RECORDS!$AI$6:$AI$205,"BOUNDED INFERENCE"))</x:f>
      </x:c>
      <x:c r="N107" s="30" t="str">
        <x:f>IF(A107="","",COUNTIFS(EVIDENCE_RECORDS!$C$6:$C$205,A107,EVIDENCE_RECORDS!$AI$6:$AI$205,"REPAIR / NARROW"))</x:f>
      </x:c>
      <x:c r="O107" s="30" t="str">
        <x:f>IF(A107="","",COUNTIFS(EVIDENCE_RECORDS!$C$6:$C$205,A107,EVIDENCE_RECORDS!$AI$6:$AI$205,"HOLD / EXCLUDE"))</x:f>
      </x:c>
      <x:c r="P107" s="30" t="str">
        <x:f>IF(A107="","",IF(OR(H107&lt;&gt;"VALID",I107&lt;&gt;"VALID",J107&lt;&gt;"VALID"),"REPAIR CLAIM",IF(K107=0,"NO EVIDENCE",IF(N107&gt;0,"REPAIR EVIDENCE",IF(L107+M107&gt;0,IF(O107&gt;0,"AUDITED WITH EXCLUSIONS","AUDITED"),IF(O107&gt;0,"HOLD / NO USABLE EVIDENCE","NO USABLE EVIDENCE"))))))</x:f>
      </x:c>
      <x:c r="Q107" s="30" t="str">
        <x:f>IF(A107="","",A107&amp;"|~|"&amp;B107&amp;"|~|"&amp;C107&amp;"|~|"&amp;D107&amp;"|~|"&amp;F107&amp;"|~|"&amp;E107)</x:f>
      </x:c>
      <x:c r="R107" s="30" t="str">
        <x:f>IF(A107="","",B107&amp;"|~|"&amp;A107&amp;"|~|"&amp;C107)</x:f>
      </x:c>
    </x:row>
    <x:row r="108">
      <x:c r="A108" s="24"/>
      <x:c r="B108" s="24"/>
      <x:c r="C108" s="24"/>
      <x:c r="D108" s="24"/>
      <x:c r="E108" s="24"/>
      <x:c r="F108" s="24"/>
      <x:c r="G108" s="24"/>
      <x:c r="H108" s="30" t="str">
        <x:f>IF(A108="","",IF(COUNTIF($A$6:$A$205,A108)=1,"VALID","INVALID - DUPLICATE CLAIM ID"))</x:f>
      </x:c>
      <x:c r="I108" s="30" t="str">
        <x:f>IF(A108="","",IF(AND(COUNTIF(DECISION_CONTEXT!$A$6:$A$205,B108)=1,EXACT(B108,INDEX(DECISION_CONTEXT!$A$6:$A$205,MATCH(B108,DECISION_CONTEXT!$A$6:$A$205,0)))),"VALID","INVALID - DECISION LINK"))</x:f>
      </x:c>
      <x:c r="J108" s="30" t="str">
        <x:f>IF(A108="","",IF(OR(EXACT(F108,"MATERIAL"),EXACT(F108,"SUPPORTING")),"VALID","INVALID - MATERIALITY TOKEN"))</x:f>
      </x:c>
      <x:c r="K108" s="30" t="str">
        <x:f>IF(A108="","",COUNTIF(EVIDENCE_RECORDS!$C$6:$C$205,A108))</x:f>
      </x:c>
      <x:c r="L108" s="30" t="str">
        <x:f>IF(A108="","",COUNTIFS(EVIDENCE_RECORDS!$C$6:$C$205,A108,EVIDENCE_RECORDS!$AI$6:$AI$205,"DECISION-USABLE"))</x:f>
      </x:c>
      <x:c r="M108" s="30" t="str">
        <x:f>IF(A108="","",COUNTIFS(EVIDENCE_RECORDS!$C$6:$C$205,A108,EVIDENCE_RECORDS!$AI$6:$AI$205,"BOUNDED INFERENCE"))</x:f>
      </x:c>
      <x:c r="N108" s="30" t="str">
        <x:f>IF(A108="","",COUNTIFS(EVIDENCE_RECORDS!$C$6:$C$205,A108,EVIDENCE_RECORDS!$AI$6:$AI$205,"REPAIR / NARROW"))</x:f>
      </x:c>
      <x:c r="O108" s="30" t="str">
        <x:f>IF(A108="","",COUNTIFS(EVIDENCE_RECORDS!$C$6:$C$205,A108,EVIDENCE_RECORDS!$AI$6:$AI$205,"HOLD / EXCLUDE"))</x:f>
      </x:c>
      <x:c r="P108" s="30" t="str">
        <x:f>IF(A108="","",IF(OR(H108&lt;&gt;"VALID",I108&lt;&gt;"VALID",J108&lt;&gt;"VALID"),"REPAIR CLAIM",IF(K108=0,"NO EVIDENCE",IF(N108&gt;0,"REPAIR EVIDENCE",IF(L108+M108&gt;0,IF(O108&gt;0,"AUDITED WITH EXCLUSIONS","AUDITED"),IF(O108&gt;0,"HOLD / NO USABLE EVIDENCE","NO USABLE EVIDENCE"))))))</x:f>
      </x:c>
      <x:c r="Q108" s="30" t="str">
        <x:f>IF(A108="","",A108&amp;"|~|"&amp;B108&amp;"|~|"&amp;C108&amp;"|~|"&amp;D108&amp;"|~|"&amp;F108&amp;"|~|"&amp;E108)</x:f>
      </x:c>
      <x:c r="R108" s="30" t="str">
        <x:f>IF(A108="","",B108&amp;"|~|"&amp;A108&amp;"|~|"&amp;C108)</x:f>
      </x:c>
    </x:row>
    <x:row r="109">
      <x:c r="A109" s="24"/>
      <x:c r="B109" s="24"/>
      <x:c r="C109" s="24"/>
      <x:c r="D109" s="24"/>
      <x:c r="E109" s="24"/>
      <x:c r="F109" s="24"/>
      <x:c r="G109" s="24"/>
      <x:c r="H109" s="30" t="str">
        <x:f>IF(A109="","",IF(COUNTIF($A$6:$A$205,A109)=1,"VALID","INVALID - DUPLICATE CLAIM ID"))</x:f>
      </x:c>
      <x:c r="I109" s="30" t="str">
        <x:f>IF(A109="","",IF(AND(COUNTIF(DECISION_CONTEXT!$A$6:$A$205,B109)=1,EXACT(B109,INDEX(DECISION_CONTEXT!$A$6:$A$205,MATCH(B109,DECISION_CONTEXT!$A$6:$A$205,0)))),"VALID","INVALID - DECISION LINK"))</x:f>
      </x:c>
      <x:c r="J109" s="30" t="str">
        <x:f>IF(A109="","",IF(OR(EXACT(F109,"MATERIAL"),EXACT(F109,"SUPPORTING")),"VALID","INVALID - MATERIALITY TOKEN"))</x:f>
      </x:c>
      <x:c r="K109" s="30" t="str">
        <x:f>IF(A109="","",COUNTIF(EVIDENCE_RECORDS!$C$6:$C$205,A109))</x:f>
      </x:c>
      <x:c r="L109" s="30" t="str">
        <x:f>IF(A109="","",COUNTIFS(EVIDENCE_RECORDS!$C$6:$C$205,A109,EVIDENCE_RECORDS!$AI$6:$AI$205,"DECISION-USABLE"))</x:f>
      </x:c>
      <x:c r="M109" s="30" t="str">
        <x:f>IF(A109="","",COUNTIFS(EVIDENCE_RECORDS!$C$6:$C$205,A109,EVIDENCE_RECORDS!$AI$6:$AI$205,"BOUNDED INFERENCE"))</x:f>
      </x:c>
      <x:c r="N109" s="30" t="str">
        <x:f>IF(A109="","",COUNTIFS(EVIDENCE_RECORDS!$C$6:$C$205,A109,EVIDENCE_RECORDS!$AI$6:$AI$205,"REPAIR / NARROW"))</x:f>
      </x:c>
      <x:c r="O109" s="30" t="str">
        <x:f>IF(A109="","",COUNTIFS(EVIDENCE_RECORDS!$C$6:$C$205,A109,EVIDENCE_RECORDS!$AI$6:$AI$205,"HOLD / EXCLUDE"))</x:f>
      </x:c>
      <x:c r="P109" s="30" t="str">
        <x:f>IF(A109="","",IF(OR(H109&lt;&gt;"VALID",I109&lt;&gt;"VALID",J109&lt;&gt;"VALID"),"REPAIR CLAIM",IF(K109=0,"NO EVIDENCE",IF(N109&gt;0,"REPAIR EVIDENCE",IF(L109+M109&gt;0,IF(O109&gt;0,"AUDITED WITH EXCLUSIONS","AUDITED"),IF(O109&gt;0,"HOLD / NO USABLE EVIDENCE","NO USABLE EVIDENCE"))))))</x:f>
      </x:c>
      <x:c r="Q109" s="30" t="str">
        <x:f>IF(A109="","",A109&amp;"|~|"&amp;B109&amp;"|~|"&amp;C109&amp;"|~|"&amp;D109&amp;"|~|"&amp;F109&amp;"|~|"&amp;E109)</x:f>
      </x:c>
      <x:c r="R109" s="30" t="str">
        <x:f>IF(A109="","",B109&amp;"|~|"&amp;A109&amp;"|~|"&amp;C109)</x:f>
      </x:c>
    </x:row>
    <x:row r="110">
      <x:c r="A110" s="24"/>
      <x:c r="B110" s="24"/>
      <x:c r="C110" s="24"/>
      <x:c r="D110" s="24"/>
      <x:c r="E110" s="24"/>
      <x:c r="F110" s="24"/>
      <x:c r="G110" s="24"/>
      <x:c r="H110" s="30" t="str">
        <x:f>IF(A110="","",IF(COUNTIF($A$6:$A$205,A110)=1,"VALID","INVALID - DUPLICATE CLAIM ID"))</x:f>
      </x:c>
      <x:c r="I110" s="30" t="str">
        <x:f>IF(A110="","",IF(AND(COUNTIF(DECISION_CONTEXT!$A$6:$A$205,B110)=1,EXACT(B110,INDEX(DECISION_CONTEXT!$A$6:$A$205,MATCH(B110,DECISION_CONTEXT!$A$6:$A$205,0)))),"VALID","INVALID - DECISION LINK"))</x:f>
      </x:c>
      <x:c r="J110" s="30" t="str">
        <x:f>IF(A110="","",IF(OR(EXACT(F110,"MATERIAL"),EXACT(F110,"SUPPORTING")),"VALID","INVALID - MATERIALITY TOKEN"))</x:f>
      </x:c>
      <x:c r="K110" s="30" t="str">
        <x:f>IF(A110="","",COUNTIF(EVIDENCE_RECORDS!$C$6:$C$205,A110))</x:f>
      </x:c>
      <x:c r="L110" s="30" t="str">
        <x:f>IF(A110="","",COUNTIFS(EVIDENCE_RECORDS!$C$6:$C$205,A110,EVIDENCE_RECORDS!$AI$6:$AI$205,"DECISION-USABLE"))</x:f>
      </x:c>
      <x:c r="M110" s="30" t="str">
        <x:f>IF(A110="","",COUNTIFS(EVIDENCE_RECORDS!$C$6:$C$205,A110,EVIDENCE_RECORDS!$AI$6:$AI$205,"BOUNDED INFERENCE"))</x:f>
      </x:c>
      <x:c r="N110" s="30" t="str">
        <x:f>IF(A110="","",COUNTIFS(EVIDENCE_RECORDS!$C$6:$C$205,A110,EVIDENCE_RECORDS!$AI$6:$AI$205,"REPAIR / NARROW"))</x:f>
      </x:c>
      <x:c r="O110" s="30" t="str">
        <x:f>IF(A110="","",COUNTIFS(EVIDENCE_RECORDS!$C$6:$C$205,A110,EVIDENCE_RECORDS!$AI$6:$AI$205,"HOLD / EXCLUDE"))</x:f>
      </x:c>
      <x:c r="P110" s="30" t="str">
        <x:f>IF(A110="","",IF(OR(H110&lt;&gt;"VALID",I110&lt;&gt;"VALID",J110&lt;&gt;"VALID"),"REPAIR CLAIM",IF(K110=0,"NO EVIDENCE",IF(N110&gt;0,"REPAIR EVIDENCE",IF(L110+M110&gt;0,IF(O110&gt;0,"AUDITED WITH EXCLUSIONS","AUDITED"),IF(O110&gt;0,"HOLD / NO USABLE EVIDENCE","NO USABLE EVIDENCE"))))))</x:f>
      </x:c>
      <x:c r="Q110" s="30" t="str">
        <x:f>IF(A110="","",A110&amp;"|~|"&amp;B110&amp;"|~|"&amp;C110&amp;"|~|"&amp;D110&amp;"|~|"&amp;F110&amp;"|~|"&amp;E110)</x:f>
      </x:c>
      <x:c r="R110" s="30" t="str">
        <x:f>IF(A110="","",B110&amp;"|~|"&amp;A110&amp;"|~|"&amp;C110)</x:f>
      </x:c>
    </x:row>
    <x:row r="111">
      <x:c r="A111" s="24"/>
      <x:c r="B111" s="24"/>
      <x:c r="C111" s="24"/>
      <x:c r="D111" s="24"/>
      <x:c r="E111" s="24"/>
      <x:c r="F111" s="24"/>
      <x:c r="G111" s="24"/>
      <x:c r="H111" s="30" t="str">
        <x:f>IF(A111="","",IF(COUNTIF($A$6:$A$205,A111)=1,"VALID","INVALID - DUPLICATE CLAIM ID"))</x:f>
      </x:c>
      <x:c r="I111" s="30" t="str">
        <x:f>IF(A111="","",IF(AND(COUNTIF(DECISION_CONTEXT!$A$6:$A$205,B111)=1,EXACT(B111,INDEX(DECISION_CONTEXT!$A$6:$A$205,MATCH(B111,DECISION_CONTEXT!$A$6:$A$205,0)))),"VALID","INVALID - DECISION LINK"))</x:f>
      </x:c>
      <x:c r="J111" s="30" t="str">
        <x:f>IF(A111="","",IF(OR(EXACT(F111,"MATERIAL"),EXACT(F111,"SUPPORTING")),"VALID","INVALID - MATERIALITY TOKEN"))</x:f>
      </x:c>
      <x:c r="K111" s="30" t="str">
        <x:f>IF(A111="","",COUNTIF(EVIDENCE_RECORDS!$C$6:$C$205,A111))</x:f>
      </x:c>
      <x:c r="L111" s="30" t="str">
        <x:f>IF(A111="","",COUNTIFS(EVIDENCE_RECORDS!$C$6:$C$205,A111,EVIDENCE_RECORDS!$AI$6:$AI$205,"DECISION-USABLE"))</x:f>
      </x:c>
      <x:c r="M111" s="30" t="str">
        <x:f>IF(A111="","",COUNTIFS(EVIDENCE_RECORDS!$C$6:$C$205,A111,EVIDENCE_RECORDS!$AI$6:$AI$205,"BOUNDED INFERENCE"))</x:f>
      </x:c>
      <x:c r="N111" s="30" t="str">
        <x:f>IF(A111="","",COUNTIFS(EVIDENCE_RECORDS!$C$6:$C$205,A111,EVIDENCE_RECORDS!$AI$6:$AI$205,"REPAIR / NARROW"))</x:f>
      </x:c>
      <x:c r="O111" s="30" t="str">
        <x:f>IF(A111="","",COUNTIFS(EVIDENCE_RECORDS!$C$6:$C$205,A111,EVIDENCE_RECORDS!$AI$6:$AI$205,"HOLD / EXCLUDE"))</x:f>
      </x:c>
      <x:c r="P111" s="30" t="str">
        <x:f>IF(A111="","",IF(OR(H111&lt;&gt;"VALID",I111&lt;&gt;"VALID",J111&lt;&gt;"VALID"),"REPAIR CLAIM",IF(K111=0,"NO EVIDENCE",IF(N111&gt;0,"REPAIR EVIDENCE",IF(L111+M111&gt;0,IF(O111&gt;0,"AUDITED WITH EXCLUSIONS","AUDITED"),IF(O111&gt;0,"HOLD / NO USABLE EVIDENCE","NO USABLE EVIDENCE"))))))</x:f>
      </x:c>
      <x:c r="Q111" s="30" t="str">
        <x:f>IF(A111="","",A111&amp;"|~|"&amp;B111&amp;"|~|"&amp;C111&amp;"|~|"&amp;D111&amp;"|~|"&amp;F111&amp;"|~|"&amp;E111)</x:f>
      </x:c>
      <x:c r="R111" s="30" t="str">
        <x:f>IF(A111="","",B111&amp;"|~|"&amp;A111&amp;"|~|"&amp;C111)</x:f>
      </x:c>
    </x:row>
    <x:row r="112">
      <x:c r="A112" s="24"/>
      <x:c r="B112" s="24"/>
      <x:c r="C112" s="24"/>
      <x:c r="D112" s="24"/>
      <x:c r="E112" s="24"/>
      <x:c r="F112" s="24"/>
      <x:c r="G112" s="24"/>
      <x:c r="H112" s="30" t="str">
        <x:f>IF(A112="","",IF(COUNTIF($A$6:$A$205,A112)=1,"VALID","INVALID - DUPLICATE CLAIM ID"))</x:f>
      </x:c>
      <x:c r="I112" s="30" t="str">
        <x:f>IF(A112="","",IF(AND(COUNTIF(DECISION_CONTEXT!$A$6:$A$205,B112)=1,EXACT(B112,INDEX(DECISION_CONTEXT!$A$6:$A$205,MATCH(B112,DECISION_CONTEXT!$A$6:$A$205,0)))),"VALID","INVALID - DECISION LINK"))</x:f>
      </x:c>
      <x:c r="J112" s="30" t="str">
        <x:f>IF(A112="","",IF(OR(EXACT(F112,"MATERIAL"),EXACT(F112,"SUPPORTING")),"VALID","INVALID - MATERIALITY TOKEN"))</x:f>
      </x:c>
      <x:c r="K112" s="30" t="str">
        <x:f>IF(A112="","",COUNTIF(EVIDENCE_RECORDS!$C$6:$C$205,A112))</x:f>
      </x:c>
      <x:c r="L112" s="30" t="str">
        <x:f>IF(A112="","",COUNTIFS(EVIDENCE_RECORDS!$C$6:$C$205,A112,EVIDENCE_RECORDS!$AI$6:$AI$205,"DECISION-USABLE"))</x:f>
      </x:c>
      <x:c r="M112" s="30" t="str">
        <x:f>IF(A112="","",COUNTIFS(EVIDENCE_RECORDS!$C$6:$C$205,A112,EVIDENCE_RECORDS!$AI$6:$AI$205,"BOUNDED INFERENCE"))</x:f>
      </x:c>
      <x:c r="N112" s="30" t="str">
        <x:f>IF(A112="","",COUNTIFS(EVIDENCE_RECORDS!$C$6:$C$205,A112,EVIDENCE_RECORDS!$AI$6:$AI$205,"REPAIR / NARROW"))</x:f>
      </x:c>
      <x:c r="O112" s="30" t="str">
        <x:f>IF(A112="","",COUNTIFS(EVIDENCE_RECORDS!$C$6:$C$205,A112,EVIDENCE_RECORDS!$AI$6:$AI$205,"HOLD / EXCLUDE"))</x:f>
      </x:c>
      <x:c r="P112" s="30" t="str">
        <x:f>IF(A112="","",IF(OR(H112&lt;&gt;"VALID",I112&lt;&gt;"VALID",J112&lt;&gt;"VALID"),"REPAIR CLAIM",IF(K112=0,"NO EVIDENCE",IF(N112&gt;0,"REPAIR EVIDENCE",IF(L112+M112&gt;0,IF(O112&gt;0,"AUDITED WITH EXCLUSIONS","AUDITED"),IF(O112&gt;0,"HOLD / NO USABLE EVIDENCE","NO USABLE EVIDENCE"))))))</x:f>
      </x:c>
      <x:c r="Q112" s="30" t="str">
        <x:f>IF(A112="","",A112&amp;"|~|"&amp;B112&amp;"|~|"&amp;C112&amp;"|~|"&amp;D112&amp;"|~|"&amp;F112&amp;"|~|"&amp;E112)</x:f>
      </x:c>
      <x:c r="R112" s="30" t="str">
        <x:f>IF(A112="","",B112&amp;"|~|"&amp;A112&amp;"|~|"&amp;C112)</x:f>
      </x:c>
    </x:row>
    <x:row r="113">
      <x:c r="A113" s="24"/>
      <x:c r="B113" s="24"/>
      <x:c r="C113" s="24"/>
      <x:c r="D113" s="24"/>
      <x:c r="E113" s="24"/>
      <x:c r="F113" s="24"/>
      <x:c r="G113" s="24"/>
      <x:c r="H113" s="30" t="str">
        <x:f>IF(A113="","",IF(COUNTIF($A$6:$A$205,A113)=1,"VALID","INVALID - DUPLICATE CLAIM ID"))</x:f>
      </x:c>
      <x:c r="I113" s="30" t="str">
        <x:f>IF(A113="","",IF(AND(COUNTIF(DECISION_CONTEXT!$A$6:$A$205,B113)=1,EXACT(B113,INDEX(DECISION_CONTEXT!$A$6:$A$205,MATCH(B113,DECISION_CONTEXT!$A$6:$A$205,0)))),"VALID","INVALID - DECISION LINK"))</x:f>
      </x:c>
      <x:c r="J113" s="30" t="str">
        <x:f>IF(A113="","",IF(OR(EXACT(F113,"MATERIAL"),EXACT(F113,"SUPPORTING")),"VALID","INVALID - MATERIALITY TOKEN"))</x:f>
      </x:c>
      <x:c r="K113" s="30" t="str">
        <x:f>IF(A113="","",COUNTIF(EVIDENCE_RECORDS!$C$6:$C$205,A113))</x:f>
      </x:c>
      <x:c r="L113" s="30" t="str">
        <x:f>IF(A113="","",COUNTIFS(EVIDENCE_RECORDS!$C$6:$C$205,A113,EVIDENCE_RECORDS!$AI$6:$AI$205,"DECISION-USABLE"))</x:f>
      </x:c>
      <x:c r="M113" s="30" t="str">
        <x:f>IF(A113="","",COUNTIFS(EVIDENCE_RECORDS!$C$6:$C$205,A113,EVIDENCE_RECORDS!$AI$6:$AI$205,"BOUNDED INFERENCE"))</x:f>
      </x:c>
      <x:c r="N113" s="30" t="str">
        <x:f>IF(A113="","",COUNTIFS(EVIDENCE_RECORDS!$C$6:$C$205,A113,EVIDENCE_RECORDS!$AI$6:$AI$205,"REPAIR / NARROW"))</x:f>
      </x:c>
      <x:c r="O113" s="30" t="str">
        <x:f>IF(A113="","",COUNTIFS(EVIDENCE_RECORDS!$C$6:$C$205,A113,EVIDENCE_RECORDS!$AI$6:$AI$205,"HOLD / EXCLUDE"))</x:f>
      </x:c>
      <x:c r="P113" s="30" t="str">
        <x:f>IF(A113="","",IF(OR(H113&lt;&gt;"VALID",I113&lt;&gt;"VALID",J113&lt;&gt;"VALID"),"REPAIR CLAIM",IF(K113=0,"NO EVIDENCE",IF(N113&gt;0,"REPAIR EVIDENCE",IF(L113+M113&gt;0,IF(O113&gt;0,"AUDITED WITH EXCLUSIONS","AUDITED"),IF(O113&gt;0,"HOLD / NO USABLE EVIDENCE","NO USABLE EVIDENCE"))))))</x:f>
      </x:c>
      <x:c r="Q113" s="30" t="str">
        <x:f>IF(A113="","",A113&amp;"|~|"&amp;B113&amp;"|~|"&amp;C113&amp;"|~|"&amp;D113&amp;"|~|"&amp;F113&amp;"|~|"&amp;E113)</x:f>
      </x:c>
      <x:c r="R113" s="30" t="str">
        <x:f>IF(A113="","",B113&amp;"|~|"&amp;A113&amp;"|~|"&amp;C113)</x:f>
      </x:c>
    </x:row>
    <x:row r="114">
      <x:c r="A114" s="24"/>
      <x:c r="B114" s="24"/>
      <x:c r="C114" s="24"/>
      <x:c r="D114" s="24"/>
      <x:c r="E114" s="24"/>
      <x:c r="F114" s="24"/>
      <x:c r="G114" s="24"/>
      <x:c r="H114" s="30" t="str">
        <x:f>IF(A114="","",IF(COUNTIF($A$6:$A$205,A114)=1,"VALID","INVALID - DUPLICATE CLAIM ID"))</x:f>
      </x:c>
      <x:c r="I114" s="30" t="str">
        <x:f>IF(A114="","",IF(AND(COUNTIF(DECISION_CONTEXT!$A$6:$A$205,B114)=1,EXACT(B114,INDEX(DECISION_CONTEXT!$A$6:$A$205,MATCH(B114,DECISION_CONTEXT!$A$6:$A$205,0)))),"VALID","INVALID - DECISION LINK"))</x:f>
      </x:c>
      <x:c r="J114" s="30" t="str">
        <x:f>IF(A114="","",IF(OR(EXACT(F114,"MATERIAL"),EXACT(F114,"SUPPORTING")),"VALID","INVALID - MATERIALITY TOKEN"))</x:f>
      </x:c>
      <x:c r="K114" s="30" t="str">
        <x:f>IF(A114="","",COUNTIF(EVIDENCE_RECORDS!$C$6:$C$205,A114))</x:f>
      </x:c>
      <x:c r="L114" s="30" t="str">
        <x:f>IF(A114="","",COUNTIFS(EVIDENCE_RECORDS!$C$6:$C$205,A114,EVIDENCE_RECORDS!$AI$6:$AI$205,"DECISION-USABLE"))</x:f>
      </x:c>
      <x:c r="M114" s="30" t="str">
        <x:f>IF(A114="","",COUNTIFS(EVIDENCE_RECORDS!$C$6:$C$205,A114,EVIDENCE_RECORDS!$AI$6:$AI$205,"BOUNDED INFERENCE"))</x:f>
      </x:c>
      <x:c r="N114" s="30" t="str">
        <x:f>IF(A114="","",COUNTIFS(EVIDENCE_RECORDS!$C$6:$C$205,A114,EVIDENCE_RECORDS!$AI$6:$AI$205,"REPAIR / NARROW"))</x:f>
      </x:c>
      <x:c r="O114" s="30" t="str">
        <x:f>IF(A114="","",COUNTIFS(EVIDENCE_RECORDS!$C$6:$C$205,A114,EVIDENCE_RECORDS!$AI$6:$AI$205,"HOLD / EXCLUDE"))</x:f>
      </x:c>
      <x:c r="P114" s="30" t="str">
        <x:f>IF(A114="","",IF(OR(H114&lt;&gt;"VALID",I114&lt;&gt;"VALID",J114&lt;&gt;"VALID"),"REPAIR CLAIM",IF(K114=0,"NO EVIDENCE",IF(N114&gt;0,"REPAIR EVIDENCE",IF(L114+M114&gt;0,IF(O114&gt;0,"AUDITED WITH EXCLUSIONS","AUDITED"),IF(O114&gt;0,"HOLD / NO USABLE EVIDENCE","NO USABLE EVIDENCE"))))))</x:f>
      </x:c>
      <x:c r="Q114" s="30" t="str">
        <x:f>IF(A114="","",A114&amp;"|~|"&amp;B114&amp;"|~|"&amp;C114&amp;"|~|"&amp;D114&amp;"|~|"&amp;F114&amp;"|~|"&amp;E114)</x:f>
      </x:c>
      <x:c r="R114" s="30" t="str">
        <x:f>IF(A114="","",B114&amp;"|~|"&amp;A114&amp;"|~|"&amp;C114)</x:f>
      </x:c>
    </x:row>
    <x:row r="115">
      <x:c r="A115" s="24"/>
      <x:c r="B115" s="24"/>
      <x:c r="C115" s="24"/>
      <x:c r="D115" s="24"/>
      <x:c r="E115" s="24"/>
      <x:c r="F115" s="24"/>
      <x:c r="G115" s="24"/>
      <x:c r="H115" s="30" t="str">
        <x:f>IF(A115="","",IF(COUNTIF($A$6:$A$205,A115)=1,"VALID","INVALID - DUPLICATE CLAIM ID"))</x:f>
      </x:c>
      <x:c r="I115" s="30" t="str">
        <x:f>IF(A115="","",IF(AND(COUNTIF(DECISION_CONTEXT!$A$6:$A$205,B115)=1,EXACT(B115,INDEX(DECISION_CONTEXT!$A$6:$A$205,MATCH(B115,DECISION_CONTEXT!$A$6:$A$205,0)))),"VALID","INVALID - DECISION LINK"))</x:f>
      </x:c>
      <x:c r="J115" s="30" t="str">
        <x:f>IF(A115="","",IF(OR(EXACT(F115,"MATERIAL"),EXACT(F115,"SUPPORTING")),"VALID","INVALID - MATERIALITY TOKEN"))</x:f>
      </x:c>
      <x:c r="K115" s="30" t="str">
        <x:f>IF(A115="","",COUNTIF(EVIDENCE_RECORDS!$C$6:$C$205,A115))</x:f>
      </x:c>
      <x:c r="L115" s="30" t="str">
        <x:f>IF(A115="","",COUNTIFS(EVIDENCE_RECORDS!$C$6:$C$205,A115,EVIDENCE_RECORDS!$AI$6:$AI$205,"DECISION-USABLE"))</x:f>
      </x:c>
      <x:c r="M115" s="30" t="str">
        <x:f>IF(A115="","",COUNTIFS(EVIDENCE_RECORDS!$C$6:$C$205,A115,EVIDENCE_RECORDS!$AI$6:$AI$205,"BOUNDED INFERENCE"))</x:f>
      </x:c>
      <x:c r="N115" s="30" t="str">
        <x:f>IF(A115="","",COUNTIFS(EVIDENCE_RECORDS!$C$6:$C$205,A115,EVIDENCE_RECORDS!$AI$6:$AI$205,"REPAIR / NARROW"))</x:f>
      </x:c>
      <x:c r="O115" s="30" t="str">
        <x:f>IF(A115="","",COUNTIFS(EVIDENCE_RECORDS!$C$6:$C$205,A115,EVIDENCE_RECORDS!$AI$6:$AI$205,"HOLD / EXCLUDE"))</x:f>
      </x:c>
      <x:c r="P115" s="30" t="str">
        <x:f>IF(A115="","",IF(OR(H115&lt;&gt;"VALID",I115&lt;&gt;"VALID",J115&lt;&gt;"VALID"),"REPAIR CLAIM",IF(K115=0,"NO EVIDENCE",IF(N115&gt;0,"REPAIR EVIDENCE",IF(L115+M115&gt;0,IF(O115&gt;0,"AUDITED WITH EXCLUSIONS","AUDITED"),IF(O115&gt;0,"HOLD / NO USABLE EVIDENCE","NO USABLE EVIDENCE"))))))</x:f>
      </x:c>
      <x:c r="Q115" s="30" t="str">
        <x:f>IF(A115="","",A115&amp;"|~|"&amp;B115&amp;"|~|"&amp;C115&amp;"|~|"&amp;D115&amp;"|~|"&amp;F115&amp;"|~|"&amp;E115)</x:f>
      </x:c>
      <x:c r="R115" s="30" t="str">
        <x:f>IF(A115="","",B115&amp;"|~|"&amp;A115&amp;"|~|"&amp;C115)</x:f>
      </x:c>
    </x:row>
    <x:row r="116">
      <x:c r="A116" s="24"/>
      <x:c r="B116" s="24"/>
      <x:c r="C116" s="24"/>
      <x:c r="D116" s="24"/>
      <x:c r="E116" s="24"/>
      <x:c r="F116" s="24"/>
      <x:c r="G116" s="24"/>
      <x:c r="H116" s="30" t="str">
        <x:f>IF(A116="","",IF(COUNTIF($A$6:$A$205,A116)=1,"VALID","INVALID - DUPLICATE CLAIM ID"))</x:f>
      </x:c>
      <x:c r="I116" s="30" t="str">
        <x:f>IF(A116="","",IF(AND(COUNTIF(DECISION_CONTEXT!$A$6:$A$205,B116)=1,EXACT(B116,INDEX(DECISION_CONTEXT!$A$6:$A$205,MATCH(B116,DECISION_CONTEXT!$A$6:$A$205,0)))),"VALID","INVALID - DECISION LINK"))</x:f>
      </x:c>
      <x:c r="J116" s="30" t="str">
        <x:f>IF(A116="","",IF(OR(EXACT(F116,"MATERIAL"),EXACT(F116,"SUPPORTING")),"VALID","INVALID - MATERIALITY TOKEN"))</x:f>
      </x:c>
      <x:c r="K116" s="30" t="str">
        <x:f>IF(A116="","",COUNTIF(EVIDENCE_RECORDS!$C$6:$C$205,A116))</x:f>
      </x:c>
      <x:c r="L116" s="30" t="str">
        <x:f>IF(A116="","",COUNTIFS(EVIDENCE_RECORDS!$C$6:$C$205,A116,EVIDENCE_RECORDS!$AI$6:$AI$205,"DECISION-USABLE"))</x:f>
      </x:c>
      <x:c r="M116" s="30" t="str">
        <x:f>IF(A116="","",COUNTIFS(EVIDENCE_RECORDS!$C$6:$C$205,A116,EVIDENCE_RECORDS!$AI$6:$AI$205,"BOUNDED INFERENCE"))</x:f>
      </x:c>
      <x:c r="N116" s="30" t="str">
        <x:f>IF(A116="","",COUNTIFS(EVIDENCE_RECORDS!$C$6:$C$205,A116,EVIDENCE_RECORDS!$AI$6:$AI$205,"REPAIR / NARROW"))</x:f>
      </x:c>
      <x:c r="O116" s="30" t="str">
        <x:f>IF(A116="","",COUNTIFS(EVIDENCE_RECORDS!$C$6:$C$205,A116,EVIDENCE_RECORDS!$AI$6:$AI$205,"HOLD / EXCLUDE"))</x:f>
      </x:c>
      <x:c r="P116" s="30" t="str">
        <x:f>IF(A116="","",IF(OR(H116&lt;&gt;"VALID",I116&lt;&gt;"VALID",J116&lt;&gt;"VALID"),"REPAIR CLAIM",IF(K116=0,"NO EVIDENCE",IF(N116&gt;0,"REPAIR EVIDENCE",IF(L116+M116&gt;0,IF(O116&gt;0,"AUDITED WITH EXCLUSIONS","AUDITED"),IF(O116&gt;0,"HOLD / NO USABLE EVIDENCE","NO USABLE EVIDENCE"))))))</x:f>
      </x:c>
      <x:c r="Q116" s="30" t="str">
        <x:f>IF(A116="","",A116&amp;"|~|"&amp;B116&amp;"|~|"&amp;C116&amp;"|~|"&amp;D116&amp;"|~|"&amp;F116&amp;"|~|"&amp;E116)</x:f>
      </x:c>
      <x:c r="R116" s="30" t="str">
        <x:f>IF(A116="","",B116&amp;"|~|"&amp;A116&amp;"|~|"&amp;C116)</x:f>
      </x:c>
    </x:row>
    <x:row r="117">
      <x:c r="A117" s="24"/>
      <x:c r="B117" s="24"/>
      <x:c r="C117" s="24"/>
      <x:c r="D117" s="24"/>
      <x:c r="E117" s="24"/>
      <x:c r="F117" s="24"/>
      <x:c r="G117" s="24"/>
      <x:c r="H117" s="30" t="str">
        <x:f>IF(A117="","",IF(COUNTIF($A$6:$A$205,A117)=1,"VALID","INVALID - DUPLICATE CLAIM ID"))</x:f>
      </x:c>
      <x:c r="I117" s="30" t="str">
        <x:f>IF(A117="","",IF(AND(COUNTIF(DECISION_CONTEXT!$A$6:$A$205,B117)=1,EXACT(B117,INDEX(DECISION_CONTEXT!$A$6:$A$205,MATCH(B117,DECISION_CONTEXT!$A$6:$A$205,0)))),"VALID","INVALID - DECISION LINK"))</x:f>
      </x:c>
      <x:c r="J117" s="30" t="str">
        <x:f>IF(A117="","",IF(OR(EXACT(F117,"MATERIAL"),EXACT(F117,"SUPPORTING")),"VALID","INVALID - MATERIALITY TOKEN"))</x:f>
      </x:c>
      <x:c r="K117" s="30" t="str">
        <x:f>IF(A117="","",COUNTIF(EVIDENCE_RECORDS!$C$6:$C$205,A117))</x:f>
      </x:c>
      <x:c r="L117" s="30" t="str">
        <x:f>IF(A117="","",COUNTIFS(EVIDENCE_RECORDS!$C$6:$C$205,A117,EVIDENCE_RECORDS!$AI$6:$AI$205,"DECISION-USABLE"))</x:f>
      </x:c>
      <x:c r="M117" s="30" t="str">
        <x:f>IF(A117="","",COUNTIFS(EVIDENCE_RECORDS!$C$6:$C$205,A117,EVIDENCE_RECORDS!$AI$6:$AI$205,"BOUNDED INFERENCE"))</x:f>
      </x:c>
      <x:c r="N117" s="30" t="str">
        <x:f>IF(A117="","",COUNTIFS(EVIDENCE_RECORDS!$C$6:$C$205,A117,EVIDENCE_RECORDS!$AI$6:$AI$205,"REPAIR / NARROW"))</x:f>
      </x:c>
      <x:c r="O117" s="30" t="str">
        <x:f>IF(A117="","",COUNTIFS(EVIDENCE_RECORDS!$C$6:$C$205,A117,EVIDENCE_RECORDS!$AI$6:$AI$205,"HOLD / EXCLUDE"))</x:f>
      </x:c>
      <x:c r="P117" s="30" t="str">
        <x:f>IF(A117="","",IF(OR(H117&lt;&gt;"VALID",I117&lt;&gt;"VALID",J117&lt;&gt;"VALID"),"REPAIR CLAIM",IF(K117=0,"NO EVIDENCE",IF(N117&gt;0,"REPAIR EVIDENCE",IF(L117+M117&gt;0,IF(O117&gt;0,"AUDITED WITH EXCLUSIONS","AUDITED"),IF(O117&gt;0,"HOLD / NO USABLE EVIDENCE","NO USABLE EVIDENCE"))))))</x:f>
      </x:c>
      <x:c r="Q117" s="30" t="str">
        <x:f>IF(A117="","",A117&amp;"|~|"&amp;B117&amp;"|~|"&amp;C117&amp;"|~|"&amp;D117&amp;"|~|"&amp;F117&amp;"|~|"&amp;E117)</x:f>
      </x:c>
      <x:c r="R117" s="30" t="str">
        <x:f>IF(A117="","",B117&amp;"|~|"&amp;A117&amp;"|~|"&amp;C117)</x:f>
      </x:c>
    </x:row>
    <x:row r="118">
      <x:c r="A118" s="24"/>
      <x:c r="B118" s="24"/>
      <x:c r="C118" s="24"/>
      <x:c r="D118" s="24"/>
      <x:c r="E118" s="24"/>
      <x:c r="F118" s="24"/>
      <x:c r="G118" s="24"/>
      <x:c r="H118" s="30" t="str">
        <x:f>IF(A118="","",IF(COUNTIF($A$6:$A$205,A118)=1,"VALID","INVALID - DUPLICATE CLAIM ID"))</x:f>
      </x:c>
      <x:c r="I118" s="30" t="str">
        <x:f>IF(A118="","",IF(AND(COUNTIF(DECISION_CONTEXT!$A$6:$A$205,B118)=1,EXACT(B118,INDEX(DECISION_CONTEXT!$A$6:$A$205,MATCH(B118,DECISION_CONTEXT!$A$6:$A$205,0)))),"VALID","INVALID - DECISION LINK"))</x:f>
      </x:c>
      <x:c r="J118" s="30" t="str">
        <x:f>IF(A118="","",IF(OR(EXACT(F118,"MATERIAL"),EXACT(F118,"SUPPORTING")),"VALID","INVALID - MATERIALITY TOKEN"))</x:f>
      </x:c>
      <x:c r="K118" s="30" t="str">
        <x:f>IF(A118="","",COUNTIF(EVIDENCE_RECORDS!$C$6:$C$205,A118))</x:f>
      </x:c>
      <x:c r="L118" s="30" t="str">
        <x:f>IF(A118="","",COUNTIFS(EVIDENCE_RECORDS!$C$6:$C$205,A118,EVIDENCE_RECORDS!$AI$6:$AI$205,"DECISION-USABLE"))</x:f>
      </x:c>
      <x:c r="M118" s="30" t="str">
        <x:f>IF(A118="","",COUNTIFS(EVIDENCE_RECORDS!$C$6:$C$205,A118,EVIDENCE_RECORDS!$AI$6:$AI$205,"BOUNDED INFERENCE"))</x:f>
      </x:c>
      <x:c r="N118" s="30" t="str">
        <x:f>IF(A118="","",COUNTIFS(EVIDENCE_RECORDS!$C$6:$C$205,A118,EVIDENCE_RECORDS!$AI$6:$AI$205,"REPAIR / NARROW"))</x:f>
      </x:c>
      <x:c r="O118" s="30" t="str">
        <x:f>IF(A118="","",COUNTIFS(EVIDENCE_RECORDS!$C$6:$C$205,A118,EVIDENCE_RECORDS!$AI$6:$AI$205,"HOLD / EXCLUDE"))</x:f>
      </x:c>
      <x:c r="P118" s="30" t="str">
        <x:f>IF(A118="","",IF(OR(H118&lt;&gt;"VALID",I118&lt;&gt;"VALID",J118&lt;&gt;"VALID"),"REPAIR CLAIM",IF(K118=0,"NO EVIDENCE",IF(N118&gt;0,"REPAIR EVIDENCE",IF(L118+M118&gt;0,IF(O118&gt;0,"AUDITED WITH EXCLUSIONS","AUDITED"),IF(O118&gt;0,"HOLD / NO USABLE EVIDENCE","NO USABLE EVIDENCE"))))))</x:f>
      </x:c>
      <x:c r="Q118" s="30" t="str">
        <x:f>IF(A118="","",A118&amp;"|~|"&amp;B118&amp;"|~|"&amp;C118&amp;"|~|"&amp;D118&amp;"|~|"&amp;F118&amp;"|~|"&amp;E118)</x:f>
      </x:c>
      <x:c r="R118" s="30" t="str">
        <x:f>IF(A118="","",B118&amp;"|~|"&amp;A118&amp;"|~|"&amp;C118)</x:f>
      </x:c>
    </x:row>
    <x:row r="119">
      <x:c r="A119" s="24"/>
      <x:c r="B119" s="24"/>
      <x:c r="C119" s="24"/>
      <x:c r="D119" s="24"/>
      <x:c r="E119" s="24"/>
      <x:c r="F119" s="24"/>
      <x:c r="G119" s="24"/>
      <x:c r="H119" s="30" t="str">
        <x:f>IF(A119="","",IF(COUNTIF($A$6:$A$205,A119)=1,"VALID","INVALID - DUPLICATE CLAIM ID"))</x:f>
      </x:c>
      <x:c r="I119" s="30" t="str">
        <x:f>IF(A119="","",IF(AND(COUNTIF(DECISION_CONTEXT!$A$6:$A$205,B119)=1,EXACT(B119,INDEX(DECISION_CONTEXT!$A$6:$A$205,MATCH(B119,DECISION_CONTEXT!$A$6:$A$205,0)))),"VALID","INVALID - DECISION LINK"))</x:f>
      </x:c>
      <x:c r="J119" s="30" t="str">
        <x:f>IF(A119="","",IF(OR(EXACT(F119,"MATERIAL"),EXACT(F119,"SUPPORTING")),"VALID","INVALID - MATERIALITY TOKEN"))</x:f>
      </x:c>
      <x:c r="K119" s="30" t="str">
        <x:f>IF(A119="","",COUNTIF(EVIDENCE_RECORDS!$C$6:$C$205,A119))</x:f>
      </x:c>
      <x:c r="L119" s="30" t="str">
        <x:f>IF(A119="","",COUNTIFS(EVIDENCE_RECORDS!$C$6:$C$205,A119,EVIDENCE_RECORDS!$AI$6:$AI$205,"DECISION-USABLE"))</x:f>
      </x:c>
      <x:c r="M119" s="30" t="str">
        <x:f>IF(A119="","",COUNTIFS(EVIDENCE_RECORDS!$C$6:$C$205,A119,EVIDENCE_RECORDS!$AI$6:$AI$205,"BOUNDED INFERENCE"))</x:f>
      </x:c>
      <x:c r="N119" s="30" t="str">
        <x:f>IF(A119="","",COUNTIFS(EVIDENCE_RECORDS!$C$6:$C$205,A119,EVIDENCE_RECORDS!$AI$6:$AI$205,"REPAIR / NARROW"))</x:f>
      </x:c>
      <x:c r="O119" s="30" t="str">
        <x:f>IF(A119="","",COUNTIFS(EVIDENCE_RECORDS!$C$6:$C$205,A119,EVIDENCE_RECORDS!$AI$6:$AI$205,"HOLD / EXCLUDE"))</x:f>
      </x:c>
      <x:c r="P119" s="30" t="str">
        <x:f>IF(A119="","",IF(OR(H119&lt;&gt;"VALID",I119&lt;&gt;"VALID",J119&lt;&gt;"VALID"),"REPAIR CLAIM",IF(K119=0,"NO EVIDENCE",IF(N119&gt;0,"REPAIR EVIDENCE",IF(L119+M119&gt;0,IF(O119&gt;0,"AUDITED WITH EXCLUSIONS","AUDITED"),IF(O119&gt;0,"HOLD / NO USABLE EVIDENCE","NO USABLE EVIDENCE"))))))</x:f>
      </x:c>
      <x:c r="Q119" s="30" t="str">
        <x:f>IF(A119="","",A119&amp;"|~|"&amp;B119&amp;"|~|"&amp;C119&amp;"|~|"&amp;D119&amp;"|~|"&amp;F119&amp;"|~|"&amp;E119)</x:f>
      </x:c>
      <x:c r="R119" s="30" t="str">
        <x:f>IF(A119="","",B119&amp;"|~|"&amp;A119&amp;"|~|"&amp;C119)</x:f>
      </x:c>
    </x:row>
    <x:row r="120">
      <x:c r="A120" s="24"/>
      <x:c r="B120" s="24"/>
      <x:c r="C120" s="24"/>
      <x:c r="D120" s="24"/>
      <x:c r="E120" s="24"/>
      <x:c r="F120" s="24"/>
      <x:c r="G120" s="24"/>
      <x:c r="H120" s="30" t="str">
        <x:f>IF(A120="","",IF(COUNTIF($A$6:$A$205,A120)=1,"VALID","INVALID - DUPLICATE CLAIM ID"))</x:f>
      </x:c>
      <x:c r="I120" s="30" t="str">
        <x:f>IF(A120="","",IF(AND(COUNTIF(DECISION_CONTEXT!$A$6:$A$205,B120)=1,EXACT(B120,INDEX(DECISION_CONTEXT!$A$6:$A$205,MATCH(B120,DECISION_CONTEXT!$A$6:$A$205,0)))),"VALID","INVALID - DECISION LINK"))</x:f>
      </x:c>
      <x:c r="J120" s="30" t="str">
        <x:f>IF(A120="","",IF(OR(EXACT(F120,"MATERIAL"),EXACT(F120,"SUPPORTING")),"VALID","INVALID - MATERIALITY TOKEN"))</x:f>
      </x:c>
      <x:c r="K120" s="30" t="str">
        <x:f>IF(A120="","",COUNTIF(EVIDENCE_RECORDS!$C$6:$C$205,A120))</x:f>
      </x:c>
      <x:c r="L120" s="30" t="str">
        <x:f>IF(A120="","",COUNTIFS(EVIDENCE_RECORDS!$C$6:$C$205,A120,EVIDENCE_RECORDS!$AI$6:$AI$205,"DECISION-USABLE"))</x:f>
      </x:c>
      <x:c r="M120" s="30" t="str">
        <x:f>IF(A120="","",COUNTIFS(EVIDENCE_RECORDS!$C$6:$C$205,A120,EVIDENCE_RECORDS!$AI$6:$AI$205,"BOUNDED INFERENCE"))</x:f>
      </x:c>
      <x:c r="N120" s="30" t="str">
        <x:f>IF(A120="","",COUNTIFS(EVIDENCE_RECORDS!$C$6:$C$205,A120,EVIDENCE_RECORDS!$AI$6:$AI$205,"REPAIR / NARROW"))</x:f>
      </x:c>
      <x:c r="O120" s="30" t="str">
        <x:f>IF(A120="","",COUNTIFS(EVIDENCE_RECORDS!$C$6:$C$205,A120,EVIDENCE_RECORDS!$AI$6:$AI$205,"HOLD / EXCLUDE"))</x:f>
      </x:c>
      <x:c r="P120" s="30" t="str">
        <x:f>IF(A120="","",IF(OR(H120&lt;&gt;"VALID",I120&lt;&gt;"VALID",J120&lt;&gt;"VALID"),"REPAIR CLAIM",IF(K120=0,"NO EVIDENCE",IF(N120&gt;0,"REPAIR EVIDENCE",IF(L120+M120&gt;0,IF(O120&gt;0,"AUDITED WITH EXCLUSIONS","AUDITED"),IF(O120&gt;0,"HOLD / NO USABLE EVIDENCE","NO USABLE EVIDENCE"))))))</x:f>
      </x:c>
      <x:c r="Q120" s="30" t="str">
        <x:f>IF(A120="","",A120&amp;"|~|"&amp;B120&amp;"|~|"&amp;C120&amp;"|~|"&amp;D120&amp;"|~|"&amp;F120&amp;"|~|"&amp;E120)</x:f>
      </x:c>
      <x:c r="R120" s="30" t="str">
        <x:f>IF(A120="","",B120&amp;"|~|"&amp;A120&amp;"|~|"&amp;C120)</x:f>
      </x:c>
    </x:row>
    <x:row r="121">
      <x:c r="A121" s="24"/>
      <x:c r="B121" s="24"/>
      <x:c r="C121" s="24"/>
      <x:c r="D121" s="24"/>
      <x:c r="E121" s="24"/>
      <x:c r="F121" s="24"/>
      <x:c r="G121" s="24"/>
      <x:c r="H121" s="30" t="str">
        <x:f>IF(A121="","",IF(COUNTIF($A$6:$A$205,A121)=1,"VALID","INVALID - DUPLICATE CLAIM ID"))</x:f>
      </x:c>
      <x:c r="I121" s="30" t="str">
        <x:f>IF(A121="","",IF(AND(COUNTIF(DECISION_CONTEXT!$A$6:$A$205,B121)=1,EXACT(B121,INDEX(DECISION_CONTEXT!$A$6:$A$205,MATCH(B121,DECISION_CONTEXT!$A$6:$A$205,0)))),"VALID","INVALID - DECISION LINK"))</x:f>
      </x:c>
      <x:c r="J121" s="30" t="str">
        <x:f>IF(A121="","",IF(OR(EXACT(F121,"MATERIAL"),EXACT(F121,"SUPPORTING")),"VALID","INVALID - MATERIALITY TOKEN"))</x:f>
      </x:c>
      <x:c r="K121" s="30" t="str">
        <x:f>IF(A121="","",COUNTIF(EVIDENCE_RECORDS!$C$6:$C$205,A121))</x:f>
      </x:c>
      <x:c r="L121" s="30" t="str">
        <x:f>IF(A121="","",COUNTIFS(EVIDENCE_RECORDS!$C$6:$C$205,A121,EVIDENCE_RECORDS!$AI$6:$AI$205,"DECISION-USABLE"))</x:f>
      </x:c>
      <x:c r="M121" s="30" t="str">
        <x:f>IF(A121="","",COUNTIFS(EVIDENCE_RECORDS!$C$6:$C$205,A121,EVIDENCE_RECORDS!$AI$6:$AI$205,"BOUNDED INFERENCE"))</x:f>
      </x:c>
      <x:c r="N121" s="30" t="str">
        <x:f>IF(A121="","",COUNTIFS(EVIDENCE_RECORDS!$C$6:$C$205,A121,EVIDENCE_RECORDS!$AI$6:$AI$205,"REPAIR / NARROW"))</x:f>
      </x:c>
      <x:c r="O121" s="30" t="str">
        <x:f>IF(A121="","",COUNTIFS(EVIDENCE_RECORDS!$C$6:$C$205,A121,EVIDENCE_RECORDS!$AI$6:$AI$205,"HOLD / EXCLUDE"))</x:f>
      </x:c>
      <x:c r="P121" s="30" t="str">
        <x:f>IF(A121="","",IF(OR(H121&lt;&gt;"VALID",I121&lt;&gt;"VALID",J121&lt;&gt;"VALID"),"REPAIR CLAIM",IF(K121=0,"NO EVIDENCE",IF(N121&gt;0,"REPAIR EVIDENCE",IF(L121+M121&gt;0,IF(O121&gt;0,"AUDITED WITH EXCLUSIONS","AUDITED"),IF(O121&gt;0,"HOLD / NO USABLE EVIDENCE","NO USABLE EVIDENCE"))))))</x:f>
      </x:c>
      <x:c r="Q121" s="30" t="str">
        <x:f>IF(A121="","",A121&amp;"|~|"&amp;B121&amp;"|~|"&amp;C121&amp;"|~|"&amp;D121&amp;"|~|"&amp;F121&amp;"|~|"&amp;E121)</x:f>
      </x:c>
      <x:c r="R121" s="30" t="str">
        <x:f>IF(A121="","",B121&amp;"|~|"&amp;A121&amp;"|~|"&amp;C121)</x:f>
      </x:c>
    </x:row>
    <x:row r="122">
      <x:c r="A122" s="24"/>
      <x:c r="B122" s="24"/>
      <x:c r="C122" s="24"/>
      <x:c r="D122" s="24"/>
      <x:c r="E122" s="24"/>
      <x:c r="F122" s="24"/>
      <x:c r="G122" s="24"/>
      <x:c r="H122" s="30" t="str">
        <x:f>IF(A122="","",IF(COUNTIF($A$6:$A$205,A122)=1,"VALID","INVALID - DUPLICATE CLAIM ID"))</x:f>
      </x:c>
      <x:c r="I122" s="30" t="str">
        <x:f>IF(A122="","",IF(AND(COUNTIF(DECISION_CONTEXT!$A$6:$A$205,B122)=1,EXACT(B122,INDEX(DECISION_CONTEXT!$A$6:$A$205,MATCH(B122,DECISION_CONTEXT!$A$6:$A$205,0)))),"VALID","INVALID - DECISION LINK"))</x:f>
      </x:c>
      <x:c r="J122" s="30" t="str">
        <x:f>IF(A122="","",IF(OR(EXACT(F122,"MATERIAL"),EXACT(F122,"SUPPORTING")),"VALID","INVALID - MATERIALITY TOKEN"))</x:f>
      </x:c>
      <x:c r="K122" s="30" t="str">
        <x:f>IF(A122="","",COUNTIF(EVIDENCE_RECORDS!$C$6:$C$205,A122))</x:f>
      </x:c>
      <x:c r="L122" s="30" t="str">
        <x:f>IF(A122="","",COUNTIFS(EVIDENCE_RECORDS!$C$6:$C$205,A122,EVIDENCE_RECORDS!$AI$6:$AI$205,"DECISION-USABLE"))</x:f>
      </x:c>
      <x:c r="M122" s="30" t="str">
        <x:f>IF(A122="","",COUNTIFS(EVIDENCE_RECORDS!$C$6:$C$205,A122,EVIDENCE_RECORDS!$AI$6:$AI$205,"BOUNDED INFERENCE"))</x:f>
      </x:c>
      <x:c r="N122" s="30" t="str">
        <x:f>IF(A122="","",COUNTIFS(EVIDENCE_RECORDS!$C$6:$C$205,A122,EVIDENCE_RECORDS!$AI$6:$AI$205,"REPAIR / NARROW"))</x:f>
      </x:c>
      <x:c r="O122" s="30" t="str">
        <x:f>IF(A122="","",COUNTIFS(EVIDENCE_RECORDS!$C$6:$C$205,A122,EVIDENCE_RECORDS!$AI$6:$AI$205,"HOLD / EXCLUDE"))</x:f>
      </x:c>
      <x:c r="P122" s="30" t="str">
        <x:f>IF(A122="","",IF(OR(H122&lt;&gt;"VALID",I122&lt;&gt;"VALID",J122&lt;&gt;"VALID"),"REPAIR CLAIM",IF(K122=0,"NO EVIDENCE",IF(N122&gt;0,"REPAIR EVIDENCE",IF(L122+M122&gt;0,IF(O122&gt;0,"AUDITED WITH EXCLUSIONS","AUDITED"),IF(O122&gt;0,"HOLD / NO USABLE EVIDENCE","NO USABLE EVIDENCE"))))))</x:f>
      </x:c>
      <x:c r="Q122" s="30" t="str">
        <x:f>IF(A122="","",A122&amp;"|~|"&amp;B122&amp;"|~|"&amp;C122&amp;"|~|"&amp;D122&amp;"|~|"&amp;F122&amp;"|~|"&amp;E122)</x:f>
      </x:c>
      <x:c r="R122" s="30" t="str">
        <x:f>IF(A122="","",B122&amp;"|~|"&amp;A122&amp;"|~|"&amp;C122)</x:f>
      </x:c>
    </x:row>
    <x:row r="123">
      <x:c r="A123" s="24"/>
      <x:c r="B123" s="24"/>
      <x:c r="C123" s="24"/>
      <x:c r="D123" s="24"/>
      <x:c r="E123" s="24"/>
      <x:c r="F123" s="24"/>
      <x:c r="G123" s="24"/>
      <x:c r="H123" s="30" t="str">
        <x:f>IF(A123="","",IF(COUNTIF($A$6:$A$205,A123)=1,"VALID","INVALID - DUPLICATE CLAIM ID"))</x:f>
      </x:c>
      <x:c r="I123" s="30" t="str">
        <x:f>IF(A123="","",IF(AND(COUNTIF(DECISION_CONTEXT!$A$6:$A$205,B123)=1,EXACT(B123,INDEX(DECISION_CONTEXT!$A$6:$A$205,MATCH(B123,DECISION_CONTEXT!$A$6:$A$205,0)))),"VALID","INVALID - DECISION LINK"))</x:f>
      </x:c>
      <x:c r="J123" s="30" t="str">
        <x:f>IF(A123="","",IF(OR(EXACT(F123,"MATERIAL"),EXACT(F123,"SUPPORTING")),"VALID","INVALID - MATERIALITY TOKEN"))</x:f>
      </x:c>
      <x:c r="K123" s="30" t="str">
        <x:f>IF(A123="","",COUNTIF(EVIDENCE_RECORDS!$C$6:$C$205,A123))</x:f>
      </x:c>
      <x:c r="L123" s="30" t="str">
        <x:f>IF(A123="","",COUNTIFS(EVIDENCE_RECORDS!$C$6:$C$205,A123,EVIDENCE_RECORDS!$AI$6:$AI$205,"DECISION-USABLE"))</x:f>
      </x:c>
      <x:c r="M123" s="30" t="str">
        <x:f>IF(A123="","",COUNTIFS(EVIDENCE_RECORDS!$C$6:$C$205,A123,EVIDENCE_RECORDS!$AI$6:$AI$205,"BOUNDED INFERENCE"))</x:f>
      </x:c>
      <x:c r="N123" s="30" t="str">
        <x:f>IF(A123="","",COUNTIFS(EVIDENCE_RECORDS!$C$6:$C$205,A123,EVIDENCE_RECORDS!$AI$6:$AI$205,"REPAIR / NARROW"))</x:f>
      </x:c>
      <x:c r="O123" s="30" t="str">
        <x:f>IF(A123="","",COUNTIFS(EVIDENCE_RECORDS!$C$6:$C$205,A123,EVIDENCE_RECORDS!$AI$6:$AI$205,"HOLD / EXCLUDE"))</x:f>
      </x:c>
      <x:c r="P123" s="30" t="str">
        <x:f>IF(A123="","",IF(OR(H123&lt;&gt;"VALID",I123&lt;&gt;"VALID",J123&lt;&gt;"VALID"),"REPAIR CLAIM",IF(K123=0,"NO EVIDENCE",IF(N123&gt;0,"REPAIR EVIDENCE",IF(L123+M123&gt;0,IF(O123&gt;0,"AUDITED WITH EXCLUSIONS","AUDITED"),IF(O123&gt;0,"HOLD / NO USABLE EVIDENCE","NO USABLE EVIDENCE"))))))</x:f>
      </x:c>
      <x:c r="Q123" s="30" t="str">
        <x:f>IF(A123="","",A123&amp;"|~|"&amp;B123&amp;"|~|"&amp;C123&amp;"|~|"&amp;D123&amp;"|~|"&amp;F123&amp;"|~|"&amp;E123)</x:f>
      </x:c>
      <x:c r="R123" s="30" t="str">
        <x:f>IF(A123="","",B123&amp;"|~|"&amp;A123&amp;"|~|"&amp;C123)</x:f>
      </x:c>
    </x:row>
    <x:row r="124">
      <x:c r="A124" s="24"/>
      <x:c r="B124" s="24"/>
      <x:c r="C124" s="24"/>
      <x:c r="D124" s="24"/>
      <x:c r="E124" s="24"/>
      <x:c r="F124" s="24"/>
      <x:c r="G124" s="24"/>
      <x:c r="H124" s="30" t="str">
        <x:f>IF(A124="","",IF(COUNTIF($A$6:$A$205,A124)=1,"VALID","INVALID - DUPLICATE CLAIM ID"))</x:f>
      </x:c>
      <x:c r="I124" s="30" t="str">
        <x:f>IF(A124="","",IF(AND(COUNTIF(DECISION_CONTEXT!$A$6:$A$205,B124)=1,EXACT(B124,INDEX(DECISION_CONTEXT!$A$6:$A$205,MATCH(B124,DECISION_CONTEXT!$A$6:$A$205,0)))),"VALID","INVALID - DECISION LINK"))</x:f>
      </x:c>
      <x:c r="J124" s="30" t="str">
        <x:f>IF(A124="","",IF(OR(EXACT(F124,"MATERIAL"),EXACT(F124,"SUPPORTING")),"VALID","INVALID - MATERIALITY TOKEN"))</x:f>
      </x:c>
      <x:c r="K124" s="30" t="str">
        <x:f>IF(A124="","",COUNTIF(EVIDENCE_RECORDS!$C$6:$C$205,A124))</x:f>
      </x:c>
      <x:c r="L124" s="30" t="str">
        <x:f>IF(A124="","",COUNTIFS(EVIDENCE_RECORDS!$C$6:$C$205,A124,EVIDENCE_RECORDS!$AI$6:$AI$205,"DECISION-USABLE"))</x:f>
      </x:c>
      <x:c r="M124" s="30" t="str">
        <x:f>IF(A124="","",COUNTIFS(EVIDENCE_RECORDS!$C$6:$C$205,A124,EVIDENCE_RECORDS!$AI$6:$AI$205,"BOUNDED INFERENCE"))</x:f>
      </x:c>
      <x:c r="N124" s="30" t="str">
        <x:f>IF(A124="","",COUNTIFS(EVIDENCE_RECORDS!$C$6:$C$205,A124,EVIDENCE_RECORDS!$AI$6:$AI$205,"REPAIR / NARROW"))</x:f>
      </x:c>
      <x:c r="O124" s="30" t="str">
        <x:f>IF(A124="","",COUNTIFS(EVIDENCE_RECORDS!$C$6:$C$205,A124,EVIDENCE_RECORDS!$AI$6:$AI$205,"HOLD / EXCLUDE"))</x:f>
      </x:c>
      <x:c r="P124" s="30" t="str">
        <x:f>IF(A124="","",IF(OR(H124&lt;&gt;"VALID",I124&lt;&gt;"VALID",J124&lt;&gt;"VALID"),"REPAIR CLAIM",IF(K124=0,"NO EVIDENCE",IF(N124&gt;0,"REPAIR EVIDENCE",IF(L124+M124&gt;0,IF(O124&gt;0,"AUDITED WITH EXCLUSIONS","AUDITED"),IF(O124&gt;0,"HOLD / NO USABLE EVIDENCE","NO USABLE EVIDENCE"))))))</x:f>
      </x:c>
      <x:c r="Q124" s="30" t="str">
        <x:f>IF(A124="","",A124&amp;"|~|"&amp;B124&amp;"|~|"&amp;C124&amp;"|~|"&amp;D124&amp;"|~|"&amp;F124&amp;"|~|"&amp;E124)</x:f>
      </x:c>
      <x:c r="R124" s="30" t="str">
        <x:f>IF(A124="","",B124&amp;"|~|"&amp;A124&amp;"|~|"&amp;C124)</x:f>
      </x:c>
    </x:row>
    <x:row r="125">
      <x:c r="A125" s="24"/>
      <x:c r="B125" s="24"/>
      <x:c r="C125" s="24"/>
      <x:c r="D125" s="24"/>
      <x:c r="E125" s="24"/>
      <x:c r="F125" s="24"/>
      <x:c r="G125" s="24"/>
      <x:c r="H125" s="30" t="str">
        <x:f>IF(A125="","",IF(COUNTIF($A$6:$A$205,A125)=1,"VALID","INVALID - DUPLICATE CLAIM ID"))</x:f>
      </x:c>
      <x:c r="I125" s="30" t="str">
        <x:f>IF(A125="","",IF(AND(COUNTIF(DECISION_CONTEXT!$A$6:$A$205,B125)=1,EXACT(B125,INDEX(DECISION_CONTEXT!$A$6:$A$205,MATCH(B125,DECISION_CONTEXT!$A$6:$A$205,0)))),"VALID","INVALID - DECISION LINK"))</x:f>
      </x:c>
      <x:c r="J125" s="30" t="str">
        <x:f>IF(A125="","",IF(OR(EXACT(F125,"MATERIAL"),EXACT(F125,"SUPPORTING")),"VALID","INVALID - MATERIALITY TOKEN"))</x:f>
      </x:c>
      <x:c r="K125" s="30" t="str">
        <x:f>IF(A125="","",COUNTIF(EVIDENCE_RECORDS!$C$6:$C$205,A125))</x:f>
      </x:c>
      <x:c r="L125" s="30" t="str">
        <x:f>IF(A125="","",COUNTIFS(EVIDENCE_RECORDS!$C$6:$C$205,A125,EVIDENCE_RECORDS!$AI$6:$AI$205,"DECISION-USABLE"))</x:f>
      </x:c>
      <x:c r="M125" s="30" t="str">
        <x:f>IF(A125="","",COUNTIFS(EVIDENCE_RECORDS!$C$6:$C$205,A125,EVIDENCE_RECORDS!$AI$6:$AI$205,"BOUNDED INFERENCE"))</x:f>
      </x:c>
      <x:c r="N125" s="30" t="str">
        <x:f>IF(A125="","",COUNTIFS(EVIDENCE_RECORDS!$C$6:$C$205,A125,EVIDENCE_RECORDS!$AI$6:$AI$205,"REPAIR / NARROW"))</x:f>
      </x:c>
      <x:c r="O125" s="30" t="str">
        <x:f>IF(A125="","",COUNTIFS(EVIDENCE_RECORDS!$C$6:$C$205,A125,EVIDENCE_RECORDS!$AI$6:$AI$205,"HOLD / EXCLUDE"))</x:f>
      </x:c>
      <x:c r="P125" s="30" t="str">
        <x:f>IF(A125="","",IF(OR(H125&lt;&gt;"VALID",I125&lt;&gt;"VALID",J125&lt;&gt;"VALID"),"REPAIR CLAIM",IF(K125=0,"NO EVIDENCE",IF(N125&gt;0,"REPAIR EVIDENCE",IF(L125+M125&gt;0,IF(O125&gt;0,"AUDITED WITH EXCLUSIONS","AUDITED"),IF(O125&gt;0,"HOLD / NO USABLE EVIDENCE","NO USABLE EVIDENCE"))))))</x:f>
      </x:c>
      <x:c r="Q125" s="30" t="str">
        <x:f>IF(A125="","",A125&amp;"|~|"&amp;B125&amp;"|~|"&amp;C125&amp;"|~|"&amp;D125&amp;"|~|"&amp;F125&amp;"|~|"&amp;E125)</x:f>
      </x:c>
      <x:c r="R125" s="30" t="str">
        <x:f>IF(A125="","",B125&amp;"|~|"&amp;A125&amp;"|~|"&amp;C125)</x:f>
      </x:c>
    </x:row>
    <x:row r="126">
      <x:c r="A126" s="24"/>
      <x:c r="B126" s="24"/>
      <x:c r="C126" s="24"/>
      <x:c r="D126" s="24"/>
      <x:c r="E126" s="24"/>
      <x:c r="F126" s="24"/>
      <x:c r="G126" s="24"/>
      <x:c r="H126" s="30" t="str">
        <x:f>IF(A126="","",IF(COUNTIF($A$6:$A$205,A126)=1,"VALID","INVALID - DUPLICATE CLAIM ID"))</x:f>
      </x:c>
      <x:c r="I126" s="30" t="str">
        <x:f>IF(A126="","",IF(AND(COUNTIF(DECISION_CONTEXT!$A$6:$A$205,B126)=1,EXACT(B126,INDEX(DECISION_CONTEXT!$A$6:$A$205,MATCH(B126,DECISION_CONTEXT!$A$6:$A$205,0)))),"VALID","INVALID - DECISION LINK"))</x:f>
      </x:c>
      <x:c r="J126" s="30" t="str">
        <x:f>IF(A126="","",IF(OR(EXACT(F126,"MATERIAL"),EXACT(F126,"SUPPORTING")),"VALID","INVALID - MATERIALITY TOKEN"))</x:f>
      </x:c>
      <x:c r="K126" s="30" t="str">
        <x:f>IF(A126="","",COUNTIF(EVIDENCE_RECORDS!$C$6:$C$205,A126))</x:f>
      </x:c>
      <x:c r="L126" s="30" t="str">
        <x:f>IF(A126="","",COUNTIFS(EVIDENCE_RECORDS!$C$6:$C$205,A126,EVIDENCE_RECORDS!$AI$6:$AI$205,"DECISION-USABLE"))</x:f>
      </x:c>
      <x:c r="M126" s="30" t="str">
        <x:f>IF(A126="","",COUNTIFS(EVIDENCE_RECORDS!$C$6:$C$205,A126,EVIDENCE_RECORDS!$AI$6:$AI$205,"BOUNDED INFERENCE"))</x:f>
      </x:c>
      <x:c r="N126" s="30" t="str">
        <x:f>IF(A126="","",COUNTIFS(EVIDENCE_RECORDS!$C$6:$C$205,A126,EVIDENCE_RECORDS!$AI$6:$AI$205,"REPAIR / NARROW"))</x:f>
      </x:c>
      <x:c r="O126" s="30" t="str">
        <x:f>IF(A126="","",COUNTIFS(EVIDENCE_RECORDS!$C$6:$C$205,A126,EVIDENCE_RECORDS!$AI$6:$AI$205,"HOLD / EXCLUDE"))</x:f>
      </x:c>
      <x:c r="P126" s="30" t="str">
        <x:f>IF(A126="","",IF(OR(H126&lt;&gt;"VALID",I126&lt;&gt;"VALID",J126&lt;&gt;"VALID"),"REPAIR CLAIM",IF(K126=0,"NO EVIDENCE",IF(N126&gt;0,"REPAIR EVIDENCE",IF(L126+M126&gt;0,IF(O126&gt;0,"AUDITED WITH EXCLUSIONS","AUDITED"),IF(O126&gt;0,"HOLD / NO USABLE EVIDENCE","NO USABLE EVIDENCE"))))))</x:f>
      </x:c>
      <x:c r="Q126" s="30" t="str">
        <x:f>IF(A126="","",A126&amp;"|~|"&amp;B126&amp;"|~|"&amp;C126&amp;"|~|"&amp;D126&amp;"|~|"&amp;F126&amp;"|~|"&amp;E126)</x:f>
      </x:c>
      <x:c r="R126" s="30" t="str">
        <x:f>IF(A126="","",B126&amp;"|~|"&amp;A126&amp;"|~|"&amp;C126)</x:f>
      </x:c>
    </x:row>
    <x:row r="127">
      <x:c r="A127" s="24"/>
      <x:c r="B127" s="24"/>
      <x:c r="C127" s="24"/>
      <x:c r="D127" s="24"/>
      <x:c r="E127" s="24"/>
      <x:c r="F127" s="24"/>
      <x:c r="G127" s="24"/>
      <x:c r="H127" s="30" t="str">
        <x:f>IF(A127="","",IF(COUNTIF($A$6:$A$205,A127)=1,"VALID","INVALID - DUPLICATE CLAIM ID"))</x:f>
      </x:c>
      <x:c r="I127" s="30" t="str">
        <x:f>IF(A127="","",IF(AND(COUNTIF(DECISION_CONTEXT!$A$6:$A$205,B127)=1,EXACT(B127,INDEX(DECISION_CONTEXT!$A$6:$A$205,MATCH(B127,DECISION_CONTEXT!$A$6:$A$205,0)))),"VALID","INVALID - DECISION LINK"))</x:f>
      </x:c>
      <x:c r="J127" s="30" t="str">
        <x:f>IF(A127="","",IF(OR(EXACT(F127,"MATERIAL"),EXACT(F127,"SUPPORTING")),"VALID","INVALID - MATERIALITY TOKEN"))</x:f>
      </x:c>
      <x:c r="K127" s="30" t="str">
        <x:f>IF(A127="","",COUNTIF(EVIDENCE_RECORDS!$C$6:$C$205,A127))</x:f>
      </x:c>
      <x:c r="L127" s="30" t="str">
        <x:f>IF(A127="","",COUNTIFS(EVIDENCE_RECORDS!$C$6:$C$205,A127,EVIDENCE_RECORDS!$AI$6:$AI$205,"DECISION-USABLE"))</x:f>
      </x:c>
      <x:c r="M127" s="30" t="str">
        <x:f>IF(A127="","",COUNTIFS(EVIDENCE_RECORDS!$C$6:$C$205,A127,EVIDENCE_RECORDS!$AI$6:$AI$205,"BOUNDED INFERENCE"))</x:f>
      </x:c>
      <x:c r="N127" s="30" t="str">
        <x:f>IF(A127="","",COUNTIFS(EVIDENCE_RECORDS!$C$6:$C$205,A127,EVIDENCE_RECORDS!$AI$6:$AI$205,"REPAIR / NARROW"))</x:f>
      </x:c>
      <x:c r="O127" s="30" t="str">
        <x:f>IF(A127="","",COUNTIFS(EVIDENCE_RECORDS!$C$6:$C$205,A127,EVIDENCE_RECORDS!$AI$6:$AI$205,"HOLD / EXCLUDE"))</x:f>
      </x:c>
      <x:c r="P127" s="30" t="str">
        <x:f>IF(A127="","",IF(OR(H127&lt;&gt;"VALID",I127&lt;&gt;"VALID",J127&lt;&gt;"VALID"),"REPAIR CLAIM",IF(K127=0,"NO EVIDENCE",IF(N127&gt;0,"REPAIR EVIDENCE",IF(L127+M127&gt;0,IF(O127&gt;0,"AUDITED WITH EXCLUSIONS","AUDITED"),IF(O127&gt;0,"HOLD / NO USABLE EVIDENCE","NO USABLE EVIDENCE"))))))</x:f>
      </x:c>
      <x:c r="Q127" s="30" t="str">
        <x:f>IF(A127="","",A127&amp;"|~|"&amp;B127&amp;"|~|"&amp;C127&amp;"|~|"&amp;D127&amp;"|~|"&amp;F127&amp;"|~|"&amp;E127)</x:f>
      </x:c>
      <x:c r="R127" s="30" t="str">
        <x:f>IF(A127="","",B127&amp;"|~|"&amp;A127&amp;"|~|"&amp;C127)</x:f>
      </x:c>
    </x:row>
    <x:row r="128">
      <x:c r="A128" s="24"/>
      <x:c r="B128" s="24"/>
      <x:c r="C128" s="24"/>
      <x:c r="D128" s="24"/>
      <x:c r="E128" s="24"/>
      <x:c r="F128" s="24"/>
      <x:c r="G128" s="24"/>
      <x:c r="H128" s="30" t="str">
        <x:f>IF(A128="","",IF(COUNTIF($A$6:$A$205,A128)=1,"VALID","INVALID - DUPLICATE CLAIM ID"))</x:f>
      </x:c>
      <x:c r="I128" s="30" t="str">
        <x:f>IF(A128="","",IF(AND(COUNTIF(DECISION_CONTEXT!$A$6:$A$205,B128)=1,EXACT(B128,INDEX(DECISION_CONTEXT!$A$6:$A$205,MATCH(B128,DECISION_CONTEXT!$A$6:$A$205,0)))),"VALID","INVALID - DECISION LINK"))</x:f>
      </x:c>
      <x:c r="J128" s="30" t="str">
        <x:f>IF(A128="","",IF(OR(EXACT(F128,"MATERIAL"),EXACT(F128,"SUPPORTING")),"VALID","INVALID - MATERIALITY TOKEN"))</x:f>
      </x:c>
      <x:c r="K128" s="30" t="str">
        <x:f>IF(A128="","",COUNTIF(EVIDENCE_RECORDS!$C$6:$C$205,A128))</x:f>
      </x:c>
      <x:c r="L128" s="30" t="str">
        <x:f>IF(A128="","",COUNTIFS(EVIDENCE_RECORDS!$C$6:$C$205,A128,EVIDENCE_RECORDS!$AI$6:$AI$205,"DECISION-USABLE"))</x:f>
      </x:c>
      <x:c r="M128" s="30" t="str">
        <x:f>IF(A128="","",COUNTIFS(EVIDENCE_RECORDS!$C$6:$C$205,A128,EVIDENCE_RECORDS!$AI$6:$AI$205,"BOUNDED INFERENCE"))</x:f>
      </x:c>
      <x:c r="N128" s="30" t="str">
        <x:f>IF(A128="","",COUNTIFS(EVIDENCE_RECORDS!$C$6:$C$205,A128,EVIDENCE_RECORDS!$AI$6:$AI$205,"REPAIR / NARROW"))</x:f>
      </x:c>
      <x:c r="O128" s="30" t="str">
        <x:f>IF(A128="","",COUNTIFS(EVIDENCE_RECORDS!$C$6:$C$205,A128,EVIDENCE_RECORDS!$AI$6:$AI$205,"HOLD / EXCLUDE"))</x:f>
      </x:c>
      <x:c r="P128" s="30" t="str">
        <x:f>IF(A128="","",IF(OR(H128&lt;&gt;"VALID",I128&lt;&gt;"VALID",J128&lt;&gt;"VALID"),"REPAIR CLAIM",IF(K128=0,"NO EVIDENCE",IF(N128&gt;0,"REPAIR EVIDENCE",IF(L128+M128&gt;0,IF(O128&gt;0,"AUDITED WITH EXCLUSIONS","AUDITED"),IF(O128&gt;0,"HOLD / NO USABLE EVIDENCE","NO USABLE EVIDENCE"))))))</x:f>
      </x:c>
      <x:c r="Q128" s="30" t="str">
        <x:f>IF(A128="","",A128&amp;"|~|"&amp;B128&amp;"|~|"&amp;C128&amp;"|~|"&amp;D128&amp;"|~|"&amp;F128&amp;"|~|"&amp;E128)</x:f>
      </x:c>
      <x:c r="R128" s="30" t="str">
        <x:f>IF(A128="","",B128&amp;"|~|"&amp;A128&amp;"|~|"&amp;C128)</x:f>
      </x:c>
    </x:row>
    <x:row r="129">
      <x:c r="A129" s="24"/>
      <x:c r="B129" s="24"/>
      <x:c r="C129" s="24"/>
      <x:c r="D129" s="24"/>
      <x:c r="E129" s="24"/>
      <x:c r="F129" s="24"/>
      <x:c r="G129" s="24"/>
      <x:c r="H129" s="30" t="str">
        <x:f>IF(A129="","",IF(COUNTIF($A$6:$A$205,A129)=1,"VALID","INVALID - DUPLICATE CLAIM ID"))</x:f>
      </x:c>
      <x:c r="I129" s="30" t="str">
        <x:f>IF(A129="","",IF(AND(COUNTIF(DECISION_CONTEXT!$A$6:$A$205,B129)=1,EXACT(B129,INDEX(DECISION_CONTEXT!$A$6:$A$205,MATCH(B129,DECISION_CONTEXT!$A$6:$A$205,0)))),"VALID","INVALID - DECISION LINK"))</x:f>
      </x:c>
      <x:c r="J129" s="30" t="str">
        <x:f>IF(A129="","",IF(OR(EXACT(F129,"MATERIAL"),EXACT(F129,"SUPPORTING")),"VALID","INVALID - MATERIALITY TOKEN"))</x:f>
      </x:c>
      <x:c r="K129" s="30" t="str">
        <x:f>IF(A129="","",COUNTIF(EVIDENCE_RECORDS!$C$6:$C$205,A129))</x:f>
      </x:c>
      <x:c r="L129" s="30" t="str">
        <x:f>IF(A129="","",COUNTIFS(EVIDENCE_RECORDS!$C$6:$C$205,A129,EVIDENCE_RECORDS!$AI$6:$AI$205,"DECISION-USABLE"))</x:f>
      </x:c>
      <x:c r="M129" s="30" t="str">
        <x:f>IF(A129="","",COUNTIFS(EVIDENCE_RECORDS!$C$6:$C$205,A129,EVIDENCE_RECORDS!$AI$6:$AI$205,"BOUNDED INFERENCE"))</x:f>
      </x:c>
      <x:c r="N129" s="30" t="str">
        <x:f>IF(A129="","",COUNTIFS(EVIDENCE_RECORDS!$C$6:$C$205,A129,EVIDENCE_RECORDS!$AI$6:$AI$205,"REPAIR / NARROW"))</x:f>
      </x:c>
      <x:c r="O129" s="30" t="str">
        <x:f>IF(A129="","",COUNTIFS(EVIDENCE_RECORDS!$C$6:$C$205,A129,EVIDENCE_RECORDS!$AI$6:$AI$205,"HOLD / EXCLUDE"))</x:f>
      </x:c>
      <x:c r="P129" s="30" t="str">
        <x:f>IF(A129="","",IF(OR(H129&lt;&gt;"VALID",I129&lt;&gt;"VALID",J129&lt;&gt;"VALID"),"REPAIR CLAIM",IF(K129=0,"NO EVIDENCE",IF(N129&gt;0,"REPAIR EVIDENCE",IF(L129+M129&gt;0,IF(O129&gt;0,"AUDITED WITH EXCLUSIONS","AUDITED"),IF(O129&gt;0,"HOLD / NO USABLE EVIDENCE","NO USABLE EVIDENCE"))))))</x:f>
      </x:c>
      <x:c r="Q129" s="30" t="str">
        <x:f>IF(A129="","",A129&amp;"|~|"&amp;B129&amp;"|~|"&amp;C129&amp;"|~|"&amp;D129&amp;"|~|"&amp;F129&amp;"|~|"&amp;E129)</x:f>
      </x:c>
      <x:c r="R129" s="30" t="str">
        <x:f>IF(A129="","",B129&amp;"|~|"&amp;A129&amp;"|~|"&amp;C129)</x:f>
      </x:c>
    </x:row>
    <x:row r="130">
      <x:c r="A130" s="24"/>
      <x:c r="B130" s="24"/>
      <x:c r="C130" s="24"/>
      <x:c r="D130" s="24"/>
      <x:c r="E130" s="24"/>
      <x:c r="F130" s="24"/>
      <x:c r="G130" s="24"/>
      <x:c r="H130" s="30" t="str">
        <x:f>IF(A130="","",IF(COUNTIF($A$6:$A$205,A130)=1,"VALID","INVALID - DUPLICATE CLAIM ID"))</x:f>
      </x:c>
      <x:c r="I130" s="30" t="str">
        <x:f>IF(A130="","",IF(AND(COUNTIF(DECISION_CONTEXT!$A$6:$A$205,B130)=1,EXACT(B130,INDEX(DECISION_CONTEXT!$A$6:$A$205,MATCH(B130,DECISION_CONTEXT!$A$6:$A$205,0)))),"VALID","INVALID - DECISION LINK"))</x:f>
      </x:c>
      <x:c r="J130" s="30" t="str">
        <x:f>IF(A130="","",IF(OR(EXACT(F130,"MATERIAL"),EXACT(F130,"SUPPORTING")),"VALID","INVALID - MATERIALITY TOKEN"))</x:f>
      </x:c>
      <x:c r="K130" s="30" t="str">
        <x:f>IF(A130="","",COUNTIF(EVIDENCE_RECORDS!$C$6:$C$205,A130))</x:f>
      </x:c>
      <x:c r="L130" s="30" t="str">
        <x:f>IF(A130="","",COUNTIFS(EVIDENCE_RECORDS!$C$6:$C$205,A130,EVIDENCE_RECORDS!$AI$6:$AI$205,"DECISION-USABLE"))</x:f>
      </x:c>
      <x:c r="M130" s="30" t="str">
        <x:f>IF(A130="","",COUNTIFS(EVIDENCE_RECORDS!$C$6:$C$205,A130,EVIDENCE_RECORDS!$AI$6:$AI$205,"BOUNDED INFERENCE"))</x:f>
      </x:c>
      <x:c r="N130" s="30" t="str">
        <x:f>IF(A130="","",COUNTIFS(EVIDENCE_RECORDS!$C$6:$C$205,A130,EVIDENCE_RECORDS!$AI$6:$AI$205,"REPAIR / NARROW"))</x:f>
      </x:c>
      <x:c r="O130" s="30" t="str">
        <x:f>IF(A130="","",COUNTIFS(EVIDENCE_RECORDS!$C$6:$C$205,A130,EVIDENCE_RECORDS!$AI$6:$AI$205,"HOLD / EXCLUDE"))</x:f>
      </x:c>
      <x:c r="P130" s="30" t="str">
        <x:f>IF(A130="","",IF(OR(H130&lt;&gt;"VALID",I130&lt;&gt;"VALID",J130&lt;&gt;"VALID"),"REPAIR CLAIM",IF(K130=0,"NO EVIDENCE",IF(N130&gt;0,"REPAIR EVIDENCE",IF(L130+M130&gt;0,IF(O130&gt;0,"AUDITED WITH EXCLUSIONS","AUDITED"),IF(O130&gt;0,"HOLD / NO USABLE EVIDENCE","NO USABLE EVIDENCE"))))))</x:f>
      </x:c>
      <x:c r="Q130" s="30" t="str">
        <x:f>IF(A130="","",A130&amp;"|~|"&amp;B130&amp;"|~|"&amp;C130&amp;"|~|"&amp;D130&amp;"|~|"&amp;F130&amp;"|~|"&amp;E130)</x:f>
      </x:c>
      <x:c r="R130" s="30" t="str">
        <x:f>IF(A130="","",B130&amp;"|~|"&amp;A130&amp;"|~|"&amp;C130)</x:f>
      </x:c>
    </x:row>
    <x:row r="131">
      <x:c r="A131" s="24"/>
      <x:c r="B131" s="24"/>
      <x:c r="C131" s="24"/>
      <x:c r="D131" s="24"/>
      <x:c r="E131" s="24"/>
      <x:c r="F131" s="24"/>
      <x:c r="G131" s="24"/>
      <x:c r="H131" s="30" t="str">
        <x:f>IF(A131="","",IF(COUNTIF($A$6:$A$205,A131)=1,"VALID","INVALID - DUPLICATE CLAIM ID"))</x:f>
      </x:c>
      <x:c r="I131" s="30" t="str">
        <x:f>IF(A131="","",IF(AND(COUNTIF(DECISION_CONTEXT!$A$6:$A$205,B131)=1,EXACT(B131,INDEX(DECISION_CONTEXT!$A$6:$A$205,MATCH(B131,DECISION_CONTEXT!$A$6:$A$205,0)))),"VALID","INVALID - DECISION LINK"))</x:f>
      </x:c>
      <x:c r="J131" s="30" t="str">
        <x:f>IF(A131="","",IF(OR(EXACT(F131,"MATERIAL"),EXACT(F131,"SUPPORTING")),"VALID","INVALID - MATERIALITY TOKEN"))</x:f>
      </x:c>
      <x:c r="K131" s="30" t="str">
        <x:f>IF(A131="","",COUNTIF(EVIDENCE_RECORDS!$C$6:$C$205,A131))</x:f>
      </x:c>
      <x:c r="L131" s="30" t="str">
        <x:f>IF(A131="","",COUNTIFS(EVIDENCE_RECORDS!$C$6:$C$205,A131,EVIDENCE_RECORDS!$AI$6:$AI$205,"DECISION-USABLE"))</x:f>
      </x:c>
      <x:c r="M131" s="30" t="str">
        <x:f>IF(A131="","",COUNTIFS(EVIDENCE_RECORDS!$C$6:$C$205,A131,EVIDENCE_RECORDS!$AI$6:$AI$205,"BOUNDED INFERENCE"))</x:f>
      </x:c>
      <x:c r="N131" s="30" t="str">
        <x:f>IF(A131="","",COUNTIFS(EVIDENCE_RECORDS!$C$6:$C$205,A131,EVIDENCE_RECORDS!$AI$6:$AI$205,"REPAIR / NARROW"))</x:f>
      </x:c>
      <x:c r="O131" s="30" t="str">
        <x:f>IF(A131="","",COUNTIFS(EVIDENCE_RECORDS!$C$6:$C$205,A131,EVIDENCE_RECORDS!$AI$6:$AI$205,"HOLD / EXCLUDE"))</x:f>
      </x:c>
      <x:c r="P131" s="30" t="str">
        <x:f>IF(A131="","",IF(OR(H131&lt;&gt;"VALID",I131&lt;&gt;"VALID",J131&lt;&gt;"VALID"),"REPAIR CLAIM",IF(K131=0,"NO EVIDENCE",IF(N131&gt;0,"REPAIR EVIDENCE",IF(L131+M131&gt;0,IF(O131&gt;0,"AUDITED WITH EXCLUSIONS","AUDITED"),IF(O131&gt;0,"HOLD / NO USABLE EVIDENCE","NO USABLE EVIDENCE"))))))</x:f>
      </x:c>
      <x:c r="Q131" s="30" t="str">
        <x:f>IF(A131="","",A131&amp;"|~|"&amp;B131&amp;"|~|"&amp;C131&amp;"|~|"&amp;D131&amp;"|~|"&amp;F131&amp;"|~|"&amp;E131)</x:f>
      </x:c>
      <x:c r="R131" s="30" t="str">
        <x:f>IF(A131="","",B131&amp;"|~|"&amp;A131&amp;"|~|"&amp;C131)</x:f>
      </x:c>
    </x:row>
    <x:row r="132">
      <x:c r="A132" s="24"/>
      <x:c r="B132" s="24"/>
      <x:c r="C132" s="24"/>
      <x:c r="D132" s="24"/>
      <x:c r="E132" s="24"/>
      <x:c r="F132" s="24"/>
      <x:c r="G132" s="24"/>
      <x:c r="H132" s="30" t="str">
        <x:f>IF(A132="","",IF(COUNTIF($A$6:$A$205,A132)=1,"VALID","INVALID - DUPLICATE CLAIM ID"))</x:f>
      </x:c>
      <x:c r="I132" s="30" t="str">
        <x:f>IF(A132="","",IF(AND(COUNTIF(DECISION_CONTEXT!$A$6:$A$205,B132)=1,EXACT(B132,INDEX(DECISION_CONTEXT!$A$6:$A$205,MATCH(B132,DECISION_CONTEXT!$A$6:$A$205,0)))),"VALID","INVALID - DECISION LINK"))</x:f>
      </x:c>
      <x:c r="J132" s="30" t="str">
        <x:f>IF(A132="","",IF(OR(EXACT(F132,"MATERIAL"),EXACT(F132,"SUPPORTING")),"VALID","INVALID - MATERIALITY TOKEN"))</x:f>
      </x:c>
      <x:c r="K132" s="30" t="str">
        <x:f>IF(A132="","",COUNTIF(EVIDENCE_RECORDS!$C$6:$C$205,A132))</x:f>
      </x:c>
      <x:c r="L132" s="30" t="str">
        <x:f>IF(A132="","",COUNTIFS(EVIDENCE_RECORDS!$C$6:$C$205,A132,EVIDENCE_RECORDS!$AI$6:$AI$205,"DECISION-USABLE"))</x:f>
      </x:c>
      <x:c r="M132" s="30" t="str">
        <x:f>IF(A132="","",COUNTIFS(EVIDENCE_RECORDS!$C$6:$C$205,A132,EVIDENCE_RECORDS!$AI$6:$AI$205,"BOUNDED INFERENCE"))</x:f>
      </x:c>
      <x:c r="N132" s="30" t="str">
        <x:f>IF(A132="","",COUNTIFS(EVIDENCE_RECORDS!$C$6:$C$205,A132,EVIDENCE_RECORDS!$AI$6:$AI$205,"REPAIR / NARROW"))</x:f>
      </x:c>
      <x:c r="O132" s="30" t="str">
        <x:f>IF(A132="","",COUNTIFS(EVIDENCE_RECORDS!$C$6:$C$205,A132,EVIDENCE_RECORDS!$AI$6:$AI$205,"HOLD / EXCLUDE"))</x:f>
      </x:c>
      <x:c r="P132" s="30" t="str">
        <x:f>IF(A132="","",IF(OR(H132&lt;&gt;"VALID",I132&lt;&gt;"VALID",J132&lt;&gt;"VALID"),"REPAIR CLAIM",IF(K132=0,"NO EVIDENCE",IF(N132&gt;0,"REPAIR EVIDENCE",IF(L132+M132&gt;0,IF(O132&gt;0,"AUDITED WITH EXCLUSIONS","AUDITED"),IF(O132&gt;0,"HOLD / NO USABLE EVIDENCE","NO USABLE EVIDENCE"))))))</x:f>
      </x:c>
      <x:c r="Q132" s="30" t="str">
        <x:f>IF(A132="","",A132&amp;"|~|"&amp;B132&amp;"|~|"&amp;C132&amp;"|~|"&amp;D132&amp;"|~|"&amp;F132&amp;"|~|"&amp;E132)</x:f>
      </x:c>
      <x:c r="R132" s="30" t="str">
        <x:f>IF(A132="","",B132&amp;"|~|"&amp;A132&amp;"|~|"&amp;C132)</x:f>
      </x:c>
    </x:row>
    <x:row r="133">
      <x:c r="A133" s="24"/>
      <x:c r="B133" s="24"/>
      <x:c r="C133" s="24"/>
      <x:c r="D133" s="24"/>
      <x:c r="E133" s="24"/>
      <x:c r="F133" s="24"/>
      <x:c r="G133" s="24"/>
      <x:c r="H133" s="30" t="str">
        <x:f>IF(A133="","",IF(COUNTIF($A$6:$A$205,A133)=1,"VALID","INVALID - DUPLICATE CLAIM ID"))</x:f>
      </x:c>
      <x:c r="I133" s="30" t="str">
        <x:f>IF(A133="","",IF(AND(COUNTIF(DECISION_CONTEXT!$A$6:$A$205,B133)=1,EXACT(B133,INDEX(DECISION_CONTEXT!$A$6:$A$205,MATCH(B133,DECISION_CONTEXT!$A$6:$A$205,0)))),"VALID","INVALID - DECISION LINK"))</x:f>
      </x:c>
      <x:c r="J133" s="30" t="str">
        <x:f>IF(A133="","",IF(OR(EXACT(F133,"MATERIAL"),EXACT(F133,"SUPPORTING")),"VALID","INVALID - MATERIALITY TOKEN"))</x:f>
      </x:c>
      <x:c r="K133" s="30" t="str">
        <x:f>IF(A133="","",COUNTIF(EVIDENCE_RECORDS!$C$6:$C$205,A133))</x:f>
      </x:c>
      <x:c r="L133" s="30" t="str">
        <x:f>IF(A133="","",COUNTIFS(EVIDENCE_RECORDS!$C$6:$C$205,A133,EVIDENCE_RECORDS!$AI$6:$AI$205,"DECISION-USABLE"))</x:f>
      </x:c>
      <x:c r="M133" s="30" t="str">
        <x:f>IF(A133="","",COUNTIFS(EVIDENCE_RECORDS!$C$6:$C$205,A133,EVIDENCE_RECORDS!$AI$6:$AI$205,"BOUNDED INFERENCE"))</x:f>
      </x:c>
      <x:c r="N133" s="30" t="str">
        <x:f>IF(A133="","",COUNTIFS(EVIDENCE_RECORDS!$C$6:$C$205,A133,EVIDENCE_RECORDS!$AI$6:$AI$205,"REPAIR / NARROW"))</x:f>
      </x:c>
      <x:c r="O133" s="30" t="str">
        <x:f>IF(A133="","",COUNTIFS(EVIDENCE_RECORDS!$C$6:$C$205,A133,EVIDENCE_RECORDS!$AI$6:$AI$205,"HOLD / EXCLUDE"))</x:f>
      </x:c>
      <x:c r="P133" s="30" t="str">
        <x:f>IF(A133="","",IF(OR(H133&lt;&gt;"VALID",I133&lt;&gt;"VALID",J133&lt;&gt;"VALID"),"REPAIR CLAIM",IF(K133=0,"NO EVIDENCE",IF(N133&gt;0,"REPAIR EVIDENCE",IF(L133+M133&gt;0,IF(O133&gt;0,"AUDITED WITH EXCLUSIONS","AUDITED"),IF(O133&gt;0,"HOLD / NO USABLE EVIDENCE","NO USABLE EVIDENCE"))))))</x:f>
      </x:c>
      <x:c r="Q133" s="30" t="str">
        <x:f>IF(A133="","",A133&amp;"|~|"&amp;B133&amp;"|~|"&amp;C133&amp;"|~|"&amp;D133&amp;"|~|"&amp;F133&amp;"|~|"&amp;E133)</x:f>
      </x:c>
      <x:c r="R133" s="30" t="str">
        <x:f>IF(A133="","",B133&amp;"|~|"&amp;A133&amp;"|~|"&amp;C133)</x:f>
      </x:c>
    </x:row>
    <x:row r="134">
      <x:c r="A134" s="24"/>
      <x:c r="B134" s="24"/>
      <x:c r="C134" s="24"/>
      <x:c r="D134" s="24"/>
      <x:c r="E134" s="24"/>
      <x:c r="F134" s="24"/>
      <x:c r="G134" s="24"/>
      <x:c r="H134" s="30" t="str">
        <x:f>IF(A134="","",IF(COUNTIF($A$6:$A$205,A134)=1,"VALID","INVALID - DUPLICATE CLAIM ID"))</x:f>
      </x:c>
      <x:c r="I134" s="30" t="str">
        <x:f>IF(A134="","",IF(AND(COUNTIF(DECISION_CONTEXT!$A$6:$A$205,B134)=1,EXACT(B134,INDEX(DECISION_CONTEXT!$A$6:$A$205,MATCH(B134,DECISION_CONTEXT!$A$6:$A$205,0)))),"VALID","INVALID - DECISION LINK"))</x:f>
      </x:c>
      <x:c r="J134" s="30" t="str">
        <x:f>IF(A134="","",IF(OR(EXACT(F134,"MATERIAL"),EXACT(F134,"SUPPORTING")),"VALID","INVALID - MATERIALITY TOKEN"))</x:f>
      </x:c>
      <x:c r="K134" s="30" t="str">
        <x:f>IF(A134="","",COUNTIF(EVIDENCE_RECORDS!$C$6:$C$205,A134))</x:f>
      </x:c>
      <x:c r="L134" s="30" t="str">
        <x:f>IF(A134="","",COUNTIFS(EVIDENCE_RECORDS!$C$6:$C$205,A134,EVIDENCE_RECORDS!$AI$6:$AI$205,"DECISION-USABLE"))</x:f>
      </x:c>
      <x:c r="M134" s="30" t="str">
        <x:f>IF(A134="","",COUNTIFS(EVIDENCE_RECORDS!$C$6:$C$205,A134,EVIDENCE_RECORDS!$AI$6:$AI$205,"BOUNDED INFERENCE"))</x:f>
      </x:c>
      <x:c r="N134" s="30" t="str">
        <x:f>IF(A134="","",COUNTIFS(EVIDENCE_RECORDS!$C$6:$C$205,A134,EVIDENCE_RECORDS!$AI$6:$AI$205,"REPAIR / NARROW"))</x:f>
      </x:c>
      <x:c r="O134" s="30" t="str">
        <x:f>IF(A134="","",COUNTIFS(EVIDENCE_RECORDS!$C$6:$C$205,A134,EVIDENCE_RECORDS!$AI$6:$AI$205,"HOLD / EXCLUDE"))</x:f>
      </x:c>
      <x:c r="P134" s="30" t="str">
        <x:f>IF(A134="","",IF(OR(H134&lt;&gt;"VALID",I134&lt;&gt;"VALID",J134&lt;&gt;"VALID"),"REPAIR CLAIM",IF(K134=0,"NO EVIDENCE",IF(N134&gt;0,"REPAIR EVIDENCE",IF(L134+M134&gt;0,IF(O134&gt;0,"AUDITED WITH EXCLUSIONS","AUDITED"),IF(O134&gt;0,"HOLD / NO USABLE EVIDENCE","NO USABLE EVIDENCE"))))))</x:f>
      </x:c>
      <x:c r="Q134" s="30" t="str">
        <x:f>IF(A134="","",A134&amp;"|~|"&amp;B134&amp;"|~|"&amp;C134&amp;"|~|"&amp;D134&amp;"|~|"&amp;F134&amp;"|~|"&amp;E134)</x:f>
      </x:c>
      <x:c r="R134" s="30" t="str">
        <x:f>IF(A134="","",B134&amp;"|~|"&amp;A134&amp;"|~|"&amp;C134)</x:f>
      </x:c>
    </x:row>
    <x:row r="135">
      <x:c r="A135" s="24"/>
      <x:c r="B135" s="24"/>
      <x:c r="C135" s="24"/>
      <x:c r="D135" s="24"/>
      <x:c r="E135" s="24"/>
      <x:c r="F135" s="24"/>
      <x:c r="G135" s="24"/>
      <x:c r="H135" s="30" t="str">
        <x:f>IF(A135="","",IF(COUNTIF($A$6:$A$205,A135)=1,"VALID","INVALID - DUPLICATE CLAIM ID"))</x:f>
      </x:c>
      <x:c r="I135" s="30" t="str">
        <x:f>IF(A135="","",IF(AND(COUNTIF(DECISION_CONTEXT!$A$6:$A$205,B135)=1,EXACT(B135,INDEX(DECISION_CONTEXT!$A$6:$A$205,MATCH(B135,DECISION_CONTEXT!$A$6:$A$205,0)))),"VALID","INVALID - DECISION LINK"))</x:f>
      </x:c>
      <x:c r="J135" s="30" t="str">
        <x:f>IF(A135="","",IF(OR(EXACT(F135,"MATERIAL"),EXACT(F135,"SUPPORTING")),"VALID","INVALID - MATERIALITY TOKEN"))</x:f>
      </x:c>
      <x:c r="K135" s="30" t="str">
        <x:f>IF(A135="","",COUNTIF(EVIDENCE_RECORDS!$C$6:$C$205,A135))</x:f>
      </x:c>
      <x:c r="L135" s="30" t="str">
        <x:f>IF(A135="","",COUNTIFS(EVIDENCE_RECORDS!$C$6:$C$205,A135,EVIDENCE_RECORDS!$AI$6:$AI$205,"DECISION-USABLE"))</x:f>
      </x:c>
      <x:c r="M135" s="30" t="str">
        <x:f>IF(A135="","",COUNTIFS(EVIDENCE_RECORDS!$C$6:$C$205,A135,EVIDENCE_RECORDS!$AI$6:$AI$205,"BOUNDED INFERENCE"))</x:f>
      </x:c>
      <x:c r="N135" s="30" t="str">
        <x:f>IF(A135="","",COUNTIFS(EVIDENCE_RECORDS!$C$6:$C$205,A135,EVIDENCE_RECORDS!$AI$6:$AI$205,"REPAIR / NARROW"))</x:f>
      </x:c>
      <x:c r="O135" s="30" t="str">
        <x:f>IF(A135="","",COUNTIFS(EVIDENCE_RECORDS!$C$6:$C$205,A135,EVIDENCE_RECORDS!$AI$6:$AI$205,"HOLD / EXCLUDE"))</x:f>
      </x:c>
      <x:c r="P135" s="30" t="str">
        <x:f>IF(A135="","",IF(OR(H135&lt;&gt;"VALID",I135&lt;&gt;"VALID",J135&lt;&gt;"VALID"),"REPAIR CLAIM",IF(K135=0,"NO EVIDENCE",IF(N135&gt;0,"REPAIR EVIDENCE",IF(L135+M135&gt;0,IF(O135&gt;0,"AUDITED WITH EXCLUSIONS","AUDITED"),IF(O135&gt;0,"HOLD / NO USABLE EVIDENCE","NO USABLE EVIDENCE"))))))</x:f>
      </x:c>
      <x:c r="Q135" s="30" t="str">
        <x:f>IF(A135="","",A135&amp;"|~|"&amp;B135&amp;"|~|"&amp;C135&amp;"|~|"&amp;D135&amp;"|~|"&amp;F135&amp;"|~|"&amp;E135)</x:f>
      </x:c>
      <x:c r="R135" s="30" t="str">
        <x:f>IF(A135="","",B135&amp;"|~|"&amp;A135&amp;"|~|"&amp;C135)</x:f>
      </x:c>
    </x:row>
    <x:row r="136">
      <x:c r="A136" s="24"/>
      <x:c r="B136" s="24"/>
      <x:c r="C136" s="24"/>
      <x:c r="D136" s="24"/>
      <x:c r="E136" s="24"/>
      <x:c r="F136" s="24"/>
      <x:c r="G136" s="24"/>
      <x:c r="H136" s="30" t="str">
        <x:f>IF(A136="","",IF(COUNTIF($A$6:$A$205,A136)=1,"VALID","INVALID - DUPLICATE CLAIM ID"))</x:f>
      </x:c>
      <x:c r="I136" s="30" t="str">
        <x:f>IF(A136="","",IF(AND(COUNTIF(DECISION_CONTEXT!$A$6:$A$205,B136)=1,EXACT(B136,INDEX(DECISION_CONTEXT!$A$6:$A$205,MATCH(B136,DECISION_CONTEXT!$A$6:$A$205,0)))),"VALID","INVALID - DECISION LINK"))</x:f>
      </x:c>
      <x:c r="J136" s="30" t="str">
        <x:f>IF(A136="","",IF(OR(EXACT(F136,"MATERIAL"),EXACT(F136,"SUPPORTING")),"VALID","INVALID - MATERIALITY TOKEN"))</x:f>
      </x:c>
      <x:c r="K136" s="30" t="str">
        <x:f>IF(A136="","",COUNTIF(EVIDENCE_RECORDS!$C$6:$C$205,A136))</x:f>
      </x:c>
      <x:c r="L136" s="30" t="str">
        <x:f>IF(A136="","",COUNTIFS(EVIDENCE_RECORDS!$C$6:$C$205,A136,EVIDENCE_RECORDS!$AI$6:$AI$205,"DECISION-USABLE"))</x:f>
      </x:c>
      <x:c r="M136" s="30" t="str">
        <x:f>IF(A136="","",COUNTIFS(EVIDENCE_RECORDS!$C$6:$C$205,A136,EVIDENCE_RECORDS!$AI$6:$AI$205,"BOUNDED INFERENCE"))</x:f>
      </x:c>
      <x:c r="N136" s="30" t="str">
        <x:f>IF(A136="","",COUNTIFS(EVIDENCE_RECORDS!$C$6:$C$205,A136,EVIDENCE_RECORDS!$AI$6:$AI$205,"REPAIR / NARROW"))</x:f>
      </x:c>
      <x:c r="O136" s="30" t="str">
        <x:f>IF(A136="","",COUNTIFS(EVIDENCE_RECORDS!$C$6:$C$205,A136,EVIDENCE_RECORDS!$AI$6:$AI$205,"HOLD / EXCLUDE"))</x:f>
      </x:c>
      <x:c r="P136" s="30" t="str">
        <x:f>IF(A136="","",IF(OR(H136&lt;&gt;"VALID",I136&lt;&gt;"VALID",J136&lt;&gt;"VALID"),"REPAIR CLAIM",IF(K136=0,"NO EVIDENCE",IF(N136&gt;0,"REPAIR EVIDENCE",IF(L136+M136&gt;0,IF(O136&gt;0,"AUDITED WITH EXCLUSIONS","AUDITED"),IF(O136&gt;0,"HOLD / NO USABLE EVIDENCE","NO USABLE EVIDENCE"))))))</x:f>
      </x:c>
      <x:c r="Q136" s="30" t="str">
        <x:f>IF(A136="","",A136&amp;"|~|"&amp;B136&amp;"|~|"&amp;C136&amp;"|~|"&amp;D136&amp;"|~|"&amp;F136&amp;"|~|"&amp;E136)</x:f>
      </x:c>
      <x:c r="R136" s="30" t="str">
        <x:f>IF(A136="","",B136&amp;"|~|"&amp;A136&amp;"|~|"&amp;C136)</x:f>
      </x:c>
    </x:row>
    <x:row r="137">
      <x:c r="A137" s="24"/>
      <x:c r="B137" s="24"/>
      <x:c r="C137" s="24"/>
      <x:c r="D137" s="24"/>
      <x:c r="E137" s="24"/>
      <x:c r="F137" s="24"/>
      <x:c r="G137" s="24"/>
      <x:c r="H137" s="30" t="str">
        <x:f>IF(A137="","",IF(COUNTIF($A$6:$A$205,A137)=1,"VALID","INVALID - DUPLICATE CLAIM ID"))</x:f>
      </x:c>
      <x:c r="I137" s="30" t="str">
        <x:f>IF(A137="","",IF(AND(COUNTIF(DECISION_CONTEXT!$A$6:$A$205,B137)=1,EXACT(B137,INDEX(DECISION_CONTEXT!$A$6:$A$205,MATCH(B137,DECISION_CONTEXT!$A$6:$A$205,0)))),"VALID","INVALID - DECISION LINK"))</x:f>
      </x:c>
      <x:c r="J137" s="30" t="str">
        <x:f>IF(A137="","",IF(OR(EXACT(F137,"MATERIAL"),EXACT(F137,"SUPPORTING")),"VALID","INVALID - MATERIALITY TOKEN"))</x:f>
      </x:c>
      <x:c r="K137" s="30" t="str">
        <x:f>IF(A137="","",COUNTIF(EVIDENCE_RECORDS!$C$6:$C$205,A137))</x:f>
      </x:c>
      <x:c r="L137" s="30" t="str">
        <x:f>IF(A137="","",COUNTIFS(EVIDENCE_RECORDS!$C$6:$C$205,A137,EVIDENCE_RECORDS!$AI$6:$AI$205,"DECISION-USABLE"))</x:f>
      </x:c>
      <x:c r="M137" s="30" t="str">
        <x:f>IF(A137="","",COUNTIFS(EVIDENCE_RECORDS!$C$6:$C$205,A137,EVIDENCE_RECORDS!$AI$6:$AI$205,"BOUNDED INFERENCE"))</x:f>
      </x:c>
      <x:c r="N137" s="30" t="str">
        <x:f>IF(A137="","",COUNTIFS(EVIDENCE_RECORDS!$C$6:$C$205,A137,EVIDENCE_RECORDS!$AI$6:$AI$205,"REPAIR / NARROW"))</x:f>
      </x:c>
      <x:c r="O137" s="30" t="str">
        <x:f>IF(A137="","",COUNTIFS(EVIDENCE_RECORDS!$C$6:$C$205,A137,EVIDENCE_RECORDS!$AI$6:$AI$205,"HOLD / EXCLUDE"))</x:f>
      </x:c>
      <x:c r="P137" s="30" t="str">
        <x:f>IF(A137="","",IF(OR(H137&lt;&gt;"VALID",I137&lt;&gt;"VALID",J137&lt;&gt;"VALID"),"REPAIR CLAIM",IF(K137=0,"NO EVIDENCE",IF(N137&gt;0,"REPAIR EVIDENCE",IF(L137+M137&gt;0,IF(O137&gt;0,"AUDITED WITH EXCLUSIONS","AUDITED"),IF(O137&gt;0,"HOLD / NO USABLE EVIDENCE","NO USABLE EVIDENCE"))))))</x:f>
      </x:c>
      <x:c r="Q137" s="30" t="str">
        <x:f>IF(A137="","",A137&amp;"|~|"&amp;B137&amp;"|~|"&amp;C137&amp;"|~|"&amp;D137&amp;"|~|"&amp;F137&amp;"|~|"&amp;E137)</x:f>
      </x:c>
      <x:c r="R137" s="30" t="str">
        <x:f>IF(A137="","",B137&amp;"|~|"&amp;A137&amp;"|~|"&amp;C137)</x:f>
      </x:c>
    </x:row>
    <x:row r="138">
      <x:c r="A138" s="24"/>
      <x:c r="B138" s="24"/>
      <x:c r="C138" s="24"/>
      <x:c r="D138" s="24"/>
      <x:c r="E138" s="24"/>
      <x:c r="F138" s="24"/>
      <x:c r="G138" s="24"/>
      <x:c r="H138" s="30" t="str">
        <x:f>IF(A138="","",IF(COUNTIF($A$6:$A$205,A138)=1,"VALID","INVALID - DUPLICATE CLAIM ID"))</x:f>
      </x:c>
      <x:c r="I138" s="30" t="str">
        <x:f>IF(A138="","",IF(AND(COUNTIF(DECISION_CONTEXT!$A$6:$A$205,B138)=1,EXACT(B138,INDEX(DECISION_CONTEXT!$A$6:$A$205,MATCH(B138,DECISION_CONTEXT!$A$6:$A$205,0)))),"VALID","INVALID - DECISION LINK"))</x:f>
      </x:c>
      <x:c r="J138" s="30" t="str">
        <x:f>IF(A138="","",IF(OR(EXACT(F138,"MATERIAL"),EXACT(F138,"SUPPORTING")),"VALID","INVALID - MATERIALITY TOKEN"))</x:f>
      </x:c>
      <x:c r="K138" s="30" t="str">
        <x:f>IF(A138="","",COUNTIF(EVIDENCE_RECORDS!$C$6:$C$205,A138))</x:f>
      </x:c>
      <x:c r="L138" s="30" t="str">
        <x:f>IF(A138="","",COUNTIFS(EVIDENCE_RECORDS!$C$6:$C$205,A138,EVIDENCE_RECORDS!$AI$6:$AI$205,"DECISION-USABLE"))</x:f>
      </x:c>
      <x:c r="M138" s="30" t="str">
        <x:f>IF(A138="","",COUNTIFS(EVIDENCE_RECORDS!$C$6:$C$205,A138,EVIDENCE_RECORDS!$AI$6:$AI$205,"BOUNDED INFERENCE"))</x:f>
      </x:c>
      <x:c r="N138" s="30" t="str">
        <x:f>IF(A138="","",COUNTIFS(EVIDENCE_RECORDS!$C$6:$C$205,A138,EVIDENCE_RECORDS!$AI$6:$AI$205,"REPAIR / NARROW"))</x:f>
      </x:c>
      <x:c r="O138" s="30" t="str">
        <x:f>IF(A138="","",COUNTIFS(EVIDENCE_RECORDS!$C$6:$C$205,A138,EVIDENCE_RECORDS!$AI$6:$AI$205,"HOLD / EXCLUDE"))</x:f>
      </x:c>
      <x:c r="P138" s="30" t="str">
        <x:f>IF(A138="","",IF(OR(H138&lt;&gt;"VALID",I138&lt;&gt;"VALID",J138&lt;&gt;"VALID"),"REPAIR CLAIM",IF(K138=0,"NO EVIDENCE",IF(N138&gt;0,"REPAIR EVIDENCE",IF(L138+M138&gt;0,IF(O138&gt;0,"AUDITED WITH EXCLUSIONS","AUDITED"),IF(O138&gt;0,"HOLD / NO USABLE EVIDENCE","NO USABLE EVIDENCE"))))))</x:f>
      </x:c>
      <x:c r="Q138" s="30" t="str">
        <x:f>IF(A138="","",A138&amp;"|~|"&amp;B138&amp;"|~|"&amp;C138&amp;"|~|"&amp;D138&amp;"|~|"&amp;F138&amp;"|~|"&amp;E138)</x:f>
      </x:c>
      <x:c r="R138" s="30" t="str">
        <x:f>IF(A138="","",B138&amp;"|~|"&amp;A138&amp;"|~|"&amp;C138)</x:f>
      </x:c>
    </x:row>
    <x:row r="139">
      <x:c r="A139" s="24"/>
      <x:c r="B139" s="24"/>
      <x:c r="C139" s="24"/>
      <x:c r="D139" s="24"/>
      <x:c r="E139" s="24"/>
      <x:c r="F139" s="24"/>
      <x:c r="G139" s="24"/>
      <x:c r="H139" s="30" t="str">
        <x:f>IF(A139="","",IF(COUNTIF($A$6:$A$205,A139)=1,"VALID","INVALID - DUPLICATE CLAIM ID"))</x:f>
      </x:c>
      <x:c r="I139" s="30" t="str">
        <x:f>IF(A139="","",IF(AND(COUNTIF(DECISION_CONTEXT!$A$6:$A$205,B139)=1,EXACT(B139,INDEX(DECISION_CONTEXT!$A$6:$A$205,MATCH(B139,DECISION_CONTEXT!$A$6:$A$205,0)))),"VALID","INVALID - DECISION LINK"))</x:f>
      </x:c>
      <x:c r="J139" s="30" t="str">
        <x:f>IF(A139="","",IF(OR(EXACT(F139,"MATERIAL"),EXACT(F139,"SUPPORTING")),"VALID","INVALID - MATERIALITY TOKEN"))</x:f>
      </x:c>
      <x:c r="K139" s="30" t="str">
        <x:f>IF(A139="","",COUNTIF(EVIDENCE_RECORDS!$C$6:$C$205,A139))</x:f>
      </x:c>
      <x:c r="L139" s="30" t="str">
        <x:f>IF(A139="","",COUNTIFS(EVIDENCE_RECORDS!$C$6:$C$205,A139,EVIDENCE_RECORDS!$AI$6:$AI$205,"DECISION-USABLE"))</x:f>
      </x:c>
      <x:c r="M139" s="30" t="str">
        <x:f>IF(A139="","",COUNTIFS(EVIDENCE_RECORDS!$C$6:$C$205,A139,EVIDENCE_RECORDS!$AI$6:$AI$205,"BOUNDED INFERENCE"))</x:f>
      </x:c>
      <x:c r="N139" s="30" t="str">
        <x:f>IF(A139="","",COUNTIFS(EVIDENCE_RECORDS!$C$6:$C$205,A139,EVIDENCE_RECORDS!$AI$6:$AI$205,"REPAIR / NARROW"))</x:f>
      </x:c>
      <x:c r="O139" s="30" t="str">
        <x:f>IF(A139="","",COUNTIFS(EVIDENCE_RECORDS!$C$6:$C$205,A139,EVIDENCE_RECORDS!$AI$6:$AI$205,"HOLD / EXCLUDE"))</x:f>
      </x:c>
      <x:c r="P139" s="30" t="str">
        <x:f>IF(A139="","",IF(OR(H139&lt;&gt;"VALID",I139&lt;&gt;"VALID",J139&lt;&gt;"VALID"),"REPAIR CLAIM",IF(K139=0,"NO EVIDENCE",IF(N139&gt;0,"REPAIR EVIDENCE",IF(L139+M139&gt;0,IF(O139&gt;0,"AUDITED WITH EXCLUSIONS","AUDITED"),IF(O139&gt;0,"HOLD / NO USABLE EVIDENCE","NO USABLE EVIDENCE"))))))</x:f>
      </x:c>
      <x:c r="Q139" s="30" t="str">
        <x:f>IF(A139="","",A139&amp;"|~|"&amp;B139&amp;"|~|"&amp;C139&amp;"|~|"&amp;D139&amp;"|~|"&amp;F139&amp;"|~|"&amp;E139)</x:f>
      </x:c>
      <x:c r="R139" s="30" t="str">
        <x:f>IF(A139="","",B139&amp;"|~|"&amp;A139&amp;"|~|"&amp;C139)</x:f>
      </x:c>
    </x:row>
    <x:row r="140">
      <x:c r="A140" s="24"/>
      <x:c r="B140" s="24"/>
      <x:c r="C140" s="24"/>
      <x:c r="D140" s="24"/>
      <x:c r="E140" s="24"/>
      <x:c r="F140" s="24"/>
      <x:c r="G140" s="24"/>
      <x:c r="H140" s="30" t="str">
        <x:f>IF(A140="","",IF(COUNTIF($A$6:$A$205,A140)=1,"VALID","INVALID - DUPLICATE CLAIM ID"))</x:f>
      </x:c>
      <x:c r="I140" s="30" t="str">
        <x:f>IF(A140="","",IF(AND(COUNTIF(DECISION_CONTEXT!$A$6:$A$205,B140)=1,EXACT(B140,INDEX(DECISION_CONTEXT!$A$6:$A$205,MATCH(B140,DECISION_CONTEXT!$A$6:$A$205,0)))),"VALID","INVALID - DECISION LINK"))</x:f>
      </x:c>
      <x:c r="J140" s="30" t="str">
        <x:f>IF(A140="","",IF(OR(EXACT(F140,"MATERIAL"),EXACT(F140,"SUPPORTING")),"VALID","INVALID - MATERIALITY TOKEN"))</x:f>
      </x:c>
      <x:c r="K140" s="30" t="str">
        <x:f>IF(A140="","",COUNTIF(EVIDENCE_RECORDS!$C$6:$C$205,A140))</x:f>
      </x:c>
      <x:c r="L140" s="30" t="str">
        <x:f>IF(A140="","",COUNTIFS(EVIDENCE_RECORDS!$C$6:$C$205,A140,EVIDENCE_RECORDS!$AI$6:$AI$205,"DECISION-USABLE"))</x:f>
      </x:c>
      <x:c r="M140" s="30" t="str">
        <x:f>IF(A140="","",COUNTIFS(EVIDENCE_RECORDS!$C$6:$C$205,A140,EVIDENCE_RECORDS!$AI$6:$AI$205,"BOUNDED INFERENCE"))</x:f>
      </x:c>
      <x:c r="N140" s="30" t="str">
        <x:f>IF(A140="","",COUNTIFS(EVIDENCE_RECORDS!$C$6:$C$205,A140,EVIDENCE_RECORDS!$AI$6:$AI$205,"REPAIR / NARROW"))</x:f>
      </x:c>
      <x:c r="O140" s="30" t="str">
        <x:f>IF(A140="","",COUNTIFS(EVIDENCE_RECORDS!$C$6:$C$205,A140,EVIDENCE_RECORDS!$AI$6:$AI$205,"HOLD / EXCLUDE"))</x:f>
      </x:c>
      <x:c r="P140" s="30" t="str">
        <x:f>IF(A140="","",IF(OR(H140&lt;&gt;"VALID",I140&lt;&gt;"VALID",J140&lt;&gt;"VALID"),"REPAIR CLAIM",IF(K140=0,"NO EVIDENCE",IF(N140&gt;0,"REPAIR EVIDENCE",IF(L140+M140&gt;0,IF(O140&gt;0,"AUDITED WITH EXCLUSIONS","AUDITED"),IF(O140&gt;0,"HOLD / NO USABLE EVIDENCE","NO USABLE EVIDENCE"))))))</x:f>
      </x:c>
      <x:c r="Q140" s="30" t="str">
        <x:f>IF(A140="","",A140&amp;"|~|"&amp;B140&amp;"|~|"&amp;C140&amp;"|~|"&amp;D140&amp;"|~|"&amp;F140&amp;"|~|"&amp;E140)</x:f>
      </x:c>
      <x:c r="R140" s="30" t="str">
        <x:f>IF(A140="","",B140&amp;"|~|"&amp;A140&amp;"|~|"&amp;C140)</x:f>
      </x:c>
    </x:row>
    <x:row r="141">
      <x:c r="A141" s="24"/>
      <x:c r="B141" s="24"/>
      <x:c r="C141" s="24"/>
      <x:c r="D141" s="24"/>
      <x:c r="E141" s="24"/>
      <x:c r="F141" s="24"/>
      <x:c r="G141" s="24"/>
      <x:c r="H141" s="30" t="str">
        <x:f>IF(A141="","",IF(COUNTIF($A$6:$A$205,A141)=1,"VALID","INVALID - DUPLICATE CLAIM ID"))</x:f>
      </x:c>
      <x:c r="I141" s="30" t="str">
        <x:f>IF(A141="","",IF(AND(COUNTIF(DECISION_CONTEXT!$A$6:$A$205,B141)=1,EXACT(B141,INDEX(DECISION_CONTEXT!$A$6:$A$205,MATCH(B141,DECISION_CONTEXT!$A$6:$A$205,0)))),"VALID","INVALID - DECISION LINK"))</x:f>
      </x:c>
      <x:c r="J141" s="30" t="str">
        <x:f>IF(A141="","",IF(OR(EXACT(F141,"MATERIAL"),EXACT(F141,"SUPPORTING")),"VALID","INVALID - MATERIALITY TOKEN"))</x:f>
      </x:c>
      <x:c r="K141" s="30" t="str">
        <x:f>IF(A141="","",COUNTIF(EVIDENCE_RECORDS!$C$6:$C$205,A141))</x:f>
      </x:c>
      <x:c r="L141" s="30" t="str">
        <x:f>IF(A141="","",COUNTIFS(EVIDENCE_RECORDS!$C$6:$C$205,A141,EVIDENCE_RECORDS!$AI$6:$AI$205,"DECISION-USABLE"))</x:f>
      </x:c>
      <x:c r="M141" s="30" t="str">
        <x:f>IF(A141="","",COUNTIFS(EVIDENCE_RECORDS!$C$6:$C$205,A141,EVIDENCE_RECORDS!$AI$6:$AI$205,"BOUNDED INFERENCE"))</x:f>
      </x:c>
      <x:c r="N141" s="30" t="str">
        <x:f>IF(A141="","",COUNTIFS(EVIDENCE_RECORDS!$C$6:$C$205,A141,EVIDENCE_RECORDS!$AI$6:$AI$205,"REPAIR / NARROW"))</x:f>
      </x:c>
      <x:c r="O141" s="30" t="str">
        <x:f>IF(A141="","",COUNTIFS(EVIDENCE_RECORDS!$C$6:$C$205,A141,EVIDENCE_RECORDS!$AI$6:$AI$205,"HOLD / EXCLUDE"))</x:f>
      </x:c>
      <x:c r="P141" s="30" t="str">
        <x:f>IF(A141="","",IF(OR(H141&lt;&gt;"VALID",I141&lt;&gt;"VALID",J141&lt;&gt;"VALID"),"REPAIR CLAIM",IF(K141=0,"NO EVIDENCE",IF(N141&gt;0,"REPAIR EVIDENCE",IF(L141+M141&gt;0,IF(O141&gt;0,"AUDITED WITH EXCLUSIONS","AUDITED"),IF(O141&gt;0,"HOLD / NO USABLE EVIDENCE","NO USABLE EVIDENCE"))))))</x:f>
      </x:c>
      <x:c r="Q141" s="30" t="str">
        <x:f>IF(A141="","",A141&amp;"|~|"&amp;B141&amp;"|~|"&amp;C141&amp;"|~|"&amp;D141&amp;"|~|"&amp;F141&amp;"|~|"&amp;E141)</x:f>
      </x:c>
      <x:c r="R141" s="30" t="str">
        <x:f>IF(A141="","",B141&amp;"|~|"&amp;A141&amp;"|~|"&amp;C141)</x:f>
      </x:c>
    </x:row>
    <x:row r="142">
      <x:c r="A142" s="24"/>
      <x:c r="B142" s="24"/>
      <x:c r="C142" s="24"/>
      <x:c r="D142" s="24"/>
      <x:c r="E142" s="24"/>
      <x:c r="F142" s="24"/>
      <x:c r="G142" s="24"/>
      <x:c r="H142" s="30" t="str">
        <x:f>IF(A142="","",IF(COUNTIF($A$6:$A$205,A142)=1,"VALID","INVALID - DUPLICATE CLAIM ID"))</x:f>
      </x:c>
      <x:c r="I142" s="30" t="str">
        <x:f>IF(A142="","",IF(AND(COUNTIF(DECISION_CONTEXT!$A$6:$A$205,B142)=1,EXACT(B142,INDEX(DECISION_CONTEXT!$A$6:$A$205,MATCH(B142,DECISION_CONTEXT!$A$6:$A$205,0)))),"VALID","INVALID - DECISION LINK"))</x:f>
      </x:c>
      <x:c r="J142" s="30" t="str">
        <x:f>IF(A142="","",IF(OR(EXACT(F142,"MATERIAL"),EXACT(F142,"SUPPORTING")),"VALID","INVALID - MATERIALITY TOKEN"))</x:f>
      </x:c>
      <x:c r="K142" s="30" t="str">
        <x:f>IF(A142="","",COUNTIF(EVIDENCE_RECORDS!$C$6:$C$205,A142))</x:f>
      </x:c>
      <x:c r="L142" s="30" t="str">
        <x:f>IF(A142="","",COUNTIFS(EVIDENCE_RECORDS!$C$6:$C$205,A142,EVIDENCE_RECORDS!$AI$6:$AI$205,"DECISION-USABLE"))</x:f>
      </x:c>
      <x:c r="M142" s="30" t="str">
        <x:f>IF(A142="","",COUNTIFS(EVIDENCE_RECORDS!$C$6:$C$205,A142,EVIDENCE_RECORDS!$AI$6:$AI$205,"BOUNDED INFERENCE"))</x:f>
      </x:c>
      <x:c r="N142" s="30" t="str">
        <x:f>IF(A142="","",COUNTIFS(EVIDENCE_RECORDS!$C$6:$C$205,A142,EVIDENCE_RECORDS!$AI$6:$AI$205,"REPAIR / NARROW"))</x:f>
      </x:c>
      <x:c r="O142" s="30" t="str">
        <x:f>IF(A142="","",COUNTIFS(EVIDENCE_RECORDS!$C$6:$C$205,A142,EVIDENCE_RECORDS!$AI$6:$AI$205,"HOLD / EXCLUDE"))</x:f>
      </x:c>
      <x:c r="P142" s="30" t="str">
        <x:f>IF(A142="","",IF(OR(H142&lt;&gt;"VALID",I142&lt;&gt;"VALID",J142&lt;&gt;"VALID"),"REPAIR CLAIM",IF(K142=0,"NO EVIDENCE",IF(N142&gt;0,"REPAIR EVIDENCE",IF(L142+M142&gt;0,IF(O142&gt;0,"AUDITED WITH EXCLUSIONS","AUDITED"),IF(O142&gt;0,"HOLD / NO USABLE EVIDENCE","NO USABLE EVIDENCE"))))))</x:f>
      </x:c>
      <x:c r="Q142" s="30" t="str">
        <x:f>IF(A142="","",A142&amp;"|~|"&amp;B142&amp;"|~|"&amp;C142&amp;"|~|"&amp;D142&amp;"|~|"&amp;F142&amp;"|~|"&amp;E142)</x:f>
      </x:c>
      <x:c r="R142" s="30" t="str">
        <x:f>IF(A142="","",B142&amp;"|~|"&amp;A142&amp;"|~|"&amp;C142)</x:f>
      </x:c>
    </x:row>
    <x:row r="143">
      <x:c r="A143" s="24"/>
      <x:c r="B143" s="24"/>
      <x:c r="C143" s="24"/>
      <x:c r="D143" s="24"/>
      <x:c r="E143" s="24"/>
      <x:c r="F143" s="24"/>
      <x:c r="G143" s="24"/>
      <x:c r="H143" s="30" t="str">
        <x:f>IF(A143="","",IF(COUNTIF($A$6:$A$205,A143)=1,"VALID","INVALID - DUPLICATE CLAIM ID"))</x:f>
      </x:c>
      <x:c r="I143" s="30" t="str">
        <x:f>IF(A143="","",IF(AND(COUNTIF(DECISION_CONTEXT!$A$6:$A$205,B143)=1,EXACT(B143,INDEX(DECISION_CONTEXT!$A$6:$A$205,MATCH(B143,DECISION_CONTEXT!$A$6:$A$205,0)))),"VALID","INVALID - DECISION LINK"))</x:f>
      </x:c>
      <x:c r="J143" s="30" t="str">
        <x:f>IF(A143="","",IF(OR(EXACT(F143,"MATERIAL"),EXACT(F143,"SUPPORTING")),"VALID","INVALID - MATERIALITY TOKEN"))</x:f>
      </x:c>
      <x:c r="K143" s="30" t="str">
        <x:f>IF(A143="","",COUNTIF(EVIDENCE_RECORDS!$C$6:$C$205,A143))</x:f>
      </x:c>
      <x:c r="L143" s="30" t="str">
        <x:f>IF(A143="","",COUNTIFS(EVIDENCE_RECORDS!$C$6:$C$205,A143,EVIDENCE_RECORDS!$AI$6:$AI$205,"DECISION-USABLE"))</x:f>
      </x:c>
      <x:c r="M143" s="30" t="str">
        <x:f>IF(A143="","",COUNTIFS(EVIDENCE_RECORDS!$C$6:$C$205,A143,EVIDENCE_RECORDS!$AI$6:$AI$205,"BOUNDED INFERENCE"))</x:f>
      </x:c>
      <x:c r="N143" s="30" t="str">
        <x:f>IF(A143="","",COUNTIFS(EVIDENCE_RECORDS!$C$6:$C$205,A143,EVIDENCE_RECORDS!$AI$6:$AI$205,"REPAIR / NARROW"))</x:f>
      </x:c>
      <x:c r="O143" s="30" t="str">
        <x:f>IF(A143="","",COUNTIFS(EVIDENCE_RECORDS!$C$6:$C$205,A143,EVIDENCE_RECORDS!$AI$6:$AI$205,"HOLD / EXCLUDE"))</x:f>
      </x:c>
      <x:c r="P143" s="30" t="str">
        <x:f>IF(A143="","",IF(OR(H143&lt;&gt;"VALID",I143&lt;&gt;"VALID",J143&lt;&gt;"VALID"),"REPAIR CLAIM",IF(K143=0,"NO EVIDENCE",IF(N143&gt;0,"REPAIR EVIDENCE",IF(L143+M143&gt;0,IF(O143&gt;0,"AUDITED WITH EXCLUSIONS","AUDITED"),IF(O143&gt;0,"HOLD / NO USABLE EVIDENCE","NO USABLE EVIDENCE"))))))</x:f>
      </x:c>
      <x:c r="Q143" s="30" t="str">
        <x:f>IF(A143="","",A143&amp;"|~|"&amp;B143&amp;"|~|"&amp;C143&amp;"|~|"&amp;D143&amp;"|~|"&amp;F143&amp;"|~|"&amp;E143)</x:f>
      </x:c>
      <x:c r="R143" s="30" t="str">
        <x:f>IF(A143="","",B143&amp;"|~|"&amp;A143&amp;"|~|"&amp;C143)</x:f>
      </x:c>
    </x:row>
    <x:row r="144">
      <x:c r="A144" s="24"/>
      <x:c r="B144" s="24"/>
      <x:c r="C144" s="24"/>
      <x:c r="D144" s="24"/>
      <x:c r="E144" s="24"/>
      <x:c r="F144" s="24"/>
      <x:c r="G144" s="24"/>
      <x:c r="H144" s="30" t="str">
        <x:f>IF(A144="","",IF(COUNTIF($A$6:$A$205,A144)=1,"VALID","INVALID - DUPLICATE CLAIM ID"))</x:f>
      </x:c>
      <x:c r="I144" s="30" t="str">
        <x:f>IF(A144="","",IF(AND(COUNTIF(DECISION_CONTEXT!$A$6:$A$205,B144)=1,EXACT(B144,INDEX(DECISION_CONTEXT!$A$6:$A$205,MATCH(B144,DECISION_CONTEXT!$A$6:$A$205,0)))),"VALID","INVALID - DECISION LINK"))</x:f>
      </x:c>
      <x:c r="J144" s="30" t="str">
        <x:f>IF(A144="","",IF(OR(EXACT(F144,"MATERIAL"),EXACT(F144,"SUPPORTING")),"VALID","INVALID - MATERIALITY TOKEN"))</x:f>
      </x:c>
      <x:c r="K144" s="30" t="str">
        <x:f>IF(A144="","",COUNTIF(EVIDENCE_RECORDS!$C$6:$C$205,A144))</x:f>
      </x:c>
      <x:c r="L144" s="30" t="str">
        <x:f>IF(A144="","",COUNTIFS(EVIDENCE_RECORDS!$C$6:$C$205,A144,EVIDENCE_RECORDS!$AI$6:$AI$205,"DECISION-USABLE"))</x:f>
      </x:c>
      <x:c r="M144" s="30" t="str">
        <x:f>IF(A144="","",COUNTIFS(EVIDENCE_RECORDS!$C$6:$C$205,A144,EVIDENCE_RECORDS!$AI$6:$AI$205,"BOUNDED INFERENCE"))</x:f>
      </x:c>
      <x:c r="N144" s="30" t="str">
        <x:f>IF(A144="","",COUNTIFS(EVIDENCE_RECORDS!$C$6:$C$205,A144,EVIDENCE_RECORDS!$AI$6:$AI$205,"REPAIR / NARROW"))</x:f>
      </x:c>
      <x:c r="O144" s="30" t="str">
        <x:f>IF(A144="","",COUNTIFS(EVIDENCE_RECORDS!$C$6:$C$205,A144,EVIDENCE_RECORDS!$AI$6:$AI$205,"HOLD / EXCLUDE"))</x:f>
      </x:c>
      <x:c r="P144" s="30" t="str">
        <x:f>IF(A144="","",IF(OR(H144&lt;&gt;"VALID",I144&lt;&gt;"VALID",J144&lt;&gt;"VALID"),"REPAIR CLAIM",IF(K144=0,"NO EVIDENCE",IF(N144&gt;0,"REPAIR EVIDENCE",IF(L144+M144&gt;0,IF(O144&gt;0,"AUDITED WITH EXCLUSIONS","AUDITED"),IF(O144&gt;0,"HOLD / NO USABLE EVIDENCE","NO USABLE EVIDENCE"))))))</x:f>
      </x:c>
      <x:c r="Q144" s="30" t="str">
        <x:f>IF(A144="","",A144&amp;"|~|"&amp;B144&amp;"|~|"&amp;C144&amp;"|~|"&amp;D144&amp;"|~|"&amp;F144&amp;"|~|"&amp;E144)</x:f>
      </x:c>
      <x:c r="R144" s="30" t="str">
        <x:f>IF(A144="","",B144&amp;"|~|"&amp;A144&amp;"|~|"&amp;C144)</x:f>
      </x:c>
    </x:row>
    <x:row r="145">
      <x:c r="A145" s="24"/>
      <x:c r="B145" s="24"/>
      <x:c r="C145" s="24"/>
      <x:c r="D145" s="24"/>
      <x:c r="E145" s="24"/>
      <x:c r="F145" s="24"/>
      <x:c r="G145" s="24"/>
      <x:c r="H145" s="30" t="str">
        <x:f>IF(A145="","",IF(COUNTIF($A$6:$A$205,A145)=1,"VALID","INVALID - DUPLICATE CLAIM ID"))</x:f>
      </x:c>
      <x:c r="I145" s="30" t="str">
        <x:f>IF(A145="","",IF(AND(COUNTIF(DECISION_CONTEXT!$A$6:$A$205,B145)=1,EXACT(B145,INDEX(DECISION_CONTEXT!$A$6:$A$205,MATCH(B145,DECISION_CONTEXT!$A$6:$A$205,0)))),"VALID","INVALID - DECISION LINK"))</x:f>
      </x:c>
      <x:c r="J145" s="30" t="str">
        <x:f>IF(A145="","",IF(OR(EXACT(F145,"MATERIAL"),EXACT(F145,"SUPPORTING")),"VALID","INVALID - MATERIALITY TOKEN"))</x:f>
      </x:c>
      <x:c r="K145" s="30" t="str">
        <x:f>IF(A145="","",COUNTIF(EVIDENCE_RECORDS!$C$6:$C$205,A145))</x:f>
      </x:c>
      <x:c r="L145" s="30" t="str">
        <x:f>IF(A145="","",COUNTIFS(EVIDENCE_RECORDS!$C$6:$C$205,A145,EVIDENCE_RECORDS!$AI$6:$AI$205,"DECISION-USABLE"))</x:f>
      </x:c>
      <x:c r="M145" s="30" t="str">
        <x:f>IF(A145="","",COUNTIFS(EVIDENCE_RECORDS!$C$6:$C$205,A145,EVIDENCE_RECORDS!$AI$6:$AI$205,"BOUNDED INFERENCE"))</x:f>
      </x:c>
      <x:c r="N145" s="30" t="str">
        <x:f>IF(A145="","",COUNTIFS(EVIDENCE_RECORDS!$C$6:$C$205,A145,EVIDENCE_RECORDS!$AI$6:$AI$205,"REPAIR / NARROW"))</x:f>
      </x:c>
      <x:c r="O145" s="30" t="str">
        <x:f>IF(A145="","",COUNTIFS(EVIDENCE_RECORDS!$C$6:$C$205,A145,EVIDENCE_RECORDS!$AI$6:$AI$205,"HOLD / EXCLUDE"))</x:f>
      </x:c>
      <x:c r="P145" s="30" t="str">
        <x:f>IF(A145="","",IF(OR(H145&lt;&gt;"VALID",I145&lt;&gt;"VALID",J145&lt;&gt;"VALID"),"REPAIR CLAIM",IF(K145=0,"NO EVIDENCE",IF(N145&gt;0,"REPAIR EVIDENCE",IF(L145+M145&gt;0,IF(O145&gt;0,"AUDITED WITH EXCLUSIONS","AUDITED"),IF(O145&gt;0,"HOLD / NO USABLE EVIDENCE","NO USABLE EVIDENCE"))))))</x:f>
      </x:c>
      <x:c r="Q145" s="30" t="str">
        <x:f>IF(A145="","",A145&amp;"|~|"&amp;B145&amp;"|~|"&amp;C145&amp;"|~|"&amp;D145&amp;"|~|"&amp;F145&amp;"|~|"&amp;E145)</x:f>
      </x:c>
      <x:c r="R145" s="30" t="str">
        <x:f>IF(A145="","",B145&amp;"|~|"&amp;A145&amp;"|~|"&amp;C145)</x:f>
      </x:c>
    </x:row>
    <x:row r="146">
      <x:c r="A146" s="24"/>
      <x:c r="B146" s="24"/>
      <x:c r="C146" s="24"/>
      <x:c r="D146" s="24"/>
      <x:c r="E146" s="24"/>
      <x:c r="F146" s="24"/>
      <x:c r="G146" s="24"/>
      <x:c r="H146" s="30" t="str">
        <x:f>IF(A146="","",IF(COUNTIF($A$6:$A$205,A146)=1,"VALID","INVALID - DUPLICATE CLAIM ID"))</x:f>
      </x:c>
      <x:c r="I146" s="30" t="str">
        <x:f>IF(A146="","",IF(AND(COUNTIF(DECISION_CONTEXT!$A$6:$A$205,B146)=1,EXACT(B146,INDEX(DECISION_CONTEXT!$A$6:$A$205,MATCH(B146,DECISION_CONTEXT!$A$6:$A$205,0)))),"VALID","INVALID - DECISION LINK"))</x:f>
      </x:c>
      <x:c r="J146" s="30" t="str">
        <x:f>IF(A146="","",IF(OR(EXACT(F146,"MATERIAL"),EXACT(F146,"SUPPORTING")),"VALID","INVALID - MATERIALITY TOKEN"))</x:f>
      </x:c>
      <x:c r="K146" s="30" t="str">
        <x:f>IF(A146="","",COUNTIF(EVIDENCE_RECORDS!$C$6:$C$205,A146))</x:f>
      </x:c>
      <x:c r="L146" s="30" t="str">
        <x:f>IF(A146="","",COUNTIFS(EVIDENCE_RECORDS!$C$6:$C$205,A146,EVIDENCE_RECORDS!$AI$6:$AI$205,"DECISION-USABLE"))</x:f>
      </x:c>
      <x:c r="M146" s="30" t="str">
        <x:f>IF(A146="","",COUNTIFS(EVIDENCE_RECORDS!$C$6:$C$205,A146,EVIDENCE_RECORDS!$AI$6:$AI$205,"BOUNDED INFERENCE"))</x:f>
      </x:c>
      <x:c r="N146" s="30" t="str">
        <x:f>IF(A146="","",COUNTIFS(EVIDENCE_RECORDS!$C$6:$C$205,A146,EVIDENCE_RECORDS!$AI$6:$AI$205,"REPAIR / NARROW"))</x:f>
      </x:c>
      <x:c r="O146" s="30" t="str">
        <x:f>IF(A146="","",COUNTIFS(EVIDENCE_RECORDS!$C$6:$C$205,A146,EVIDENCE_RECORDS!$AI$6:$AI$205,"HOLD / EXCLUDE"))</x:f>
      </x:c>
      <x:c r="P146" s="30" t="str">
        <x:f>IF(A146="","",IF(OR(H146&lt;&gt;"VALID",I146&lt;&gt;"VALID",J146&lt;&gt;"VALID"),"REPAIR CLAIM",IF(K146=0,"NO EVIDENCE",IF(N146&gt;0,"REPAIR EVIDENCE",IF(L146+M146&gt;0,IF(O146&gt;0,"AUDITED WITH EXCLUSIONS","AUDITED"),IF(O146&gt;0,"HOLD / NO USABLE EVIDENCE","NO USABLE EVIDENCE"))))))</x:f>
      </x:c>
      <x:c r="Q146" s="30" t="str">
        <x:f>IF(A146="","",A146&amp;"|~|"&amp;B146&amp;"|~|"&amp;C146&amp;"|~|"&amp;D146&amp;"|~|"&amp;F146&amp;"|~|"&amp;E146)</x:f>
      </x:c>
      <x:c r="R146" s="30" t="str">
        <x:f>IF(A146="","",B146&amp;"|~|"&amp;A146&amp;"|~|"&amp;C146)</x:f>
      </x:c>
    </x:row>
    <x:row r="147">
      <x:c r="A147" s="24"/>
      <x:c r="B147" s="24"/>
      <x:c r="C147" s="24"/>
      <x:c r="D147" s="24"/>
      <x:c r="E147" s="24"/>
      <x:c r="F147" s="24"/>
      <x:c r="G147" s="24"/>
      <x:c r="H147" s="30" t="str">
        <x:f>IF(A147="","",IF(COUNTIF($A$6:$A$205,A147)=1,"VALID","INVALID - DUPLICATE CLAIM ID"))</x:f>
      </x:c>
      <x:c r="I147" s="30" t="str">
        <x:f>IF(A147="","",IF(AND(COUNTIF(DECISION_CONTEXT!$A$6:$A$205,B147)=1,EXACT(B147,INDEX(DECISION_CONTEXT!$A$6:$A$205,MATCH(B147,DECISION_CONTEXT!$A$6:$A$205,0)))),"VALID","INVALID - DECISION LINK"))</x:f>
      </x:c>
      <x:c r="J147" s="30" t="str">
        <x:f>IF(A147="","",IF(OR(EXACT(F147,"MATERIAL"),EXACT(F147,"SUPPORTING")),"VALID","INVALID - MATERIALITY TOKEN"))</x:f>
      </x:c>
      <x:c r="K147" s="30" t="str">
        <x:f>IF(A147="","",COUNTIF(EVIDENCE_RECORDS!$C$6:$C$205,A147))</x:f>
      </x:c>
      <x:c r="L147" s="30" t="str">
        <x:f>IF(A147="","",COUNTIFS(EVIDENCE_RECORDS!$C$6:$C$205,A147,EVIDENCE_RECORDS!$AI$6:$AI$205,"DECISION-USABLE"))</x:f>
      </x:c>
      <x:c r="M147" s="30" t="str">
        <x:f>IF(A147="","",COUNTIFS(EVIDENCE_RECORDS!$C$6:$C$205,A147,EVIDENCE_RECORDS!$AI$6:$AI$205,"BOUNDED INFERENCE"))</x:f>
      </x:c>
      <x:c r="N147" s="30" t="str">
        <x:f>IF(A147="","",COUNTIFS(EVIDENCE_RECORDS!$C$6:$C$205,A147,EVIDENCE_RECORDS!$AI$6:$AI$205,"REPAIR / NARROW"))</x:f>
      </x:c>
      <x:c r="O147" s="30" t="str">
        <x:f>IF(A147="","",COUNTIFS(EVIDENCE_RECORDS!$C$6:$C$205,A147,EVIDENCE_RECORDS!$AI$6:$AI$205,"HOLD / EXCLUDE"))</x:f>
      </x:c>
      <x:c r="P147" s="30" t="str">
        <x:f>IF(A147="","",IF(OR(H147&lt;&gt;"VALID",I147&lt;&gt;"VALID",J147&lt;&gt;"VALID"),"REPAIR CLAIM",IF(K147=0,"NO EVIDENCE",IF(N147&gt;0,"REPAIR EVIDENCE",IF(L147+M147&gt;0,IF(O147&gt;0,"AUDITED WITH EXCLUSIONS","AUDITED"),IF(O147&gt;0,"HOLD / NO USABLE EVIDENCE","NO USABLE EVIDENCE"))))))</x:f>
      </x:c>
      <x:c r="Q147" s="30" t="str">
        <x:f>IF(A147="","",A147&amp;"|~|"&amp;B147&amp;"|~|"&amp;C147&amp;"|~|"&amp;D147&amp;"|~|"&amp;F147&amp;"|~|"&amp;E147)</x:f>
      </x:c>
      <x:c r="R147" s="30" t="str">
        <x:f>IF(A147="","",B147&amp;"|~|"&amp;A147&amp;"|~|"&amp;C147)</x:f>
      </x:c>
    </x:row>
    <x:row r="148">
      <x:c r="A148" s="24"/>
      <x:c r="B148" s="24"/>
      <x:c r="C148" s="24"/>
      <x:c r="D148" s="24"/>
      <x:c r="E148" s="24"/>
      <x:c r="F148" s="24"/>
      <x:c r="G148" s="24"/>
      <x:c r="H148" s="30" t="str">
        <x:f>IF(A148="","",IF(COUNTIF($A$6:$A$205,A148)=1,"VALID","INVALID - DUPLICATE CLAIM ID"))</x:f>
      </x:c>
      <x:c r="I148" s="30" t="str">
        <x:f>IF(A148="","",IF(AND(COUNTIF(DECISION_CONTEXT!$A$6:$A$205,B148)=1,EXACT(B148,INDEX(DECISION_CONTEXT!$A$6:$A$205,MATCH(B148,DECISION_CONTEXT!$A$6:$A$205,0)))),"VALID","INVALID - DECISION LINK"))</x:f>
      </x:c>
      <x:c r="J148" s="30" t="str">
        <x:f>IF(A148="","",IF(OR(EXACT(F148,"MATERIAL"),EXACT(F148,"SUPPORTING")),"VALID","INVALID - MATERIALITY TOKEN"))</x:f>
      </x:c>
      <x:c r="K148" s="30" t="str">
        <x:f>IF(A148="","",COUNTIF(EVIDENCE_RECORDS!$C$6:$C$205,A148))</x:f>
      </x:c>
      <x:c r="L148" s="30" t="str">
        <x:f>IF(A148="","",COUNTIFS(EVIDENCE_RECORDS!$C$6:$C$205,A148,EVIDENCE_RECORDS!$AI$6:$AI$205,"DECISION-USABLE"))</x:f>
      </x:c>
      <x:c r="M148" s="30" t="str">
        <x:f>IF(A148="","",COUNTIFS(EVIDENCE_RECORDS!$C$6:$C$205,A148,EVIDENCE_RECORDS!$AI$6:$AI$205,"BOUNDED INFERENCE"))</x:f>
      </x:c>
      <x:c r="N148" s="30" t="str">
        <x:f>IF(A148="","",COUNTIFS(EVIDENCE_RECORDS!$C$6:$C$205,A148,EVIDENCE_RECORDS!$AI$6:$AI$205,"REPAIR / NARROW"))</x:f>
      </x:c>
      <x:c r="O148" s="30" t="str">
        <x:f>IF(A148="","",COUNTIFS(EVIDENCE_RECORDS!$C$6:$C$205,A148,EVIDENCE_RECORDS!$AI$6:$AI$205,"HOLD / EXCLUDE"))</x:f>
      </x:c>
      <x:c r="P148" s="30" t="str">
        <x:f>IF(A148="","",IF(OR(H148&lt;&gt;"VALID",I148&lt;&gt;"VALID",J148&lt;&gt;"VALID"),"REPAIR CLAIM",IF(K148=0,"NO EVIDENCE",IF(N148&gt;0,"REPAIR EVIDENCE",IF(L148+M148&gt;0,IF(O148&gt;0,"AUDITED WITH EXCLUSIONS","AUDITED"),IF(O148&gt;0,"HOLD / NO USABLE EVIDENCE","NO USABLE EVIDENCE"))))))</x:f>
      </x:c>
      <x:c r="Q148" s="30" t="str">
        <x:f>IF(A148="","",A148&amp;"|~|"&amp;B148&amp;"|~|"&amp;C148&amp;"|~|"&amp;D148&amp;"|~|"&amp;F148&amp;"|~|"&amp;E148)</x:f>
      </x:c>
      <x:c r="R148" s="30" t="str">
        <x:f>IF(A148="","",B148&amp;"|~|"&amp;A148&amp;"|~|"&amp;C148)</x:f>
      </x:c>
    </x:row>
    <x:row r="149">
      <x:c r="A149" s="24"/>
      <x:c r="B149" s="24"/>
      <x:c r="C149" s="24"/>
      <x:c r="D149" s="24"/>
      <x:c r="E149" s="24"/>
      <x:c r="F149" s="24"/>
      <x:c r="G149" s="24"/>
      <x:c r="H149" s="30" t="str">
        <x:f>IF(A149="","",IF(COUNTIF($A$6:$A$205,A149)=1,"VALID","INVALID - DUPLICATE CLAIM ID"))</x:f>
      </x:c>
      <x:c r="I149" s="30" t="str">
        <x:f>IF(A149="","",IF(AND(COUNTIF(DECISION_CONTEXT!$A$6:$A$205,B149)=1,EXACT(B149,INDEX(DECISION_CONTEXT!$A$6:$A$205,MATCH(B149,DECISION_CONTEXT!$A$6:$A$205,0)))),"VALID","INVALID - DECISION LINK"))</x:f>
      </x:c>
      <x:c r="J149" s="30" t="str">
        <x:f>IF(A149="","",IF(OR(EXACT(F149,"MATERIAL"),EXACT(F149,"SUPPORTING")),"VALID","INVALID - MATERIALITY TOKEN"))</x:f>
      </x:c>
      <x:c r="K149" s="30" t="str">
        <x:f>IF(A149="","",COUNTIF(EVIDENCE_RECORDS!$C$6:$C$205,A149))</x:f>
      </x:c>
      <x:c r="L149" s="30" t="str">
        <x:f>IF(A149="","",COUNTIFS(EVIDENCE_RECORDS!$C$6:$C$205,A149,EVIDENCE_RECORDS!$AI$6:$AI$205,"DECISION-USABLE"))</x:f>
      </x:c>
      <x:c r="M149" s="30" t="str">
        <x:f>IF(A149="","",COUNTIFS(EVIDENCE_RECORDS!$C$6:$C$205,A149,EVIDENCE_RECORDS!$AI$6:$AI$205,"BOUNDED INFERENCE"))</x:f>
      </x:c>
      <x:c r="N149" s="30" t="str">
        <x:f>IF(A149="","",COUNTIFS(EVIDENCE_RECORDS!$C$6:$C$205,A149,EVIDENCE_RECORDS!$AI$6:$AI$205,"REPAIR / NARROW"))</x:f>
      </x:c>
      <x:c r="O149" s="30" t="str">
        <x:f>IF(A149="","",COUNTIFS(EVIDENCE_RECORDS!$C$6:$C$205,A149,EVIDENCE_RECORDS!$AI$6:$AI$205,"HOLD / EXCLUDE"))</x:f>
      </x:c>
      <x:c r="P149" s="30" t="str">
        <x:f>IF(A149="","",IF(OR(H149&lt;&gt;"VALID",I149&lt;&gt;"VALID",J149&lt;&gt;"VALID"),"REPAIR CLAIM",IF(K149=0,"NO EVIDENCE",IF(N149&gt;0,"REPAIR EVIDENCE",IF(L149+M149&gt;0,IF(O149&gt;0,"AUDITED WITH EXCLUSIONS","AUDITED"),IF(O149&gt;0,"HOLD / NO USABLE EVIDENCE","NO USABLE EVIDENCE"))))))</x:f>
      </x:c>
      <x:c r="Q149" s="30" t="str">
        <x:f>IF(A149="","",A149&amp;"|~|"&amp;B149&amp;"|~|"&amp;C149&amp;"|~|"&amp;D149&amp;"|~|"&amp;F149&amp;"|~|"&amp;E149)</x:f>
      </x:c>
      <x:c r="R149" s="30" t="str">
        <x:f>IF(A149="","",B149&amp;"|~|"&amp;A149&amp;"|~|"&amp;C149)</x:f>
      </x:c>
    </x:row>
    <x:row r="150">
      <x:c r="A150" s="24"/>
      <x:c r="B150" s="24"/>
      <x:c r="C150" s="24"/>
      <x:c r="D150" s="24"/>
      <x:c r="E150" s="24"/>
      <x:c r="F150" s="24"/>
      <x:c r="G150" s="24"/>
      <x:c r="H150" s="30" t="str">
        <x:f>IF(A150="","",IF(COUNTIF($A$6:$A$205,A150)=1,"VALID","INVALID - DUPLICATE CLAIM ID"))</x:f>
      </x:c>
      <x:c r="I150" s="30" t="str">
        <x:f>IF(A150="","",IF(AND(COUNTIF(DECISION_CONTEXT!$A$6:$A$205,B150)=1,EXACT(B150,INDEX(DECISION_CONTEXT!$A$6:$A$205,MATCH(B150,DECISION_CONTEXT!$A$6:$A$205,0)))),"VALID","INVALID - DECISION LINK"))</x:f>
      </x:c>
      <x:c r="J150" s="30" t="str">
        <x:f>IF(A150="","",IF(OR(EXACT(F150,"MATERIAL"),EXACT(F150,"SUPPORTING")),"VALID","INVALID - MATERIALITY TOKEN"))</x:f>
      </x:c>
      <x:c r="K150" s="30" t="str">
        <x:f>IF(A150="","",COUNTIF(EVIDENCE_RECORDS!$C$6:$C$205,A150))</x:f>
      </x:c>
      <x:c r="L150" s="30" t="str">
        <x:f>IF(A150="","",COUNTIFS(EVIDENCE_RECORDS!$C$6:$C$205,A150,EVIDENCE_RECORDS!$AI$6:$AI$205,"DECISION-USABLE"))</x:f>
      </x:c>
      <x:c r="M150" s="30" t="str">
        <x:f>IF(A150="","",COUNTIFS(EVIDENCE_RECORDS!$C$6:$C$205,A150,EVIDENCE_RECORDS!$AI$6:$AI$205,"BOUNDED INFERENCE"))</x:f>
      </x:c>
      <x:c r="N150" s="30" t="str">
        <x:f>IF(A150="","",COUNTIFS(EVIDENCE_RECORDS!$C$6:$C$205,A150,EVIDENCE_RECORDS!$AI$6:$AI$205,"REPAIR / NARROW"))</x:f>
      </x:c>
      <x:c r="O150" s="30" t="str">
        <x:f>IF(A150="","",COUNTIFS(EVIDENCE_RECORDS!$C$6:$C$205,A150,EVIDENCE_RECORDS!$AI$6:$AI$205,"HOLD / EXCLUDE"))</x:f>
      </x:c>
      <x:c r="P150" s="30" t="str">
        <x:f>IF(A150="","",IF(OR(H150&lt;&gt;"VALID",I150&lt;&gt;"VALID",J150&lt;&gt;"VALID"),"REPAIR CLAIM",IF(K150=0,"NO EVIDENCE",IF(N150&gt;0,"REPAIR EVIDENCE",IF(L150+M150&gt;0,IF(O150&gt;0,"AUDITED WITH EXCLUSIONS","AUDITED"),IF(O150&gt;0,"HOLD / NO USABLE EVIDENCE","NO USABLE EVIDENCE"))))))</x:f>
      </x:c>
      <x:c r="Q150" s="30" t="str">
        <x:f>IF(A150="","",A150&amp;"|~|"&amp;B150&amp;"|~|"&amp;C150&amp;"|~|"&amp;D150&amp;"|~|"&amp;F150&amp;"|~|"&amp;E150)</x:f>
      </x:c>
      <x:c r="R150" s="30" t="str">
        <x:f>IF(A150="","",B150&amp;"|~|"&amp;A150&amp;"|~|"&amp;C150)</x:f>
      </x:c>
    </x:row>
    <x:row r="151">
      <x:c r="A151" s="24"/>
      <x:c r="B151" s="24"/>
      <x:c r="C151" s="24"/>
      <x:c r="D151" s="24"/>
      <x:c r="E151" s="24"/>
      <x:c r="F151" s="24"/>
      <x:c r="G151" s="24"/>
      <x:c r="H151" s="30" t="str">
        <x:f>IF(A151="","",IF(COUNTIF($A$6:$A$205,A151)=1,"VALID","INVALID - DUPLICATE CLAIM ID"))</x:f>
      </x:c>
      <x:c r="I151" s="30" t="str">
        <x:f>IF(A151="","",IF(AND(COUNTIF(DECISION_CONTEXT!$A$6:$A$205,B151)=1,EXACT(B151,INDEX(DECISION_CONTEXT!$A$6:$A$205,MATCH(B151,DECISION_CONTEXT!$A$6:$A$205,0)))),"VALID","INVALID - DECISION LINK"))</x:f>
      </x:c>
      <x:c r="J151" s="30" t="str">
        <x:f>IF(A151="","",IF(OR(EXACT(F151,"MATERIAL"),EXACT(F151,"SUPPORTING")),"VALID","INVALID - MATERIALITY TOKEN"))</x:f>
      </x:c>
      <x:c r="K151" s="30" t="str">
        <x:f>IF(A151="","",COUNTIF(EVIDENCE_RECORDS!$C$6:$C$205,A151))</x:f>
      </x:c>
      <x:c r="L151" s="30" t="str">
        <x:f>IF(A151="","",COUNTIFS(EVIDENCE_RECORDS!$C$6:$C$205,A151,EVIDENCE_RECORDS!$AI$6:$AI$205,"DECISION-USABLE"))</x:f>
      </x:c>
      <x:c r="M151" s="30" t="str">
        <x:f>IF(A151="","",COUNTIFS(EVIDENCE_RECORDS!$C$6:$C$205,A151,EVIDENCE_RECORDS!$AI$6:$AI$205,"BOUNDED INFERENCE"))</x:f>
      </x:c>
      <x:c r="N151" s="30" t="str">
        <x:f>IF(A151="","",COUNTIFS(EVIDENCE_RECORDS!$C$6:$C$205,A151,EVIDENCE_RECORDS!$AI$6:$AI$205,"REPAIR / NARROW"))</x:f>
      </x:c>
      <x:c r="O151" s="30" t="str">
        <x:f>IF(A151="","",COUNTIFS(EVIDENCE_RECORDS!$C$6:$C$205,A151,EVIDENCE_RECORDS!$AI$6:$AI$205,"HOLD / EXCLUDE"))</x:f>
      </x:c>
      <x:c r="P151" s="30" t="str">
        <x:f>IF(A151="","",IF(OR(H151&lt;&gt;"VALID",I151&lt;&gt;"VALID",J151&lt;&gt;"VALID"),"REPAIR CLAIM",IF(K151=0,"NO EVIDENCE",IF(N151&gt;0,"REPAIR EVIDENCE",IF(L151+M151&gt;0,IF(O151&gt;0,"AUDITED WITH EXCLUSIONS","AUDITED"),IF(O151&gt;0,"HOLD / NO USABLE EVIDENCE","NO USABLE EVIDENCE"))))))</x:f>
      </x:c>
      <x:c r="Q151" s="30" t="str">
        <x:f>IF(A151="","",A151&amp;"|~|"&amp;B151&amp;"|~|"&amp;C151&amp;"|~|"&amp;D151&amp;"|~|"&amp;F151&amp;"|~|"&amp;E151)</x:f>
      </x:c>
      <x:c r="R151" s="30" t="str">
        <x:f>IF(A151="","",B151&amp;"|~|"&amp;A151&amp;"|~|"&amp;C151)</x:f>
      </x:c>
    </x:row>
    <x:row r="152">
      <x:c r="A152" s="24"/>
      <x:c r="B152" s="24"/>
      <x:c r="C152" s="24"/>
      <x:c r="D152" s="24"/>
      <x:c r="E152" s="24"/>
      <x:c r="F152" s="24"/>
      <x:c r="G152" s="24"/>
      <x:c r="H152" s="30" t="str">
        <x:f>IF(A152="","",IF(COUNTIF($A$6:$A$205,A152)=1,"VALID","INVALID - DUPLICATE CLAIM ID"))</x:f>
      </x:c>
      <x:c r="I152" s="30" t="str">
        <x:f>IF(A152="","",IF(AND(COUNTIF(DECISION_CONTEXT!$A$6:$A$205,B152)=1,EXACT(B152,INDEX(DECISION_CONTEXT!$A$6:$A$205,MATCH(B152,DECISION_CONTEXT!$A$6:$A$205,0)))),"VALID","INVALID - DECISION LINK"))</x:f>
      </x:c>
      <x:c r="J152" s="30" t="str">
        <x:f>IF(A152="","",IF(OR(EXACT(F152,"MATERIAL"),EXACT(F152,"SUPPORTING")),"VALID","INVALID - MATERIALITY TOKEN"))</x:f>
      </x:c>
      <x:c r="K152" s="30" t="str">
        <x:f>IF(A152="","",COUNTIF(EVIDENCE_RECORDS!$C$6:$C$205,A152))</x:f>
      </x:c>
      <x:c r="L152" s="30" t="str">
        <x:f>IF(A152="","",COUNTIFS(EVIDENCE_RECORDS!$C$6:$C$205,A152,EVIDENCE_RECORDS!$AI$6:$AI$205,"DECISION-USABLE"))</x:f>
      </x:c>
      <x:c r="M152" s="30" t="str">
        <x:f>IF(A152="","",COUNTIFS(EVIDENCE_RECORDS!$C$6:$C$205,A152,EVIDENCE_RECORDS!$AI$6:$AI$205,"BOUNDED INFERENCE"))</x:f>
      </x:c>
      <x:c r="N152" s="30" t="str">
        <x:f>IF(A152="","",COUNTIFS(EVIDENCE_RECORDS!$C$6:$C$205,A152,EVIDENCE_RECORDS!$AI$6:$AI$205,"REPAIR / NARROW"))</x:f>
      </x:c>
      <x:c r="O152" s="30" t="str">
        <x:f>IF(A152="","",COUNTIFS(EVIDENCE_RECORDS!$C$6:$C$205,A152,EVIDENCE_RECORDS!$AI$6:$AI$205,"HOLD / EXCLUDE"))</x:f>
      </x:c>
      <x:c r="P152" s="30" t="str">
        <x:f>IF(A152="","",IF(OR(H152&lt;&gt;"VALID",I152&lt;&gt;"VALID",J152&lt;&gt;"VALID"),"REPAIR CLAIM",IF(K152=0,"NO EVIDENCE",IF(N152&gt;0,"REPAIR EVIDENCE",IF(L152+M152&gt;0,IF(O152&gt;0,"AUDITED WITH EXCLUSIONS","AUDITED"),IF(O152&gt;0,"HOLD / NO USABLE EVIDENCE","NO USABLE EVIDENCE"))))))</x:f>
      </x:c>
      <x:c r="Q152" s="30" t="str">
        <x:f>IF(A152="","",A152&amp;"|~|"&amp;B152&amp;"|~|"&amp;C152&amp;"|~|"&amp;D152&amp;"|~|"&amp;F152&amp;"|~|"&amp;E152)</x:f>
      </x:c>
      <x:c r="R152" s="30" t="str">
        <x:f>IF(A152="","",B152&amp;"|~|"&amp;A152&amp;"|~|"&amp;C152)</x:f>
      </x:c>
    </x:row>
    <x:row r="153">
      <x:c r="A153" s="24"/>
      <x:c r="B153" s="24"/>
      <x:c r="C153" s="24"/>
      <x:c r="D153" s="24"/>
      <x:c r="E153" s="24"/>
      <x:c r="F153" s="24"/>
      <x:c r="G153" s="24"/>
      <x:c r="H153" s="30" t="str">
        <x:f>IF(A153="","",IF(COUNTIF($A$6:$A$205,A153)=1,"VALID","INVALID - DUPLICATE CLAIM ID"))</x:f>
      </x:c>
      <x:c r="I153" s="30" t="str">
        <x:f>IF(A153="","",IF(AND(COUNTIF(DECISION_CONTEXT!$A$6:$A$205,B153)=1,EXACT(B153,INDEX(DECISION_CONTEXT!$A$6:$A$205,MATCH(B153,DECISION_CONTEXT!$A$6:$A$205,0)))),"VALID","INVALID - DECISION LINK"))</x:f>
      </x:c>
      <x:c r="J153" s="30" t="str">
        <x:f>IF(A153="","",IF(OR(EXACT(F153,"MATERIAL"),EXACT(F153,"SUPPORTING")),"VALID","INVALID - MATERIALITY TOKEN"))</x:f>
      </x:c>
      <x:c r="K153" s="30" t="str">
        <x:f>IF(A153="","",COUNTIF(EVIDENCE_RECORDS!$C$6:$C$205,A153))</x:f>
      </x:c>
      <x:c r="L153" s="30" t="str">
        <x:f>IF(A153="","",COUNTIFS(EVIDENCE_RECORDS!$C$6:$C$205,A153,EVIDENCE_RECORDS!$AI$6:$AI$205,"DECISION-USABLE"))</x:f>
      </x:c>
      <x:c r="M153" s="30" t="str">
        <x:f>IF(A153="","",COUNTIFS(EVIDENCE_RECORDS!$C$6:$C$205,A153,EVIDENCE_RECORDS!$AI$6:$AI$205,"BOUNDED INFERENCE"))</x:f>
      </x:c>
      <x:c r="N153" s="30" t="str">
        <x:f>IF(A153="","",COUNTIFS(EVIDENCE_RECORDS!$C$6:$C$205,A153,EVIDENCE_RECORDS!$AI$6:$AI$205,"REPAIR / NARROW"))</x:f>
      </x:c>
      <x:c r="O153" s="30" t="str">
        <x:f>IF(A153="","",COUNTIFS(EVIDENCE_RECORDS!$C$6:$C$205,A153,EVIDENCE_RECORDS!$AI$6:$AI$205,"HOLD / EXCLUDE"))</x:f>
      </x:c>
      <x:c r="P153" s="30" t="str">
        <x:f>IF(A153="","",IF(OR(H153&lt;&gt;"VALID",I153&lt;&gt;"VALID",J153&lt;&gt;"VALID"),"REPAIR CLAIM",IF(K153=0,"NO EVIDENCE",IF(N153&gt;0,"REPAIR EVIDENCE",IF(L153+M153&gt;0,IF(O153&gt;0,"AUDITED WITH EXCLUSIONS","AUDITED"),IF(O153&gt;0,"HOLD / NO USABLE EVIDENCE","NO USABLE EVIDENCE"))))))</x:f>
      </x:c>
      <x:c r="Q153" s="30" t="str">
        <x:f>IF(A153="","",A153&amp;"|~|"&amp;B153&amp;"|~|"&amp;C153&amp;"|~|"&amp;D153&amp;"|~|"&amp;F153&amp;"|~|"&amp;E153)</x:f>
      </x:c>
      <x:c r="R153" s="30" t="str">
        <x:f>IF(A153="","",B153&amp;"|~|"&amp;A153&amp;"|~|"&amp;C153)</x:f>
      </x:c>
    </x:row>
    <x:row r="154">
      <x:c r="A154" s="24"/>
      <x:c r="B154" s="24"/>
      <x:c r="C154" s="24"/>
      <x:c r="D154" s="24"/>
      <x:c r="E154" s="24"/>
      <x:c r="F154" s="24"/>
      <x:c r="G154" s="24"/>
      <x:c r="H154" s="30" t="str">
        <x:f>IF(A154="","",IF(COUNTIF($A$6:$A$205,A154)=1,"VALID","INVALID - DUPLICATE CLAIM ID"))</x:f>
      </x:c>
      <x:c r="I154" s="30" t="str">
        <x:f>IF(A154="","",IF(AND(COUNTIF(DECISION_CONTEXT!$A$6:$A$205,B154)=1,EXACT(B154,INDEX(DECISION_CONTEXT!$A$6:$A$205,MATCH(B154,DECISION_CONTEXT!$A$6:$A$205,0)))),"VALID","INVALID - DECISION LINK"))</x:f>
      </x:c>
      <x:c r="J154" s="30" t="str">
        <x:f>IF(A154="","",IF(OR(EXACT(F154,"MATERIAL"),EXACT(F154,"SUPPORTING")),"VALID","INVALID - MATERIALITY TOKEN"))</x:f>
      </x:c>
      <x:c r="K154" s="30" t="str">
        <x:f>IF(A154="","",COUNTIF(EVIDENCE_RECORDS!$C$6:$C$205,A154))</x:f>
      </x:c>
      <x:c r="L154" s="30" t="str">
        <x:f>IF(A154="","",COUNTIFS(EVIDENCE_RECORDS!$C$6:$C$205,A154,EVIDENCE_RECORDS!$AI$6:$AI$205,"DECISION-USABLE"))</x:f>
      </x:c>
      <x:c r="M154" s="30" t="str">
        <x:f>IF(A154="","",COUNTIFS(EVIDENCE_RECORDS!$C$6:$C$205,A154,EVIDENCE_RECORDS!$AI$6:$AI$205,"BOUNDED INFERENCE"))</x:f>
      </x:c>
      <x:c r="N154" s="30" t="str">
        <x:f>IF(A154="","",COUNTIFS(EVIDENCE_RECORDS!$C$6:$C$205,A154,EVIDENCE_RECORDS!$AI$6:$AI$205,"REPAIR / NARROW"))</x:f>
      </x:c>
      <x:c r="O154" s="30" t="str">
        <x:f>IF(A154="","",COUNTIFS(EVIDENCE_RECORDS!$C$6:$C$205,A154,EVIDENCE_RECORDS!$AI$6:$AI$205,"HOLD / EXCLUDE"))</x:f>
      </x:c>
      <x:c r="P154" s="30" t="str">
        <x:f>IF(A154="","",IF(OR(H154&lt;&gt;"VALID",I154&lt;&gt;"VALID",J154&lt;&gt;"VALID"),"REPAIR CLAIM",IF(K154=0,"NO EVIDENCE",IF(N154&gt;0,"REPAIR EVIDENCE",IF(L154+M154&gt;0,IF(O154&gt;0,"AUDITED WITH EXCLUSIONS","AUDITED"),IF(O154&gt;0,"HOLD / NO USABLE EVIDENCE","NO USABLE EVIDENCE"))))))</x:f>
      </x:c>
      <x:c r="Q154" s="30" t="str">
        <x:f>IF(A154="","",A154&amp;"|~|"&amp;B154&amp;"|~|"&amp;C154&amp;"|~|"&amp;D154&amp;"|~|"&amp;F154&amp;"|~|"&amp;E154)</x:f>
      </x:c>
      <x:c r="R154" s="30" t="str">
        <x:f>IF(A154="","",B154&amp;"|~|"&amp;A154&amp;"|~|"&amp;C154)</x:f>
      </x:c>
    </x:row>
    <x:row r="155">
      <x:c r="A155" s="24"/>
      <x:c r="B155" s="24"/>
      <x:c r="C155" s="24"/>
      <x:c r="D155" s="24"/>
      <x:c r="E155" s="24"/>
      <x:c r="F155" s="24"/>
      <x:c r="G155" s="24"/>
      <x:c r="H155" s="30" t="str">
        <x:f>IF(A155="","",IF(COUNTIF($A$6:$A$205,A155)=1,"VALID","INVALID - DUPLICATE CLAIM ID"))</x:f>
      </x:c>
      <x:c r="I155" s="30" t="str">
        <x:f>IF(A155="","",IF(AND(COUNTIF(DECISION_CONTEXT!$A$6:$A$205,B155)=1,EXACT(B155,INDEX(DECISION_CONTEXT!$A$6:$A$205,MATCH(B155,DECISION_CONTEXT!$A$6:$A$205,0)))),"VALID","INVALID - DECISION LINK"))</x:f>
      </x:c>
      <x:c r="J155" s="30" t="str">
        <x:f>IF(A155="","",IF(OR(EXACT(F155,"MATERIAL"),EXACT(F155,"SUPPORTING")),"VALID","INVALID - MATERIALITY TOKEN"))</x:f>
      </x:c>
      <x:c r="K155" s="30" t="str">
        <x:f>IF(A155="","",COUNTIF(EVIDENCE_RECORDS!$C$6:$C$205,A155))</x:f>
      </x:c>
      <x:c r="L155" s="30" t="str">
        <x:f>IF(A155="","",COUNTIFS(EVIDENCE_RECORDS!$C$6:$C$205,A155,EVIDENCE_RECORDS!$AI$6:$AI$205,"DECISION-USABLE"))</x:f>
      </x:c>
      <x:c r="M155" s="30" t="str">
        <x:f>IF(A155="","",COUNTIFS(EVIDENCE_RECORDS!$C$6:$C$205,A155,EVIDENCE_RECORDS!$AI$6:$AI$205,"BOUNDED INFERENCE"))</x:f>
      </x:c>
      <x:c r="N155" s="30" t="str">
        <x:f>IF(A155="","",COUNTIFS(EVIDENCE_RECORDS!$C$6:$C$205,A155,EVIDENCE_RECORDS!$AI$6:$AI$205,"REPAIR / NARROW"))</x:f>
      </x:c>
      <x:c r="O155" s="30" t="str">
        <x:f>IF(A155="","",COUNTIFS(EVIDENCE_RECORDS!$C$6:$C$205,A155,EVIDENCE_RECORDS!$AI$6:$AI$205,"HOLD / EXCLUDE"))</x:f>
      </x:c>
      <x:c r="P155" s="30" t="str">
        <x:f>IF(A155="","",IF(OR(H155&lt;&gt;"VALID",I155&lt;&gt;"VALID",J155&lt;&gt;"VALID"),"REPAIR CLAIM",IF(K155=0,"NO EVIDENCE",IF(N155&gt;0,"REPAIR EVIDENCE",IF(L155+M155&gt;0,IF(O155&gt;0,"AUDITED WITH EXCLUSIONS","AUDITED"),IF(O155&gt;0,"HOLD / NO USABLE EVIDENCE","NO USABLE EVIDENCE"))))))</x:f>
      </x:c>
      <x:c r="Q155" s="30" t="str">
        <x:f>IF(A155="","",A155&amp;"|~|"&amp;B155&amp;"|~|"&amp;C155&amp;"|~|"&amp;D155&amp;"|~|"&amp;F155&amp;"|~|"&amp;E155)</x:f>
      </x:c>
      <x:c r="R155" s="30" t="str">
        <x:f>IF(A155="","",B155&amp;"|~|"&amp;A155&amp;"|~|"&amp;C155)</x:f>
      </x:c>
    </x:row>
    <x:row r="156">
      <x:c r="A156" s="24"/>
      <x:c r="B156" s="24"/>
      <x:c r="C156" s="24"/>
      <x:c r="D156" s="24"/>
      <x:c r="E156" s="24"/>
      <x:c r="F156" s="24"/>
      <x:c r="G156" s="24"/>
      <x:c r="H156" s="30" t="str">
        <x:f>IF(A156="","",IF(COUNTIF($A$6:$A$205,A156)=1,"VALID","INVALID - DUPLICATE CLAIM ID"))</x:f>
      </x:c>
      <x:c r="I156" s="30" t="str">
        <x:f>IF(A156="","",IF(AND(COUNTIF(DECISION_CONTEXT!$A$6:$A$205,B156)=1,EXACT(B156,INDEX(DECISION_CONTEXT!$A$6:$A$205,MATCH(B156,DECISION_CONTEXT!$A$6:$A$205,0)))),"VALID","INVALID - DECISION LINK"))</x:f>
      </x:c>
      <x:c r="J156" s="30" t="str">
        <x:f>IF(A156="","",IF(OR(EXACT(F156,"MATERIAL"),EXACT(F156,"SUPPORTING")),"VALID","INVALID - MATERIALITY TOKEN"))</x:f>
      </x:c>
      <x:c r="K156" s="30" t="str">
        <x:f>IF(A156="","",COUNTIF(EVIDENCE_RECORDS!$C$6:$C$205,A156))</x:f>
      </x:c>
      <x:c r="L156" s="30" t="str">
        <x:f>IF(A156="","",COUNTIFS(EVIDENCE_RECORDS!$C$6:$C$205,A156,EVIDENCE_RECORDS!$AI$6:$AI$205,"DECISION-USABLE"))</x:f>
      </x:c>
      <x:c r="M156" s="30" t="str">
        <x:f>IF(A156="","",COUNTIFS(EVIDENCE_RECORDS!$C$6:$C$205,A156,EVIDENCE_RECORDS!$AI$6:$AI$205,"BOUNDED INFERENCE"))</x:f>
      </x:c>
      <x:c r="N156" s="30" t="str">
        <x:f>IF(A156="","",COUNTIFS(EVIDENCE_RECORDS!$C$6:$C$205,A156,EVIDENCE_RECORDS!$AI$6:$AI$205,"REPAIR / NARROW"))</x:f>
      </x:c>
      <x:c r="O156" s="30" t="str">
        <x:f>IF(A156="","",COUNTIFS(EVIDENCE_RECORDS!$C$6:$C$205,A156,EVIDENCE_RECORDS!$AI$6:$AI$205,"HOLD / EXCLUDE"))</x:f>
      </x:c>
      <x:c r="P156" s="30" t="str">
        <x:f>IF(A156="","",IF(OR(H156&lt;&gt;"VALID",I156&lt;&gt;"VALID",J156&lt;&gt;"VALID"),"REPAIR CLAIM",IF(K156=0,"NO EVIDENCE",IF(N156&gt;0,"REPAIR EVIDENCE",IF(L156+M156&gt;0,IF(O156&gt;0,"AUDITED WITH EXCLUSIONS","AUDITED"),IF(O156&gt;0,"HOLD / NO USABLE EVIDENCE","NO USABLE EVIDENCE"))))))</x:f>
      </x:c>
      <x:c r="Q156" s="30" t="str">
        <x:f>IF(A156="","",A156&amp;"|~|"&amp;B156&amp;"|~|"&amp;C156&amp;"|~|"&amp;D156&amp;"|~|"&amp;F156&amp;"|~|"&amp;E156)</x:f>
      </x:c>
      <x:c r="R156" s="30" t="str">
        <x:f>IF(A156="","",B156&amp;"|~|"&amp;A156&amp;"|~|"&amp;C156)</x:f>
      </x:c>
    </x:row>
    <x:row r="157">
      <x:c r="A157" s="24"/>
      <x:c r="B157" s="24"/>
      <x:c r="C157" s="24"/>
      <x:c r="D157" s="24"/>
      <x:c r="E157" s="24"/>
      <x:c r="F157" s="24"/>
      <x:c r="G157" s="24"/>
      <x:c r="H157" s="30" t="str">
        <x:f>IF(A157="","",IF(COUNTIF($A$6:$A$205,A157)=1,"VALID","INVALID - DUPLICATE CLAIM ID"))</x:f>
      </x:c>
      <x:c r="I157" s="30" t="str">
        <x:f>IF(A157="","",IF(AND(COUNTIF(DECISION_CONTEXT!$A$6:$A$205,B157)=1,EXACT(B157,INDEX(DECISION_CONTEXT!$A$6:$A$205,MATCH(B157,DECISION_CONTEXT!$A$6:$A$205,0)))),"VALID","INVALID - DECISION LINK"))</x:f>
      </x:c>
      <x:c r="J157" s="30" t="str">
        <x:f>IF(A157="","",IF(OR(EXACT(F157,"MATERIAL"),EXACT(F157,"SUPPORTING")),"VALID","INVALID - MATERIALITY TOKEN"))</x:f>
      </x:c>
      <x:c r="K157" s="30" t="str">
        <x:f>IF(A157="","",COUNTIF(EVIDENCE_RECORDS!$C$6:$C$205,A157))</x:f>
      </x:c>
      <x:c r="L157" s="30" t="str">
        <x:f>IF(A157="","",COUNTIFS(EVIDENCE_RECORDS!$C$6:$C$205,A157,EVIDENCE_RECORDS!$AI$6:$AI$205,"DECISION-USABLE"))</x:f>
      </x:c>
      <x:c r="M157" s="30" t="str">
        <x:f>IF(A157="","",COUNTIFS(EVIDENCE_RECORDS!$C$6:$C$205,A157,EVIDENCE_RECORDS!$AI$6:$AI$205,"BOUNDED INFERENCE"))</x:f>
      </x:c>
      <x:c r="N157" s="30" t="str">
        <x:f>IF(A157="","",COUNTIFS(EVIDENCE_RECORDS!$C$6:$C$205,A157,EVIDENCE_RECORDS!$AI$6:$AI$205,"REPAIR / NARROW"))</x:f>
      </x:c>
      <x:c r="O157" s="30" t="str">
        <x:f>IF(A157="","",COUNTIFS(EVIDENCE_RECORDS!$C$6:$C$205,A157,EVIDENCE_RECORDS!$AI$6:$AI$205,"HOLD / EXCLUDE"))</x:f>
      </x:c>
      <x:c r="P157" s="30" t="str">
        <x:f>IF(A157="","",IF(OR(H157&lt;&gt;"VALID",I157&lt;&gt;"VALID",J157&lt;&gt;"VALID"),"REPAIR CLAIM",IF(K157=0,"NO EVIDENCE",IF(N157&gt;0,"REPAIR EVIDENCE",IF(L157+M157&gt;0,IF(O157&gt;0,"AUDITED WITH EXCLUSIONS","AUDITED"),IF(O157&gt;0,"HOLD / NO USABLE EVIDENCE","NO USABLE EVIDENCE"))))))</x:f>
      </x:c>
      <x:c r="Q157" s="30" t="str">
        <x:f>IF(A157="","",A157&amp;"|~|"&amp;B157&amp;"|~|"&amp;C157&amp;"|~|"&amp;D157&amp;"|~|"&amp;F157&amp;"|~|"&amp;E157)</x:f>
      </x:c>
      <x:c r="R157" s="30" t="str">
        <x:f>IF(A157="","",B157&amp;"|~|"&amp;A157&amp;"|~|"&amp;C157)</x:f>
      </x:c>
    </x:row>
    <x:row r="158">
      <x:c r="A158" s="24"/>
      <x:c r="B158" s="24"/>
      <x:c r="C158" s="24"/>
      <x:c r="D158" s="24"/>
      <x:c r="E158" s="24"/>
      <x:c r="F158" s="24"/>
      <x:c r="G158" s="24"/>
      <x:c r="H158" s="30" t="str">
        <x:f>IF(A158="","",IF(COUNTIF($A$6:$A$205,A158)=1,"VALID","INVALID - DUPLICATE CLAIM ID"))</x:f>
      </x:c>
      <x:c r="I158" s="30" t="str">
        <x:f>IF(A158="","",IF(AND(COUNTIF(DECISION_CONTEXT!$A$6:$A$205,B158)=1,EXACT(B158,INDEX(DECISION_CONTEXT!$A$6:$A$205,MATCH(B158,DECISION_CONTEXT!$A$6:$A$205,0)))),"VALID","INVALID - DECISION LINK"))</x:f>
      </x:c>
      <x:c r="J158" s="30" t="str">
        <x:f>IF(A158="","",IF(OR(EXACT(F158,"MATERIAL"),EXACT(F158,"SUPPORTING")),"VALID","INVALID - MATERIALITY TOKEN"))</x:f>
      </x:c>
      <x:c r="K158" s="30" t="str">
        <x:f>IF(A158="","",COUNTIF(EVIDENCE_RECORDS!$C$6:$C$205,A158))</x:f>
      </x:c>
      <x:c r="L158" s="30" t="str">
        <x:f>IF(A158="","",COUNTIFS(EVIDENCE_RECORDS!$C$6:$C$205,A158,EVIDENCE_RECORDS!$AI$6:$AI$205,"DECISION-USABLE"))</x:f>
      </x:c>
      <x:c r="M158" s="30" t="str">
        <x:f>IF(A158="","",COUNTIFS(EVIDENCE_RECORDS!$C$6:$C$205,A158,EVIDENCE_RECORDS!$AI$6:$AI$205,"BOUNDED INFERENCE"))</x:f>
      </x:c>
      <x:c r="N158" s="30" t="str">
        <x:f>IF(A158="","",COUNTIFS(EVIDENCE_RECORDS!$C$6:$C$205,A158,EVIDENCE_RECORDS!$AI$6:$AI$205,"REPAIR / NARROW"))</x:f>
      </x:c>
      <x:c r="O158" s="30" t="str">
        <x:f>IF(A158="","",COUNTIFS(EVIDENCE_RECORDS!$C$6:$C$205,A158,EVIDENCE_RECORDS!$AI$6:$AI$205,"HOLD / EXCLUDE"))</x:f>
      </x:c>
      <x:c r="P158" s="30" t="str">
        <x:f>IF(A158="","",IF(OR(H158&lt;&gt;"VALID",I158&lt;&gt;"VALID",J158&lt;&gt;"VALID"),"REPAIR CLAIM",IF(K158=0,"NO EVIDENCE",IF(N158&gt;0,"REPAIR EVIDENCE",IF(L158+M158&gt;0,IF(O158&gt;0,"AUDITED WITH EXCLUSIONS","AUDITED"),IF(O158&gt;0,"HOLD / NO USABLE EVIDENCE","NO USABLE EVIDENCE"))))))</x:f>
      </x:c>
      <x:c r="Q158" s="30" t="str">
        <x:f>IF(A158="","",A158&amp;"|~|"&amp;B158&amp;"|~|"&amp;C158&amp;"|~|"&amp;D158&amp;"|~|"&amp;F158&amp;"|~|"&amp;E158)</x:f>
      </x:c>
      <x:c r="R158" s="30" t="str">
        <x:f>IF(A158="","",B158&amp;"|~|"&amp;A158&amp;"|~|"&amp;C158)</x:f>
      </x:c>
    </x:row>
    <x:row r="159">
      <x:c r="A159" s="24"/>
      <x:c r="B159" s="24"/>
      <x:c r="C159" s="24"/>
      <x:c r="D159" s="24"/>
      <x:c r="E159" s="24"/>
      <x:c r="F159" s="24"/>
      <x:c r="G159" s="24"/>
      <x:c r="H159" s="30" t="str">
        <x:f>IF(A159="","",IF(COUNTIF($A$6:$A$205,A159)=1,"VALID","INVALID - DUPLICATE CLAIM ID"))</x:f>
      </x:c>
      <x:c r="I159" s="30" t="str">
        <x:f>IF(A159="","",IF(AND(COUNTIF(DECISION_CONTEXT!$A$6:$A$205,B159)=1,EXACT(B159,INDEX(DECISION_CONTEXT!$A$6:$A$205,MATCH(B159,DECISION_CONTEXT!$A$6:$A$205,0)))),"VALID","INVALID - DECISION LINK"))</x:f>
      </x:c>
      <x:c r="J159" s="30" t="str">
        <x:f>IF(A159="","",IF(OR(EXACT(F159,"MATERIAL"),EXACT(F159,"SUPPORTING")),"VALID","INVALID - MATERIALITY TOKEN"))</x:f>
      </x:c>
      <x:c r="K159" s="30" t="str">
        <x:f>IF(A159="","",COUNTIF(EVIDENCE_RECORDS!$C$6:$C$205,A159))</x:f>
      </x:c>
      <x:c r="L159" s="30" t="str">
        <x:f>IF(A159="","",COUNTIFS(EVIDENCE_RECORDS!$C$6:$C$205,A159,EVIDENCE_RECORDS!$AI$6:$AI$205,"DECISION-USABLE"))</x:f>
      </x:c>
      <x:c r="M159" s="30" t="str">
        <x:f>IF(A159="","",COUNTIFS(EVIDENCE_RECORDS!$C$6:$C$205,A159,EVIDENCE_RECORDS!$AI$6:$AI$205,"BOUNDED INFERENCE"))</x:f>
      </x:c>
      <x:c r="N159" s="30" t="str">
        <x:f>IF(A159="","",COUNTIFS(EVIDENCE_RECORDS!$C$6:$C$205,A159,EVIDENCE_RECORDS!$AI$6:$AI$205,"REPAIR / NARROW"))</x:f>
      </x:c>
      <x:c r="O159" s="30" t="str">
        <x:f>IF(A159="","",COUNTIFS(EVIDENCE_RECORDS!$C$6:$C$205,A159,EVIDENCE_RECORDS!$AI$6:$AI$205,"HOLD / EXCLUDE"))</x:f>
      </x:c>
      <x:c r="P159" s="30" t="str">
        <x:f>IF(A159="","",IF(OR(H159&lt;&gt;"VALID",I159&lt;&gt;"VALID",J159&lt;&gt;"VALID"),"REPAIR CLAIM",IF(K159=0,"NO EVIDENCE",IF(N159&gt;0,"REPAIR EVIDENCE",IF(L159+M159&gt;0,IF(O159&gt;0,"AUDITED WITH EXCLUSIONS","AUDITED"),IF(O159&gt;0,"HOLD / NO USABLE EVIDENCE","NO USABLE EVIDENCE"))))))</x:f>
      </x:c>
      <x:c r="Q159" s="30" t="str">
        <x:f>IF(A159="","",A159&amp;"|~|"&amp;B159&amp;"|~|"&amp;C159&amp;"|~|"&amp;D159&amp;"|~|"&amp;F159&amp;"|~|"&amp;E159)</x:f>
      </x:c>
      <x:c r="R159" s="30" t="str">
        <x:f>IF(A159="","",B159&amp;"|~|"&amp;A159&amp;"|~|"&amp;C159)</x:f>
      </x:c>
    </x:row>
    <x:row r="160">
      <x:c r="A160" s="24"/>
      <x:c r="B160" s="24"/>
      <x:c r="C160" s="24"/>
      <x:c r="D160" s="24"/>
      <x:c r="E160" s="24"/>
      <x:c r="F160" s="24"/>
      <x:c r="G160" s="24"/>
      <x:c r="H160" s="30" t="str">
        <x:f>IF(A160="","",IF(COUNTIF($A$6:$A$205,A160)=1,"VALID","INVALID - DUPLICATE CLAIM ID"))</x:f>
      </x:c>
      <x:c r="I160" s="30" t="str">
        <x:f>IF(A160="","",IF(AND(COUNTIF(DECISION_CONTEXT!$A$6:$A$205,B160)=1,EXACT(B160,INDEX(DECISION_CONTEXT!$A$6:$A$205,MATCH(B160,DECISION_CONTEXT!$A$6:$A$205,0)))),"VALID","INVALID - DECISION LINK"))</x:f>
      </x:c>
      <x:c r="J160" s="30" t="str">
        <x:f>IF(A160="","",IF(OR(EXACT(F160,"MATERIAL"),EXACT(F160,"SUPPORTING")),"VALID","INVALID - MATERIALITY TOKEN"))</x:f>
      </x:c>
      <x:c r="K160" s="30" t="str">
        <x:f>IF(A160="","",COUNTIF(EVIDENCE_RECORDS!$C$6:$C$205,A160))</x:f>
      </x:c>
      <x:c r="L160" s="30" t="str">
        <x:f>IF(A160="","",COUNTIFS(EVIDENCE_RECORDS!$C$6:$C$205,A160,EVIDENCE_RECORDS!$AI$6:$AI$205,"DECISION-USABLE"))</x:f>
      </x:c>
      <x:c r="M160" s="30" t="str">
        <x:f>IF(A160="","",COUNTIFS(EVIDENCE_RECORDS!$C$6:$C$205,A160,EVIDENCE_RECORDS!$AI$6:$AI$205,"BOUNDED INFERENCE"))</x:f>
      </x:c>
      <x:c r="N160" s="30" t="str">
        <x:f>IF(A160="","",COUNTIFS(EVIDENCE_RECORDS!$C$6:$C$205,A160,EVIDENCE_RECORDS!$AI$6:$AI$205,"REPAIR / NARROW"))</x:f>
      </x:c>
      <x:c r="O160" s="30" t="str">
        <x:f>IF(A160="","",COUNTIFS(EVIDENCE_RECORDS!$C$6:$C$205,A160,EVIDENCE_RECORDS!$AI$6:$AI$205,"HOLD / EXCLUDE"))</x:f>
      </x:c>
      <x:c r="P160" s="30" t="str">
        <x:f>IF(A160="","",IF(OR(H160&lt;&gt;"VALID",I160&lt;&gt;"VALID",J160&lt;&gt;"VALID"),"REPAIR CLAIM",IF(K160=0,"NO EVIDENCE",IF(N160&gt;0,"REPAIR EVIDENCE",IF(L160+M160&gt;0,IF(O160&gt;0,"AUDITED WITH EXCLUSIONS","AUDITED"),IF(O160&gt;0,"HOLD / NO USABLE EVIDENCE","NO USABLE EVIDENCE"))))))</x:f>
      </x:c>
      <x:c r="Q160" s="30" t="str">
        <x:f>IF(A160="","",A160&amp;"|~|"&amp;B160&amp;"|~|"&amp;C160&amp;"|~|"&amp;D160&amp;"|~|"&amp;F160&amp;"|~|"&amp;E160)</x:f>
      </x:c>
      <x:c r="R160" s="30" t="str">
        <x:f>IF(A160="","",B160&amp;"|~|"&amp;A160&amp;"|~|"&amp;C160)</x:f>
      </x:c>
    </x:row>
    <x:row r="161">
      <x:c r="A161" s="24"/>
      <x:c r="B161" s="24"/>
      <x:c r="C161" s="24"/>
      <x:c r="D161" s="24"/>
      <x:c r="E161" s="24"/>
      <x:c r="F161" s="24"/>
      <x:c r="G161" s="24"/>
      <x:c r="H161" s="30" t="str">
        <x:f>IF(A161="","",IF(COUNTIF($A$6:$A$205,A161)=1,"VALID","INVALID - DUPLICATE CLAIM ID"))</x:f>
      </x:c>
      <x:c r="I161" s="30" t="str">
        <x:f>IF(A161="","",IF(AND(COUNTIF(DECISION_CONTEXT!$A$6:$A$205,B161)=1,EXACT(B161,INDEX(DECISION_CONTEXT!$A$6:$A$205,MATCH(B161,DECISION_CONTEXT!$A$6:$A$205,0)))),"VALID","INVALID - DECISION LINK"))</x:f>
      </x:c>
      <x:c r="J161" s="30" t="str">
        <x:f>IF(A161="","",IF(OR(EXACT(F161,"MATERIAL"),EXACT(F161,"SUPPORTING")),"VALID","INVALID - MATERIALITY TOKEN"))</x:f>
      </x:c>
      <x:c r="K161" s="30" t="str">
        <x:f>IF(A161="","",COUNTIF(EVIDENCE_RECORDS!$C$6:$C$205,A161))</x:f>
      </x:c>
      <x:c r="L161" s="30" t="str">
        <x:f>IF(A161="","",COUNTIFS(EVIDENCE_RECORDS!$C$6:$C$205,A161,EVIDENCE_RECORDS!$AI$6:$AI$205,"DECISION-USABLE"))</x:f>
      </x:c>
      <x:c r="M161" s="30" t="str">
        <x:f>IF(A161="","",COUNTIFS(EVIDENCE_RECORDS!$C$6:$C$205,A161,EVIDENCE_RECORDS!$AI$6:$AI$205,"BOUNDED INFERENCE"))</x:f>
      </x:c>
      <x:c r="N161" s="30" t="str">
        <x:f>IF(A161="","",COUNTIFS(EVIDENCE_RECORDS!$C$6:$C$205,A161,EVIDENCE_RECORDS!$AI$6:$AI$205,"REPAIR / NARROW"))</x:f>
      </x:c>
      <x:c r="O161" s="30" t="str">
        <x:f>IF(A161="","",COUNTIFS(EVIDENCE_RECORDS!$C$6:$C$205,A161,EVIDENCE_RECORDS!$AI$6:$AI$205,"HOLD / EXCLUDE"))</x:f>
      </x:c>
      <x:c r="P161" s="30" t="str">
        <x:f>IF(A161="","",IF(OR(H161&lt;&gt;"VALID",I161&lt;&gt;"VALID",J161&lt;&gt;"VALID"),"REPAIR CLAIM",IF(K161=0,"NO EVIDENCE",IF(N161&gt;0,"REPAIR EVIDENCE",IF(L161+M161&gt;0,IF(O161&gt;0,"AUDITED WITH EXCLUSIONS","AUDITED"),IF(O161&gt;0,"HOLD / NO USABLE EVIDENCE","NO USABLE EVIDENCE"))))))</x:f>
      </x:c>
      <x:c r="Q161" s="30" t="str">
        <x:f>IF(A161="","",A161&amp;"|~|"&amp;B161&amp;"|~|"&amp;C161&amp;"|~|"&amp;D161&amp;"|~|"&amp;F161&amp;"|~|"&amp;E161)</x:f>
      </x:c>
      <x:c r="R161" s="30" t="str">
        <x:f>IF(A161="","",B161&amp;"|~|"&amp;A161&amp;"|~|"&amp;C161)</x:f>
      </x:c>
    </x:row>
    <x:row r="162">
      <x:c r="A162" s="24"/>
      <x:c r="B162" s="24"/>
      <x:c r="C162" s="24"/>
      <x:c r="D162" s="24"/>
      <x:c r="E162" s="24"/>
      <x:c r="F162" s="24"/>
      <x:c r="G162" s="24"/>
      <x:c r="H162" s="30" t="str">
        <x:f>IF(A162="","",IF(COUNTIF($A$6:$A$205,A162)=1,"VALID","INVALID - DUPLICATE CLAIM ID"))</x:f>
      </x:c>
      <x:c r="I162" s="30" t="str">
        <x:f>IF(A162="","",IF(AND(COUNTIF(DECISION_CONTEXT!$A$6:$A$205,B162)=1,EXACT(B162,INDEX(DECISION_CONTEXT!$A$6:$A$205,MATCH(B162,DECISION_CONTEXT!$A$6:$A$205,0)))),"VALID","INVALID - DECISION LINK"))</x:f>
      </x:c>
      <x:c r="J162" s="30" t="str">
        <x:f>IF(A162="","",IF(OR(EXACT(F162,"MATERIAL"),EXACT(F162,"SUPPORTING")),"VALID","INVALID - MATERIALITY TOKEN"))</x:f>
      </x:c>
      <x:c r="K162" s="30" t="str">
        <x:f>IF(A162="","",COUNTIF(EVIDENCE_RECORDS!$C$6:$C$205,A162))</x:f>
      </x:c>
      <x:c r="L162" s="30" t="str">
        <x:f>IF(A162="","",COUNTIFS(EVIDENCE_RECORDS!$C$6:$C$205,A162,EVIDENCE_RECORDS!$AI$6:$AI$205,"DECISION-USABLE"))</x:f>
      </x:c>
      <x:c r="M162" s="30" t="str">
        <x:f>IF(A162="","",COUNTIFS(EVIDENCE_RECORDS!$C$6:$C$205,A162,EVIDENCE_RECORDS!$AI$6:$AI$205,"BOUNDED INFERENCE"))</x:f>
      </x:c>
      <x:c r="N162" s="30" t="str">
        <x:f>IF(A162="","",COUNTIFS(EVIDENCE_RECORDS!$C$6:$C$205,A162,EVIDENCE_RECORDS!$AI$6:$AI$205,"REPAIR / NARROW"))</x:f>
      </x:c>
      <x:c r="O162" s="30" t="str">
        <x:f>IF(A162="","",COUNTIFS(EVIDENCE_RECORDS!$C$6:$C$205,A162,EVIDENCE_RECORDS!$AI$6:$AI$205,"HOLD / EXCLUDE"))</x:f>
      </x:c>
      <x:c r="P162" s="30" t="str">
        <x:f>IF(A162="","",IF(OR(H162&lt;&gt;"VALID",I162&lt;&gt;"VALID",J162&lt;&gt;"VALID"),"REPAIR CLAIM",IF(K162=0,"NO EVIDENCE",IF(N162&gt;0,"REPAIR EVIDENCE",IF(L162+M162&gt;0,IF(O162&gt;0,"AUDITED WITH EXCLUSIONS","AUDITED"),IF(O162&gt;0,"HOLD / NO USABLE EVIDENCE","NO USABLE EVIDENCE"))))))</x:f>
      </x:c>
      <x:c r="Q162" s="30" t="str">
        <x:f>IF(A162="","",A162&amp;"|~|"&amp;B162&amp;"|~|"&amp;C162&amp;"|~|"&amp;D162&amp;"|~|"&amp;F162&amp;"|~|"&amp;E162)</x:f>
      </x:c>
      <x:c r="R162" s="30" t="str">
        <x:f>IF(A162="","",B162&amp;"|~|"&amp;A162&amp;"|~|"&amp;C162)</x:f>
      </x:c>
    </x:row>
    <x:row r="163">
      <x:c r="A163" s="24"/>
      <x:c r="B163" s="24"/>
      <x:c r="C163" s="24"/>
      <x:c r="D163" s="24"/>
      <x:c r="E163" s="24"/>
      <x:c r="F163" s="24"/>
      <x:c r="G163" s="24"/>
      <x:c r="H163" s="30" t="str">
        <x:f>IF(A163="","",IF(COUNTIF($A$6:$A$205,A163)=1,"VALID","INVALID - DUPLICATE CLAIM ID"))</x:f>
      </x:c>
      <x:c r="I163" s="30" t="str">
        <x:f>IF(A163="","",IF(AND(COUNTIF(DECISION_CONTEXT!$A$6:$A$205,B163)=1,EXACT(B163,INDEX(DECISION_CONTEXT!$A$6:$A$205,MATCH(B163,DECISION_CONTEXT!$A$6:$A$205,0)))),"VALID","INVALID - DECISION LINK"))</x:f>
      </x:c>
      <x:c r="J163" s="30" t="str">
        <x:f>IF(A163="","",IF(OR(EXACT(F163,"MATERIAL"),EXACT(F163,"SUPPORTING")),"VALID","INVALID - MATERIALITY TOKEN"))</x:f>
      </x:c>
      <x:c r="K163" s="30" t="str">
        <x:f>IF(A163="","",COUNTIF(EVIDENCE_RECORDS!$C$6:$C$205,A163))</x:f>
      </x:c>
      <x:c r="L163" s="30" t="str">
        <x:f>IF(A163="","",COUNTIFS(EVIDENCE_RECORDS!$C$6:$C$205,A163,EVIDENCE_RECORDS!$AI$6:$AI$205,"DECISION-USABLE"))</x:f>
      </x:c>
      <x:c r="M163" s="30" t="str">
        <x:f>IF(A163="","",COUNTIFS(EVIDENCE_RECORDS!$C$6:$C$205,A163,EVIDENCE_RECORDS!$AI$6:$AI$205,"BOUNDED INFERENCE"))</x:f>
      </x:c>
      <x:c r="N163" s="30" t="str">
        <x:f>IF(A163="","",COUNTIFS(EVIDENCE_RECORDS!$C$6:$C$205,A163,EVIDENCE_RECORDS!$AI$6:$AI$205,"REPAIR / NARROW"))</x:f>
      </x:c>
      <x:c r="O163" s="30" t="str">
        <x:f>IF(A163="","",COUNTIFS(EVIDENCE_RECORDS!$C$6:$C$205,A163,EVIDENCE_RECORDS!$AI$6:$AI$205,"HOLD / EXCLUDE"))</x:f>
      </x:c>
      <x:c r="P163" s="30" t="str">
        <x:f>IF(A163="","",IF(OR(H163&lt;&gt;"VALID",I163&lt;&gt;"VALID",J163&lt;&gt;"VALID"),"REPAIR CLAIM",IF(K163=0,"NO EVIDENCE",IF(N163&gt;0,"REPAIR EVIDENCE",IF(L163+M163&gt;0,IF(O163&gt;0,"AUDITED WITH EXCLUSIONS","AUDITED"),IF(O163&gt;0,"HOLD / NO USABLE EVIDENCE","NO USABLE EVIDENCE"))))))</x:f>
      </x:c>
      <x:c r="Q163" s="30" t="str">
        <x:f>IF(A163="","",A163&amp;"|~|"&amp;B163&amp;"|~|"&amp;C163&amp;"|~|"&amp;D163&amp;"|~|"&amp;F163&amp;"|~|"&amp;E163)</x:f>
      </x:c>
      <x:c r="R163" s="30" t="str">
        <x:f>IF(A163="","",B163&amp;"|~|"&amp;A163&amp;"|~|"&amp;C163)</x:f>
      </x:c>
    </x:row>
    <x:row r="164">
      <x:c r="A164" s="24"/>
      <x:c r="B164" s="24"/>
      <x:c r="C164" s="24"/>
      <x:c r="D164" s="24"/>
      <x:c r="E164" s="24"/>
      <x:c r="F164" s="24"/>
      <x:c r="G164" s="24"/>
      <x:c r="H164" s="30" t="str">
        <x:f>IF(A164="","",IF(COUNTIF($A$6:$A$205,A164)=1,"VALID","INVALID - DUPLICATE CLAIM ID"))</x:f>
      </x:c>
      <x:c r="I164" s="30" t="str">
        <x:f>IF(A164="","",IF(AND(COUNTIF(DECISION_CONTEXT!$A$6:$A$205,B164)=1,EXACT(B164,INDEX(DECISION_CONTEXT!$A$6:$A$205,MATCH(B164,DECISION_CONTEXT!$A$6:$A$205,0)))),"VALID","INVALID - DECISION LINK"))</x:f>
      </x:c>
      <x:c r="J164" s="30" t="str">
        <x:f>IF(A164="","",IF(OR(EXACT(F164,"MATERIAL"),EXACT(F164,"SUPPORTING")),"VALID","INVALID - MATERIALITY TOKEN"))</x:f>
      </x:c>
      <x:c r="K164" s="30" t="str">
        <x:f>IF(A164="","",COUNTIF(EVIDENCE_RECORDS!$C$6:$C$205,A164))</x:f>
      </x:c>
      <x:c r="L164" s="30" t="str">
        <x:f>IF(A164="","",COUNTIFS(EVIDENCE_RECORDS!$C$6:$C$205,A164,EVIDENCE_RECORDS!$AI$6:$AI$205,"DECISION-USABLE"))</x:f>
      </x:c>
      <x:c r="M164" s="30" t="str">
        <x:f>IF(A164="","",COUNTIFS(EVIDENCE_RECORDS!$C$6:$C$205,A164,EVIDENCE_RECORDS!$AI$6:$AI$205,"BOUNDED INFERENCE"))</x:f>
      </x:c>
      <x:c r="N164" s="30" t="str">
        <x:f>IF(A164="","",COUNTIFS(EVIDENCE_RECORDS!$C$6:$C$205,A164,EVIDENCE_RECORDS!$AI$6:$AI$205,"REPAIR / NARROW"))</x:f>
      </x:c>
      <x:c r="O164" s="30" t="str">
        <x:f>IF(A164="","",COUNTIFS(EVIDENCE_RECORDS!$C$6:$C$205,A164,EVIDENCE_RECORDS!$AI$6:$AI$205,"HOLD / EXCLUDE"))</x:f>
      </x:c>
      <x:c r="P164" s="30" t="str">
        <x:f>IF(A164="","",IF(OR(H164&lt;&gt;"VALID",I164&lt;&gt;"VALID",J164&lt;&gt;"VALID"),"REPAIR CLAIM",IF(K164=0,"NO EVIDENCE",IF(N164&gt;0,"REPAIR EVIDENCE",IF(L164+M164&gt;0,IF(O164&gt;0,"AUDITED WITH EXCLUSIONS","AUDITED"),IF(O164&gt;0,"HOLD / NO USABLE EVIDENCE","NO USABLE EVIDENCE"))))))</x:f>
      </x:c>
      <x:c r="Q164" s="30" t="str">
        <x:f>IF(A164="","",A164&amp;"|~|"&amp;B164&amp;"|~|"&amp;C164&amp;"|~|"&amp;D164&amp;"|~|"&amp;F164&amp;"|~|"&amp;E164)</x:f>
      </x:c>
      <x:c r="R164" s="30" t="str">
        <x:f>IF(A164="","",B164&amp;"|~|"&amp;A164&amp;"|~|"&amp;C164)</x:f>
      </x:c>
    </x:row>
    <x:row r="165">
      <x:c r="A165" s="24"/>
      <x:c r="B165" s="24"/>
      <x:c r="C165" s="24"/>
      <x:c r="D165" s="24"/>
      <x:c r="E165" s="24"/>
      <x:c r="F165" s="24"/>
      <x:c r="G165" s="24"/>
      <x:c r="H165" s="30" t="str">
        <x:f>IF(A165="","",IF(COUNTIF($A$6:$A$205,A165)=1,"VALID","INVALID - DUPLICATE CLAIM ID"))</x:f>
      </x:c>
      <x:c r="I165" s="30" t="str">
        <x:f>IF(A165="","",IF(AND(COUNTIF(DECISION_CONTEXT!$A$6:$A$205,B165)=1,EXACT(B165,INDEX(DECISION_CONTEXT!$A$6:$A$205,MATCH(B165,DECISION_CONTEXT!$A$6:$A$205,0)))),"VALID","INVALID - DECISION LINK"))</x:f>
      </x:c>
      <x:c r="J165" s="30" t="str">
        <x:f>IF(A165="","",IF(OR(EXACT(F165,"MATERIAL"),EXACT(F165,"SUPPORTING")),"VALID","INVALID - MATERIALITY TOKEN"))</x:f>
      </x:c>
      <x:c r="K165" s="30" t="str">
        <x:f>IF(A165="","",COUNTIF(EVIDENCE_RECORDS!$C$6:$C$205,A165))</x:f>
      </x:c>
      <x:c r="L165" s="30" t="str">
        <x:f>IF(A165="","",COUNTIFS(EVIDENCE_RECORDS!$C$6:$C$205,A165,EVIDENCE_RECORDS!$AI$6:$AI$205,"DECISION-USABLE"))</x:f>
      </x:c>
      <x:c r="M165" s="30" t="str">
        <x:f>IF(A165="","",COUNTIFS(EVIDENCE_RECORDS!$C$6:$C$205,A165,EVIDENCE_RECORDS!$AI$6:$AI$205,"BOUNDED INFERENCE"))</x:f>
      </x:c>
      <x:c r="N165" s="30" t="str">
        <x:f>IF(A165="","",COUNTIFS(EVIDENCE_RECORDS!$C$6:$C$205,A165,EVIDENCE_RECORDS!$AI$6:$AI$205,"REPAIR / NARROW"))</x:f>
      </x:c>
      <x:c r="O165" s="30" t="str">
        <x:f>IF(A165="","",COUNTIFS(EVIDENCE_RECORDS!$C$6:$C$205,A165,EVIDENCE_RECORDS!$AI$6:$AI$205,"HOLD / EXCLUDE"))</x:f>
      </x:c>
      <x:c r="P165" s="30" t="str">
        <x:f>IF(A165="","",IF(OR(H165&lt;&gt;"VALID",I165&lt;&gt;"VALID",J165&lt;&gt;"VALID"),"REPAIR CLAIM",IF(K165=0,"NO EVIDENCE",IF(N165&gt;0,"REPAIR EVIDENCE",IF(L165+M165&gt;0,IF(O165&gt;0,"AUDITED WITH EXCLUSIONS","AUDITED"),IF(O165&gt;0,"HOLD / NO USABLE EVIDENCE","NO USABLE EVIDENCE"))))))</x:f>
      </x:c>
      <x:c r="Q165" s="30" t="str">
        <x:f>IF(A165="","",A165&amp;"|~|"&amp;B165&amp;"|~|"&amp;C165&amp;"|~|"&amp;D165&amp;"|~|"&amp;F165&amp;"|~|"&amp;E165)</x:f>
      </x:c>
      <x:c r="R165" s="30" t="str">
        <x:f>IF(A165="","",B165&amp;"|~|"&amp;A165&amp;"|~|"&amp;C165)</x:f>
      </x:c>
    </x:row>
    <x:row r="166">
      <x:c r="A166" s="24"/>
      <x:c r="B166" s="24"/>
      <x:c r="C166" s="24"/>
      <x:c r="D166" s="24"/>
      <x:c r="E166" s="24"/>
      <x:c r="F166" s="24"/>
      <x:c r="G166" s="24"/>
      <x:c r="H166" s="30" t="str">
        <x:f>IF(A166="","",IF(COUNTIF($A$6:$A$205,A166)=1,"VALID","INVALID - DUPLICATE CLAIM ID"))</x:f>
      </x:c>
      <x:c r="I166" s="30" t="str">
        <x:f>IF(A166="","",IF(AND(COUNTIF(DECISION_CONTEXT!$A$6:$A$205,B166)=1,EXACT(B166,INDEX(DECISION_CONTEXT!$A$6:$A$205,MATCH(B166,DECISION_CONTEXT!$A$6:$A$205,0)))),"VALID","INVALID - DECISION LINK"))</x:f>
      </x:c>
      <x:c r="J166" s="30" t="str">
        <x:f>IF(A166="","",IF(OR(EXACT(F166,"MATERIAL"),EXACT(F166,"SUPPORTING")),"VALID","INVALID - MATERIALITY TOKEN"))</x:f>
      </x:c>
      <x:c r="K166" s="30" t="str">
        <x:f>IF(A166="","",COUNTIF(EVIDENCE_RECORDS!$C$6:$C$205,A166))</x:f>
      </x:c>
      <x:c r="L166" s="30" t="str">
        <x:f>IF(A166="","",COUNTIFS(EVIDENCE_RECORDS!$C$6:$C$205,A166,EVIDENCE_RECORDS!$AI$6:$AI$205,"DECISION-USABLE"))</x:f>
      </x:c>
      <x:c r="M166" s="30" t="str">
        <x:f>IF(A166="","",COUNTIFS(EVIDENCE_RECORDS!$C$6:$C$205,A166,EVIDENCE_RECORDS!$AI$6:$AI$205,"BOUNDED INFERENCE"))</x:f>
      </x:c>
      <x:c r="N166" s="30" t="str">
        <x:f>IF(A166="","",COUNTIFS(EVIDENCE_RECORDS!$C$6:$C$205,A166,EVIDENCE_RECORDS!$AI$6:$AI$205,"REPAIR / NARROW"))</x:f>
      </x:c>
      <x:c r="O166" s="30" t="str">
        <x:f>IF(A166="","",COUNTIFS(EVIDENCE_RECORDS!$C$6:$C$205,A166,EVIDENCE_RECORDS!$AI$6:$AI$205,"HOLD / EXCLUDE"))</x:f>
      </x:c>
      <x:c r="P166" s="30" t="str">
        <x:f>IF(A166="","",IF(OR(H166&lt;&gt;"VALID",I166&lt;&gt;"VALID",J166&lt;&gt;"VALID"),"REPAIR CLAIM",IF(K166=0,"NO EVIDENCE",IF(N166&gt;0,"REPAIR EVIDENCE",IF(L166+M166&gt;0,IF(O166&gt;0,"AUDITED WITH EXCLUSIONS","AUDITED"),IF(O166&gt;0,"HOLD / NO USABLE EVIDENCE","NO USABLE EVIDENCE"))))))</x:f>
      </x:c>
      <x:c r="Q166" s="30" t="str">
        <x:f>IF(A166="","",A166&amp;"|~|"&amp;B166&amp;"|~|"&amp;C166&amp;"|~|"&amp;D166&amp;"|~|"&amp;F166&amp;"|~|"&amp;E166)</x:f>
      </x:c>
      <x:c r="R166" s="30" t="str">
        <x:f>IF(A166="","",B166&amp;"|~|"&amp;A166&amp;"|~|"&amp;C166)</x:f>
      </x:c>
    </x:row>
    <x:row r="167">
      <x:c r="A167" s="24"/>
      <x:c r="B167" s="24"/>
      <x:c r="C167" s="24"/>
      <x:c r="D167" s="24"/>
      <x:c r="E167" s="24"/>
      <x:c r="F167" s="24"/>
      <x:c r="G167" s="24"/>
      <x:c r="H167" s="30" t="str">
        <x:f>IF(A167="","",IF(COUNTIF($A$6:$A$205,A167)=1,"VALID","INVALID - DUPLICATE CLAIM ID"))</x:f>
      </x:c>
      <x:c r="I167" s="30" t="str">
        <x:f>IF(A167="","",IF(AND(COUNTIF(DECISION_CONTEXT!$A$6:$A$205,B167)=1,EXACT(B167,INDEX(DECISION_CONTEXT!$A$6:$A$205,MATCH(B167,DECISION_CONTEXT!$A$6:$A$205,0)))),"VALID","INVALID - DECISION LINK"))</x:f>
      </x:c>
      <x:c r="J167" s="30" t="str">
        <x:f>IF(A167="","",IF(OR(EXACT(F167,"MATERIAL"),EXACT(F167,"SUPPORTING")),"VALID","INVALID - MATERIALITY TOKEN"))</x:f>
      </x:c>
      <x:c r="K167" s="30" t="str">
        <x:f>IF(A167="","",COUNTIF(EVIDENCE_RECORDS!$C$6:$C$205,A167))</x:f>
      </x:c>
      <x:c r="L167" s="30" t="str">
        <x:f>IF(A167="","",COUNTIFS(EVIDENCE_RECORDS!$C$6:$C$205,A167,EVIDENCE_RECORDS!$AI$6:$AI$205,"DECISION-USABLE"))</x:f>
      </x:c>
      <x:c r="M167" s="30" t="str">
        <x:f>IF(A167="","",COUNTIFS(EVIDENCE_RECORDS!$C$6:$C$205,A167,EVIDENCE_RECORDS!$AI$6:$AI$205,"BOUNDED INFERENCE"))</x:f>
      </x:c>
      <x:c r="N167" s="30" t="str">
        <x:f>IF(A167="","",COUNTIFS(EVIDENCE_RECORDS!$C$6:$C$205,A167,EVIDENCE_RECORDS!$AI$6:$AI$205,"REPAIR / NARROW"))</x:f>
      </x:c>
      <x:c r="O167" s="30" t="str">
        <x:f>IF(A167="","",COUNTIFS(EVIDENCE_RECORDS!$C$6:$C$205,A167,EVIDENCE_RECORDS!$AI$6:$AI$205,"HOLD / EXCLUDE"))</x:f>
      </x:c>
      <x:c r="P167" s="30" t="str">
        <x:f>IF(A167="","",IF(OR(H167&lt;&gt;"VALID",I167&lt;&gt;"VALID",J167&lt;&gt;"VALID"),"REPAIR CLAIM",IF(K167=0,"NO EVIDENCE",IF(N167&gt;0,"REPAIR EVIDENCE",IF(L167+M167&gt;0,IF(O167&gt;0,"AUDITED WITH EXCLUSIONS","AUDITED"),IF(O167&gt;0,"HOLD / NO USABLE EVIDENCE","NO USABLE EVIDENCE"))))))</x:f>
      </x:c>
      <x:c r="Q167" s="30" t="str">
        <x:f>IF(A167="","",A167&amp;"|~|"&amp;B167&amp;"|~|"&amp;C167&amp;"|~|"&amp;D167&amp;"|~|"&amp;F167&amp;"|~|"&amp;E167)</x:f>
      </x:c>
      <x:c r="R167" s="30" t="str">
        <x:f>IF(A167="","",B167&amp;"|~|"&amp;A167&amp;"|~|"&amp;C167)</x:f>
      </x:c>
    </x:row>
    <x:row r="168">
      <x:c r="A168" s="24"/>
      <x:c r="B168" s="24"/>
      <x:c r="C168" s="24"/>
      <x:c r="D168" s="24"/>
      <x:c r="E168" s="24"/>
      <x:c r="F168" s="24"/>
      <x:c r="G168" s="24"/>
      <x:c r="H168" s="30" t="str">
        <x:f>IF(A168="","",IF(COUNTIF($A$6:$A$205,A168)=1,"VALID","INVALID - DUPLICATE CLAIM ID"))</x:f>
      </x:c>
      <x:c r="I168" s="30" t="str">
        <x:f>IF(A168="","",IF(AND(COUNTIF(DECISION_CONTEXT!$A$6:$A$205,B168)=1,EXACT(B168,INDEX(DECISION_CONTEXT!$A$6:$A$205,MATCH(B168,DECISION_CONTEXT!$A$6:$A$205,0)))),"VALID","INVALID - DECISION LINK"))</x:f>
      </x:c>
      <x:c r="J168" s="30" t="str">
        <x:f>IF(A168="","",IF(OR(EXACT(F168,"MATERIAL"),EXACT(F168,"SUPPORTING")),"VALID","INVALID - MATERIALITY TOKEN"))</x:f>
      </x:c>
      <x:c r="K168" s="30" t="str">
        <x:f>IF(A168="","",COUNTIF(EVIDENCE_RECORDS!$C$6:$C$205,A168))</x:f>
      </x:c>
      <x:c r="L168" s="30" t="str">
        <x:f>IF(A168="","",COUNTIFS(EVIDENCE_RECORDS!$C$6:$C$205,A168,EVIDENCE_RECORDS!$AI$6:$AI$205,"DECISION-USABLE"))</x:f>
      </x:c>
      <x:c r="M168" s="30" t="str">
        <x:f>IF(A168="","",COUNTIFS(EVIDENCE_RECORDS!$C$6:$C$205,A168,EVIDENCE_RECORDS!$AI$6:$AI$205,"BOUNDED INFERENCE"))</x:f>
      </x:c>
      <x:c r="N168" s="30" t="str">
        <x:f>IF(A168="","",COUNTIFS(EVIDENCE_RECORDS!$C$6:$C$205,A168,EVIDENCE_RECORDS!$AI$6:$AI$205,"REPAIR / NARROW"))</x:f>
      </x:c>
      <x:c r="O168" s="30" t="str">
        <x:f>IF(A168="","",COUNTIFS(EVIDENCE_RECORDS!$C$6:$C$205,A168,EVIDENCE_RECORDS!$AI$6:$AI$205,"HOLD / EXCLUDE"))</x:f>
      </x:c>
      <x:c r="P168" s="30" t="str">
        <x:f>IF(A168="","",IF(OR(H168&lt;&gt;"VALID",I168&lt;&gt;"VALID",J168&lt;&gt;"VALID"),"REPAIR CLAIM",IF(K168=0,"NO EVIDENCE",IF(N168&gt;0,"REPAIR EVIDENCE",IF(L168+M168&gt;0,IF(O168&gt;0,"AUDITED WITH EXCLUSIONS","AUDITED"),IF(O168&gt;0,"HOLD / NO USABLE EVIDENCE","NO USABLE EVIDENCE"))))))</x:f>
      </x:c>
      <x:c r="Q168" s="30" t="str">
        <x:f>IF(A168="","",A168&amp;"|~|"&amp;B168&amp;"|~|"&amp;C168&amp;"|~|"&amp;D168&amp;"|~|"&amp;F168&amp;"|~|"&amp;E168)</x:f>
      </x:c>
      <x:c r="R168" s="30" t="str">
        <x:f>IF(A168="","",B168&amp;"|~|"&amp;A168&amp;"|~|"&amp;C168)</x:f>
      </x:c>
    </x:row>
    <x:row r="169">
      <x:c r="A169" s="24"/>
      <x:c r="B169" s="24"/>
      <x:c r="C169" s="24"/>
      <x:c r="D169" s="24"/>
      <x:c r="E169" s="24"/>
      <x:c r="F169" s="24"/>
      <x:c r="G169" s="24"/>
      <x:c r="H169" s="30" t="str">
        <x:f>IF(A169="","",IF(COUNTIF($A$6:$A$205,A169)=1,"VALID","INVALID - DUPLICATE CLAIM ID"))</x:f>
      </x:c>
      <x:c r="I169" s="30" t="str">
        <x:f>IF(A169="","",IF(AND(COUNTIF(DECISION_CONTEXT!$A$6:$A$205,B169)=1,EXACT(B169,INDEX(DECISION_CONTEXT!$A$6:$A$205,MATCH(B169,DECISION_CONTEXT!$A$6:$A$205,0)))),"VALID","INVALID - DECISION LINK"))</x:f>
      </x:c>
      <x:c r="J169" s="30" t="str">
        <x:f>IF(A169="","",IF(OR(EXACT(F169,"MATERIAL"),EXACT(F169,"SUPPORTING")),"VALID","INVALID - MATERIALITY TOKEN"))</x:f>
      </x:c>
      <x:c r="K169" s="30" t="str">
        <x:f>IF(A169="","",COUNTIF(EVIDENCE_RECORDS!$C$6:$C$205,A169))</x:f>
      </x:c>
      <x:c r="L169" s="30" t="str">
        <x:f>IF(A169="","",COUNTIFS(EVIDENCE_RECORDS!$C$6:$C$205,A169,EVIDENCE_RECORDS!$AI$6:$AI$205,"DECISION-USABLE"))</x:f>
      </x:c>
      <x:c r="M169" s="30" t="str">
        <x:f>IF(A169="","",COUNTIFS(EVIDENCE_RECORDS!$C$6:$C$205,A169,EVIDENCE_RECORDS!$AI$6:$AI$205,"BOUNDED INFERENCE"))</x:f>
      </x:c>
      <x:c r="N169" s="30" t="str">
        <x:f>IF(A169="","",COUNTIFS(EVIDENCE_RECORDS!$C$6:$C$205,A169,EVIDENCE_RECORDS!$AI$6:$AI$205,"REPAIR / NARROW"))</x:f>
      </x:c>
      <x:c r="O169" s="30" t="str">
        <x:f>IF(A169="","",COUNTIFS(EVIDENCE_RECORDS!$C$6:$C$205,A169,EVIDENCE_RECORDS!$AI$6:$AI$205,"HOLD / EXCLUDE"))</x:f>
      </x:c>
      <x:c r="P169" s="30" t="str">
        <x:f>IF(A169="","",IF(OR(H169&lt;&gt;"VALID",I169&lt;&gt;"VALID",J169&lt;&gt;"VALID"),"REPAIR CLAIM",IF(K169=0,"NO EVIDENCE",IF(N169&gt;0,"REPAIR EVIDENCE",IF(L169+M169&gt;0,IF(O169&gt;0,"AUDITED WITH EXCLUSIONS","AUDITED"),IF(O169&gt;0,"HOLD / NO USABLE EVIDENCE","NO USABLE EVIDENCE"))))))</x:f>
      </x:c>
      <x:c r="Q169" s="30" t="str">
        <x:f>IF(A169="","",A169&amp;"|~|"&amp;B169&amp;"|~|"&amp;C169&amp;"|~|"&amp;D169&amp;"|~|"&amp;F169&amp;"|~|"&amp;E169)</x:f>
      </x:c>
      <x:c r="R169" s="30" t="str">
        <x:f>IF(A169="","",B169&amp;"|~|"&amp;A169&amp;"|~|"&amp;C169)</x:f>
      </x:c>
    </x:row>
    <x:row r="170">
      <x:c r="A170" s="24"/>
      <x:c r="B170" s="24"/>
      <x:c r="C170" s="24"/>
      <x:c r="D170" s="24"/>
      <x:c r="E170" s="24"/>
      <x:c r="F170" s="24"/>
      <x:c r="G170" s="24"/>
      <x:c r="H170" s="30" t="str">
        <x:f>IF(A170="","",IF(COUNTIF($A$6:$A$205,A170)=1,"VALID","INVALID - DUPLICATE CLAIM ID"))</x:f>
      </x:c>
      <x:c r="I170" s="30" t="str">
        <x:f>IF(A170="","",IF(AND(COUNTIF(DECISION_CONTEXT!$A$6:$A$205,B170)=1,EXACT(B170,INDEX(DECISION_CONTEXT!$A$6:$A$205,MATCH(B170,DECISION_CONTEXT!$A$6:$A$205,0)))),"VALID","INVALID - DECISION LINK"))</x:f>
      </x:c>
      <x:c r="J170" s="30" t="str">
        <x:f>IF(A170="","",IF(OR(EXACT(F170,"MATERIAL"),EXACT(F170,"SUPPORTING")),"VALID","INVALID - MATERIALITY TOKEN"))</x:f>
      </x:c>
      <x:c r="K170" s="30" t="str">
        <x:f>IF(A170="","",COUNTIF(EVIDENCE_RECORDS!$C$6:$C$205,A170))</x:f>
      </x:c>
      <x:c r="L170" s="30" t="str">
        <x:f>IF(A170="","",COUNTIFS(EVIDENCE_RECORDS!$C$6:$C$205,A170,EVIDENCE_RECORDS!$AI$6:$AI$205,"DECISION-USABLE"))</x:f>
      </x:c>
      <x:c r="M170" s="30" t="str">
        <x:f>IF(A170="","",COUNTIFS(EVIDENCE_RECORDS!$C$6:$C$205,A170,EVIDENCE_RECORDS!$AI$6:$AI$205,"BOUNDED INFERENCE"))</x:f>
      </x:c>
      <x:c r="N170" s="30" t="str">
        <x:f>IF(A170="","",COUNTIFS(EVIDENCE_RECORDS!$C$6:$C$205,A170,EVIDENCE_RECORDS!$AI$6:$AI$205,"REPAIR / NARROW"))</x:f>
      </x:c>
      <x:c r="O170" s="30" t="str">
        <x:f>IF(A170="","",COUNTIFS(EVIDENCE_RECORDS!$C$6:$C$205,A170,EVIDENCE_RECORDS!$AI$6:$AI$205,"HOLD / EXCLUDE"))</x:f>
      </x:c>
      <x:c r="P170" s="30" t="str">
        <x:f>IF(A170="","",IF(OR(H170&lt;&gt;"VALID",I170&lt;&gt;"VALID",J170&lt;&gt;"VALID"),"REPAIR CLAIM",IF(K170=0,"NO EVIDENCE",IF(N170&gt;0,"REPAIR EVIDENCE",IF(L170+M170&gt;0,IF(O170&gt;0,"AUDITED WITH EXCLUSIONS","AUDITED"),IF(O170&gt;0,"HOLD / NO USABLE EVIDENCE","NO USABLE EVIDENCE"))))))</x:f>
      </x:c>
      <x:c r="Q170" s="30" t="str">
        <x:f>IF(A170="","",A170&amp;"|~|"&amp;B170&amp;"|~|"&amp;C170&amp;"|~|"&amp;D170&amp;"|~|"&amp;F170&amp;"|~|"&amp;E170)</x:f>
      </x:c>
      <x:c r="R170" s="30" t="str">
        <x:f>IF(A170="","",B170&amp;"|~|"&amp;A170&amp;"|~|"&amp;C170)</x:f>
      </x:c>
    </x:row>
    <x:row r="171">
      <x:c r="A171" s="24"/>
      <x:c r="B171" s="24"/>
      <x:c r="C171" s="24"/>
      <x:c r="D171" s="24"/>
      <x:c r="E171" s="24"/>
      <x:c r="F171" s="24"/>
      <x:c r="G171" s="24"/>
      <x:c r="H171" s="30" t="str">
        <x:f>IF(A171="","",IF(COUNTIF($A$6:$A$205,A171)=1,"VALID","INVALID - DUPLICATE CLAIM ID"))</x:f>
      </x:c>
      <x:c r="I171" s="30" t="str">
        <x:f>IF(A171="","",IF(AND(COUNTIF(DECISION_CONTEXT!$A$6:$A$205,B171)=1,EXACT(B171,INDEX(DECISION_CONTEXT!$A$6:$A$205,MATCH(B171,DECISION_CONTEXT!$A$6:$A$205,0)))),"VALID","INVALID - DECISION LINK"))</x:f>
      </x:c>
      <x:c r="J171" s="30" t="str">
        <x:f>IF(A171="","",IF(OR(EXACT(F171,"MATERIAL"),EXACT(F171,"SUPPORTING")),"VALID","INVALID - MATERIALITY TOKEN"))</x:f>
      </x:c>
      <x:c r="K171" s="30" t="str">
        <x:f>IF(A171="","",COUNTIF(EVIDENCE_RECORDS!$C$6:$C$205,A171))</x:f>
      </x:c>
      <x:c r="L171" s="30" t="str">
        <x:f>IF(A171="","",COUNTIFS(EVIDENCE_RECORDS!$C$6:$C$205,A171,EVIDENCE_RECORDS!$AI$6:$AI$205,"DECISION-USABLE"))</x:f>
      </x:c>
      <x:c r="M171" s="30" t="str">
        <x:f>IF(A171="","",COUNTIFS(EVIDENCE_RECORDS!$C$6:$C$205,A171,EVIDENCE_RECORDS!$AI$6:$AI$205,"BOUNDED INFERENCE"))</x:f>
      </x:c>
      <x:c r="N171" s="30" t="str">
        <x:f>IF(A171="","",COUNTIFS(EVIDENCE_RECORDS!$C$6:$C$205,A171,EVIDENCE_RECORDS!$AI$6:$AI$205,"REPAIR / NARROW"))</x:f>
      </x:c>
      <x:c r="O171" s="30" t="str">
        <x:f>IF(A171="","",COUNTIFS(EVIDENCE_RECORDS!$C$6:$C$205,A171,EVIDENCE_RECORDS!$AI$6:$AI$205,"HOLD / EXCLUDE"))</x:f>
      </x:c>
      <x:c r="P171" s="30" t="str">
        <x:f>IF(A171="","",IF(OR(H171&lt;&gt;"VALID",I171&lt;&gt;"VALID",J171&lt;&gt;"VALID"),"REPAIR CLAIM",IF(K171=0,"NO EVIDENCE",IF(N171&gt;0,"REPAIR EVIDENCE",IF(L171+M171&gt;0,IF(O171&gt;0,"AUDITED WITH EXCLUSIONS","AUDITED"),IF(O171&gt;0,"HOLD / NO USABLE EVIDENCE","NO USABLE EVIDENCE"))))))</x:f>
      </x:c>
      <x:c r="Q171" s="30" t="str">
        <x:f>IF(A171="","",A171&amp;"|~|"&amp;B171&amp;"|~|"&amp;C171&amp;"|~|"&amp;D171&amp;"|~|"&amp;F171&amp;"|~|"&amp;E171)</x:f>
      </x:c>
      <x:c r="R171" s="30" t="str">
        <x:f>IF(A171="","",B171&amp;"|~|"&amp;A171&amp;"|~|"&amp;C171)</x:f>
      </x:c>
    </x:row>
    <x:row r="172">
      <x:c r="A172" s="24"/>
      <x:c r="B172" s="24"/>
      <x:c r="C172" s="24"/>
      <x:c r="D172" s="24"/>
      <x:c r="E172" s="24"/>
      <x:c r="F172" s="24"/>
      <x:c r="G172" s="24"/>
      <x:c r="H172" s="30" t="str">
        <x:f>IF(A172="","",IF(COUNTIF($A$6:$A$205,A172)=1,"VALID","INVALID - DUPLICATE CLAIM ID"))</x:f>
      </x:c>
      <x:c r="I172" s="30" t="str">
        <x:f>IF(A172="","",IF(AND(COUNTIF(DECISION_CONTEXT!$A$6:$A$205,B172)=1,EXACT(B172,INDEX(DECISION_CONTEXT!$A$6:$A$205,MATCH(B172,DECISION_CONTEXT!$A$6:$A$205,0)))),"VALID","INVALID - DECISION LINK"))</x:f>
      </x:c>
      <x:c r="J172" s="30" t="str">
        <x:f>IF(A172="","",IF(OR(EXACT(F172,"MATERIAL"),EXACT(F172,"SUPPORTING")),"VALID","INVALID - MATERIALITY TOKEN"))</x:f>
      </x:c>
      <x:c r="K172" s="30" t="str">
        <x:f>IF(A172="","",COUNTIF(EVIDENCE_RECORDS!$C$6:$C$205,A172))</x:f>
      </x:c>
      <x:c r="L172" s="30" t="str">
        <x:f>IF(A172="","",COUNTIFS(EVIDENCE_RECORDS!$C$6:$C$205,A172,EVIDENCE_RECORDS!$AI$6:$AI$205,"DECISION-USABLE"))</x:f>
      </x:c>
      <x:c r="M172" s="30" t="str">
        <x:f>IF(A172="","",COUNTIFS(EVIDENCE_RECORDS!$C$6:$C$205,A172,EVIDENCE_RECORDS!$AI$6:$AI$205,"BOUNDED INFERENCE"))</x:f>
      </x:c>
      <x:c r="N172" s="30" t="str">
        <x:f>IF(A172="","",COUNTIFS(EVIDENCE_RECORDS!$C$6:$C$205,A172,EVIDENCE_RECORDS!$AI$6:$AI$205,"REPAIR / NARROW"))</x:f>
      </x:c>
      <x:c r="O172" s="30" t="str">
        <x:f>IF(A172="","",COUNTIFS(EVIDENCE_RECORDS!$C$6:$C$205,A172,EVIDENCE_RECORDS!$AI$6:$AI$205,"HOLD / EXCLUDE"))</x:f>
      </x:c>
      <x:c r="P172" s="30" t="str">
        <x:f>IF(A172="","",IF(OR(H172&lt;&gt;"VALID",I172&lt;&gt;"VALID",J172&lt;&gt;"VALID"),"REPAIR CLAIM",IF(K172=0,"NO EVIDENCE",IF(N172&gt;0,"REPAIR EVIDENCE",IF(L172+M172&gt;0,IF(O172&gt;0,"AUDITED WITH EXCLUSIONS","AUDITED"),IF(O172&gt;0,"HOLD / NO USABLE EVIDENCE","NO USABLE EVIDENCE"))))))</x:f>
      </x:c>
      <x:c r="Q172" s="30" t="str">
        <x:f>IF(A172="","",A172&amp;"|~|"&amp;B172&amp;"|~|"&amp;C172&amp;"|~|"&amp;D172&amp;"|~|"&amp;F172&amp;"|~|"&amp;E172)</x:f>
      </x:c>
      <x:c r="R172" s="30" t="str">
        <x:f>IF(A172="","",B172&amp;"|~|"&amp;A172&amp;"|~|"&amp;C172)</x:f>
      </x:c>
    </x:row>
    <x:row r="173">
      <x:c r="A173" s="24"/>
      <x:c r="B173" s="24"/>
      <x:c r="C173" s="24"/>
      <x:c r="D173" s="24"/>
      <x:c r="E173" s="24"/>
      <x:c r="F173" s="24"/>
      <x:c r="G173" s="24"/>
      <x:c r="H173" s="30" t="str">
        <x:f>IF(A173="","",IF(COUNTIF($A$6:$A$205,A173)=1,"VALID","INVALID - DUPLICATE CLAIM ID"))</x:f>
      </x:c>
      <x:c r="I173" s="30" t="str">
        <x:f>IF(A173="","",IF(AND(COUNTIF(DECISION_CONTEXT!$A$6:$A$205,B173)=1,EXACT(B173,INDEX(DECISION_CONTEXT!$A$6:$A$205,MATCH(B173,DECISION_CONTEXT!$A$6:$A$205,0)))),"VALID","INVALID - DECISION LINK"))</x:f>
      </x:c>
      <x:c r="J173" s="30" t="str">
        <x:f>IF(A173="","",IF(OR(EXACT(F173,"MATERIAL"),EXACT(F173,"SUPPORTING")),"VALID","INVALID - MATERIALITY TOKEN"))</x:f>
      </x:c>
      <x:c r="K173" s="30" t="str">
        <x:f>IF(A173="","",COUNTIF(EVIDENCE_RECORDS!$C$6:$C$205,A173))</x:f>
      </x:c>
      <x:c r="L173" s="30" t="str">
        <x:f>IF(A173="","",COUNTIFS(EVIDENCE_RECORDS!$C$6:$C$205,A173,EVIDENCE_RECORDS!$AI$6:$AI$205,"DECISION-USABLE"))</x:f>
      </x:c>
      <x:c r="M173" s="30" t="str">
        <x:f>IF(A173="","",COUNTIFS(EVIDENCE_RECORDS!$C$6:$C$205,A173,EVIDENCE_RECORDS!$AI$6:$AI$205,"BOUNDED INFERENCE"))</x:f>
      </x:c>
      <x:c r="N173" s="30" t="str">
        <x:f>IF(A173="","",COUNTIFS(EVIDENCE_RECORDS!$C$6:$C$205,A173,EVIDENCE_RECORDS!$AI$6:$AI$205,"REPAIR / NARROW"))</x:f>
      </x:c>
      <x:c r="O173" s="30" t="str">
        <x:f>IF(A173="","",COUNTIFS(EVIDENCE_RECORDS!$C$6:$C$205,A173,EVIDENCE_RECORDS!$AI$6:$AI$205,"HOLD / EXCLUDE"))</x:f>
      </x:c>
      <x:c r="P173" s="30" t="str">
        <x:f>IF(A173="","",IF(OR(H173&lt;&gt;"VALID",I173&lt;&gt;"VALID",J173&lt;&gt;"VALID"),"REPAIR CLAIM",IF(K173=0,"NO EVIDENCE",IF(N173&gt;0,"REPAIR EVIDENCE",IF(L173+M173&gt;0,IF(O173&gt;0,"AUDITED WITH EXCLUSIONS","AUDITED"),IF(O173&gt;0,"HOLD / NO USABLE EVIDENCE","NO USABLE EVIDENCE"))))))</x:f>
      </x:c>
      <x:c r="Q173" s="30" t="str">
        <x:f>IF(A173="","",A173&amp;"|~|"&amp;B173&amp;"|~|"&amp;C173&amp;"|~|"&amp;D173&amp;"|~|"&amp;F173&amp;"|~|"&amp;E173)</x:f>
      </x:c>
      <x:c r="R173" s="30" t="str">
        <x:f>IF(A173="","",B173&amp;"|~|"&amp;A173&amp;"|~|"&amp;C173)</x:f>
      </x:c>
    </x:row>
    <x:row r="174">
      <x:c r="A174" s="24"/>
      <x:c r="B174" s="24"/>
      <x:c r="C174" s="24"/>
      <x:c r="D174" s="24"/>
      <x:c r="E174" s="24"/>
      <x:c r="F174" s="24"/>
      <x:c r="G174" s="24"/>
      <x:c r="H174" s="30" t="str">
        <x:f>IF(A174="","",IF(COUNTIF($A$6:$A$205,A174)=1,"VALID","INVALID - DUPLICATE CLAIM ID"))</x:f>
      </x:c>
      <x:c r="I174" s="30" t="str">
        <x:f>IF(A174="","",IF(AND(COUNTIF(DECISION_CONTEXT!$A$6:$A$205,B174)=1,EXACT(B174,INDEX(DECISION_CONTEXT!$A$6:$A$205,MATCH(B174,DECISION_CONTEXT!$A$6:$A$205,0)))),"VALID","INVALID - DECISION LINK"))</x:f>
      </x:c>
      <x:c r="J174" s="30" t="str">
        <x:f>IF(A174="","",IF(OR(EXACT(F174,"MATERIAL"),EXACT(F174,"SUPPORTING")),"VALID","INVALID - MATERIALITY TOKEN"))</x:f>
      </x:c>
      <x:c r="K174" s="30" t="str">
        <x:f>IF(A174="","",COUNTIF(EVIDENCE_RECORDS!$C$6:$C$205,A174))</x:f>
      </x:c>
      <x:c r="L174" s="30" t="str">
        <x:f>IF(A174="","",COUNTIFS(EVIDENCE_RECORDS!$C$6:$C$205,A174,EVIDENCE_RECORDS!$AI$6:$AI$205,"DECISION-USABLE"))</x:f>
      </x:c>
      <x:c r="M174" s="30" t="str">
        <x:f>IF(A174="","",COUNTIFS(EVIDENCE_RECORDS!$C$6:$C$205,A174,EVIDENCE_RECORDS!$AI$6:$AI$205,"BOUNDED INFERENCE"))</x:f>
      </x:c>
      <x:c r="N174" s="30" t="str">
        <x:f>IF(A174="","",COUNTIFS(EVIDENCE_RECORDS!$C$6:$C$205,A174,EVIDENCE_RECORDS!$AI$6:$AI$205,"REPAIR / NARROW"))</x:f>
      </x:c>
      <x:c r="O174" s="30" t="str">
        <x:f>IF(A174="","",COUNTIFS(EVIDENCE_RECORDS!$C$6:$C$205,A174,EVIDENCE_RECORDS!$AI$6:$AI$205,"HOLD / EXCLUDE"))</x:f>
      </x:c>
      <x:c r="P174" s="30" t="str">
        <x:f>IF(A174="","",IF(OR(H174&lt;&gt;"VALID",I174&lt;&gt;"VALID",J174&lt;&gt;"VALID"),"REPAIR CLAIM",IF(K174=0,"NO EVIDENCE",IF(N174&gt;0,"REPAIR EVIDENCE",IF(L174+M174&gt;0,IF(O174&gt;0,"AUDITED WITH EXCLUSIONS","AUDITED"),IF(O174&gt;0,"HOLD / NO USABLE EVIDENCE","NO USABLE EVIDENCE"))))))</x:f>
      </x:c>
      <x:c r="Q174" s="30" t="str">
        <x:f>IF(A174="","",A174&amp;"|~|"&amp;B174&amp;"|~|"&amp;C174&amp;"|~|"&amp;D174&amp;"|~|"&amp;F174&amp;"|~|"&amp;E174)</x:f>
      </x:c>
      <x:c r="R174" s="30" t="str">
        <x:f>IF(A174="","",B174&amp;"|~|"&amp;A174&amp;"|~|"&amp;C174)</x:f>
      </x:c>
    </x:row>
    <x:row r="175">
      <x:c r="A175" s="24"/>
      <x:c r="B175" s="24"/>
      <x:c r="C175" s="24"/>
      <x:c r="D175" s="24"/>
      <x:c r="E175" s="24"/>
      <x:c r="F175" s="24"/>
      <x:c r="G175" s="24"/>
      <x:c r="H175" s="30" t="str">
        <x:f>IF(A175="","",IF(COUNTIF($A$6:$A$205,A175)=1,"VALID","INVALID - DUPLICATE CLAIM ID"))</x:f>
      </x:c>
      <x:c r="I175" s="30" t="str">
        <x:f>IF(A175="","",IF(AND(COUNTIF(DECISION_CONTEXT!$A$6:$A$205,B175)=1,EXACT(B175,INDEX(DECISION_CONTEXT!$A$6:$A$205,MATCH(B175,DECISION_CONTEXT!$A$6:$A$205,0)))),"VALID","INVALID - DECISION LINK"))</x:f>
      </x:c>
      <x:c r="J175" s="30" t="str">
        <x:f>IF(A175="","",IF(OR(EXACT(F175,"MATERIAL"),EXACT(F175,"SUPPORTING")),"VALID","INVALID - MATERIALITY TOKEN"))</x:f>
      </x:c>
      <x:c r="K175" s="30" t="str">
        <x:f>IF(A175="","",COUNTIF(EVIDENCE_RECORDS!$C$6:$C$205,A175))</x:f>
      </x:c>
      <x:c r="L175" s="30" t="str">
        <x:f>IF(A175="","",COUNTIFS(EVIDENCE_RECORDS!$C$6:$C$205,A175,EVIDENCE_RECORDS!$AI$6:$AI$205,"DECISION-USABLE"))</x:f>
      </x:c>
      <x:c r="M175" s="30" t="str">
        <x:f>IF(A175="","",COUNTIFS(EVIDENCE_RECORDS!$C$6:$C$205,A175,EVIDENCE_RECORDS!$AI$6:$AI$205,"BOUNDED INFERENCE"))</x:f>
      </x:c>
      <x:c r="N175" s="30" t="str">
        <x:f>IF(A175="","",COUNTIFS(EVIDENCE_RECORDS!$C$6:$C$205,A175,EVIDENCE_RECORDS!$AI$6:$AI$205,"REPAIR / NARROW"))</x:f>
      </x:c>
      <x:c r="O175" s="30" t="str">
        <x:f>IF(A175="","",COUNTIFS(EVIDENCE_RECORDS!$C$6:$C$205,A175,EVIDENCE_RECORDS!$AI$6:$AI$205,"HOLD / EXCLUDE"))</x:f>
      </x:c>
      <x:c r="P175" s="30" t="str">
        <x:f>IF(A175="","",IF(OR(H175&lt;&gt;"VALID",I175&lt;&gt;"VALID",J175&lt;&gt;"VALID"),"REPAIR CLAIM",IF(K175=0,"NO EVIDENCE",IF(N175&gt;0,"REPAIR EVIDENCE",IF(L175+M175&gt;0,IF(O175&gt;0,"AUDITED WITH EXCLUSIONS","AUDITED"),IF(O175&gt;0,"HOLD / NO USABLE EVIDENCE","NO USABLE EVIDENCE"))))))</x:f>
      </x:c>
      <x:c r="Q175" s="30" t="str">
        <x:f>IF(A175="","",A175&amp;"|~|"&amp;B175&amp;"|~|"&amp;C175&amp;"|~|"&amp;D175&amp;"|~|"&amp;F175&amp;"|~|"&amp;E175)</x:f>
      </x:c>
      <x:c r="R175" s="30" t="str">
        <x:f>IF(A175="","",B175&amp;"|~|"&amp;A175&amp;"|~|"&amp;C175)</x:f>
      </x:c>
    </x:row>
    <x:row r="176">
      <x:c r="A176" s="24"/>
      <x:c r="B176" s="24"/>
      <x:c r="C176" s="24"/>
      <x:c r="D176" s="24"/>
      <x:c r="E176" s="24"/>
      <x:c r="F176" s="24"/>
      <x:c r="G176" s="24"/>
      <x:c r="H176" s="30" t="str">
        <x:f>IF(A176="","",IF(COUNTIF($A$6:$A$205,A176)=1,"VALID","INVALID - DUPLICATE CLAIM ID"))</x:f>
      </x:c>
      <x:c r="I176" s="30" t="str">
        <x:f>IF(A176="","",IF(AND(COUNTIF(DECISION_CONTEXT!$A$6:$A$205,B176)=1,EXACT(B176,INDEX(DECISION_CONTEXT!$A$6:$A$205,MATCH(B176,DECISION_CONTEXT!$A$6:$A$205,0)))),"VALID","INVALID - DECISION LINK"))</x:f>
      </x:c>
      <x:c r="J176" s="30" t="str">
        <x:f>IF(A176="","",IF(OR(EXACT(F176,"MATERIAL"),EXACT(F176,"SUPPORTING")),"VALID","INVALID - MATERIALITY TOKEN"))</x:f>
      </x:c>
      <x:c r="K176" s="30" t="str">
        <x:f>IF(A176="","",COUNTIF(EVIDENCE_RECORDS!$C$6:$C$205,A176))</x:f>
      </x:c>
      <x:c r="L176" s="30" t="str">
        <x:f>IF(A176="","",COUNTIFS(EVIDENCE_RECORDS!$C$6:$C$205,A176,EVIDENCE_RECORDS!$AI$6:$AI$205,"DECISION-USABLE"))</x:f>
      </x:c>
      <x:c r="M176" s="30" t="str">
        <x:f>IF(A176="","",COUNTIFS(EVIDENCE_RECORDS!$C$6:$C$205,A176,EVIDENCE_RECORDS!$AI$6:$AI$205,"BOUNDED INFERENCE"))</x:f>
      </x:c>
      <x:c r="N176" s="30" t="str">
        <x:f>IF(A176="","",COUNTIFS(EVIDENCE_RECORDS!$C$6:$C$205,A176,EVIDENCE_RECORDS!$AI$6:$AI$205,"REPAIR / NARROW"))</x:f>
      </x:c>
      <x:c r="O176" s="30" t="str">
        <x:f>IF(A176="","",COUNTIFS(EVIDENCE_RECORDS!$C$6:$C$205,A176,EVIDENCE_RECORDS!$AI$6:$AI$205,"HOLD / EXCLUDE"))</x:f>
      </x:c>
      <x:c r="P176" s="30" t="str">
        <x:f>IF(A176="","",IF(OR(H176&lt;&gt;"VALID",I176&lt;&gt;"VALID",J176&lt;&gt;"VALID"),"REPAIR CLAIM",IF(K176=0,"NO EVIDENCE",IF(N176&gt;0,"REPAIR EVIDENCE",IF(L176+M176&gt;0,IF(O176&gt;0,"AUDITED WITH EXCLUSIONS","AUDITED"),IF(O176&gt;0,"HOLD / NO USABLE EVIDENCE","NO USABLE EVIDENCE"))))))</x:f>
      </x:c>
      <x:c r="Q176" s="30" t="str">
        <x:f>IF(A176="","",A176&amp;"|~|"&amp;B176&amp;"|~|"&amp;C176&amp;"|~|"&amp;D176&amp;"|~|"&amp;F176&amp;"|~|"&amp;E176)</x:f>
      </x:c>
      <x:c r="R176" s="30" t="str">
        <x:f>IF(A176="","",B176&amp;"|~|"&amp;A176&amp;"|~|"&amp;C176)</x:f>
      </x:c>
    </x:row>
    <x:row r="177">
      <x:c r="A177" s="24"/>
      <x:c r="B177" s="24"/>
      <x:c r="C177" s="24"/>
      <x:c r="D177" s="24"/>
      <x:c r="E177" s="24"/>
      <x:c r="F177" s="24"/>
      <x:c r="G177" s="24"/>
      <x:c r="H177" s="30" t="str">
        <x:f>IF(A177="","",IF(COUNTIF($A$6:$A$205,A177)=1,"VALID","INVALID - DUPLICATE CLAIM ID"))</x:f>
      </x:c>
      <x:c r="I177" s="30" t="str">
        <x:f>IF(A177="","",IF(AND(COUNTIF(DECISION_CONTEXT!$A$6:$A$205,B177)=1,EXACT(B177,INDEX(DECISION_CONTEXT!$A$6:$A$205,MATCH(B177,DECISION_CONTEXT!$A$6:$A$205,0)))),"VALID","INVALID - DECISION LINK"))</x:f>
      </x:c>
      <x:c r="J177" s="30" t="str">
        <x:f>IF(A177="","",IF(OR(EXACT(F177,"MATERIAL"),EXACT(F177,"SUPPORTING")),"VALID","INVALID - MATERIALITY TOKEN"))</x:f>
      </x:c>
      <x:c r="K177" s="30" t="str">
        <x:f>IF(A177="","",COUNTIF(EVIDENCE_RECORDS!$C$6:$C$205,A177))</x:f>
      </x:c>
      <x:c r="L177" s="30" t="str">
        <x:f>IF(A177="","",COUNTIFS(EVIDENCE_RECORDS!$C$6:$C$205,A177,EVIDENCE_RECORDS!$AI$6:$AI$205,"DECISION-USABLE"))</x:f>
      </x:c>
      <x:c r="M177" s="30" t="str">
        <x:f>IF(A177="","",COUNTIFS(EVIDENCE_RECORDS!$C$6:$C$205,A177,EVIDENCE_RECORDS!$AI$6:$AI$205,"BOUNDED INFERENCE"))</x:f>
      </x:c>
      <x:c r="N177" s="30" t="str">
        <x:f>IF(A177="","",COUNTIFS(EVIDENCE_RECORDS!$C$6:$C$205,A177,EVIDENCE_RECORDS!$AI$6:$AI$205,"REPAIR / NARROW"))</x:f>
      </x:c>
      <x:c r="O177" s="30" t="str">
        <x:f>IF(A177="","",COUNTIFS(EVIDENCE_RECORDS!$C$6:$C$205,A177,EVIDENCE_RECORDS!$AI$6:$AI$205,"HOLD / EXCLUDE"))</x:f>
      </x:c>
      <x:c r="P177" s="30" t="str">
        <x:f>IF(A177="","",IF(OR(H177&lt;&gt;"VALID",I177&lt;&gt;"VALID",J177&lt;&gt;"VALID"),"REPAIR CLAIM",IF(K177=0,"NO EVIDENCE",IF(N177&gt;0,"REPAIR EVIDENCE",IF(L177+M177&gt;0,IF(O177&gt;0,"AUDITED WITH EXCLUSIONS","AUDITED"),IF(O177&gt;0,"HOLD / NO USABLE EVIDENCE","NO USABLE EVIDENCE"))))))</x:f>
      </x:c>
      <x:c r="Q177" s="30" t="str">
        <x:f>IF(A177="","",A177&amp;"|~|"&amp;B177&amp;"|~|"&amp;C177&amp;"|~|"&amp;D177&amp;"|~|"&amp;F177&amp;"|~|"&amp;E177)</x:f>
      </x:c>
      <x:c r="R177" s="30" t="str">
        <x:f>IF(A177="","",B177&amp;"|~|"&amp;A177&amp;"|~|"&amp;C177)</x:f>
      </x:c>
    </x:row>
    <x:row r="178">
      <x:c r="A178" s="24"/>
      <x:c r="B178" s="24"/>
      <x:c r="C178" s="24"/>
      <x:c r="D178" s="24"/>
      <x:c r="E178" s="24"/>
      <x:c r="F178" s="24"/>
      <x:c r="G178" s="24"/>
      <x:c r="H178" s="30" t="str">
        <x:f>IF(A178="","",IF(COUNTIF($A$6:$A$205,A178)=1,"VALID","INVALID - DUPLICATE CLAIM ID"))</x:f>
      </x:c>
      <x:c r="I178" s="30" t="str">
        <x:f>IF(A178="","",IF(AND(COUNTIF(DECISION_CONTEXT!$A$6:$A$205,B178)=1,EXACT(B178,INDEX(DECISION_CONTEXT!$A$6:$A$205,MATCH(B178,DECISION_CONTEXT!$A$6:$A$205,0)))),"VALID","INVALID - DECISION LINK"))</x:f>
      </x:c>
      <x:c r="J178" s="30" t="str">
        <x:f>IF(A178="","",IF(OR(EXACT(F178,"MATERIAL"),EXACT(F178,"SUPPORTING")),"VALID","INVALID - MATERIALITY TOKEN"))</x:f>
      </x:c>
      <x:c r="K178" s="30" t="str">
        <x:f>IF(A178="","",COUNTIF(EVIDENCE_RECORDS!$C$6:$C$205,A178))</x:f>
      </x:c>
      <x:c r="L178" s="30" t="str">
        <x:f>IF(A178="","",COUNTIFS(EVIDENCE_RECORDS!$C$6:$C$205,A178,EVIDENCE_RECORDS!$AI$6:$AI$205,"DECISION-USABLE"))</x:f>
      </x:c>
      <x:c r="M178" s="30" t="str">
        <x:f>IF(A178="","",COUNTIFS(EVIDENCE_RECORDS!$C$6:$C$205,A178,EVIDENCE_RECORDS!$AI$6:$AI$205,"BOUNDED INFERENCE"))</x:f>
      </x:c>
      <x:c r="N178" s="30" t="str">
        <x:f>IF(A178="","",COUNTIFS(EVIDENCE_RECORDS!$C$6:$C$205,A178,EVIDENCE_RECORDS!$AI$6:$AI$205,"REPAIR / NARROW"))</x:f>
      </x:c>
      <x:c r="O178" s="30" t="str">
        <x:f>IF(A178="","",COUNTIFS(EVIDENCE_RECORDS!$C$6:$C$205,A178,EVIDENCE_RECORDS!$AI$6:$AI$205,"HOLD / EXCLUDE"))</x:f>
      </x:c>
      <x:c r="P178" s="30" t="str">
        <x:f>IF(A178="","",IF(OR(H178&lt;&gt;"VALID",I178&lt;&gt;"VALID",J178&lt;&gt;"VALID"),"REPAIR CLAIM",IF(K178=0,"NO EVIDENCE",IF(N178&gt;0,"REPAIR EVIDENCE",IF(L178+M178&gt;0,IF(O178&gt;0,"AUDITED WITH EXCLUSIONS","AUDITED"),IF(O178&gt;0,"HOLD / NO USABLE EVIDENCE","NO USABLE EVIDENCE"))))))</x:f>
      </x:c>
      <x:c r="Q178" s="30" t="str">
        <x:f>IF(A178="","",A178&amp;"|~|"&amp;B178&amp;"|~|"&amp;C178&amp;"|~|"&amp;D178&amp;"|~|"&amp;F178&amp;"|~|"&amp;E178)</x:f>
      </x:c>
      <x:c r="R178" s="30" t="str">
        <x:f>IF(A178="","",B178&amp;"|~|"&amp;A178&amp;"|~|"&amp;C178)</x:f>
      </x:c>
    </x:row>
    <x:row r="179">
      <x:c r="A179" s="24"/>
      <x:c r="B179" s="24"/>
      <x:c r="C179" s="24"/>
      <x:c r="D179" s="24"/>
      <x:c r="E179" s="24"/>
      <x:c r="F179" s="24"/>
      <x:c r="G179" s="24"/>
      <x:c r="H179" s="30" t="str">
        <x:f>IF(A179="","",IF(COUNTIF($A$6:$A$205,A179)=1,"VALID","INVALID - DUPLICATE CLAIM ID"))</x:f>
      </x:c>
      <x:c r="I179" s="30" t="str">
        <x:f>IF(A179="","",IF(AND(COUNTIF(DECISION_CONTEXT!$A$6:$A$205,B179)=1,EXACT(B179,INDEX(DECISION_CONTEXT!$A$6:$A$205,MATCH(B179,DECISION_CONTEXT!$A$6:$A$205,0)))),"VALID","INVALID - DECISION LINK"))</x:f>
      </x:c>
      <x:c r="J179" s="30" t="str">
        <x:f>IF(A179="","",IF(OR(EXACT(F179,"MATERIAL"),EXACT(F179,"SUPPORTING")),"VALID","INVALID - MATERIALITY TOKEN"))</x:f>
      </x:c>
      <x:c r="K179" s="30" t="str">
        <x:f>IF(A179="","",COUNTIF(EVIDENCE_RECORDS!$C$6:$C$205,A179))</x:f>
      </x:c>
      <x:c r="L179" s="30" t="str">
        <x:f>IF(A179="","",COUNTIFS(EVIDENCE_RECORDS!$C$6:$C$205,A179,EVIDENCE_RECORDS!$AI$6:$AI$205,"DECISION-USABLE"))</x:f>
      </x:c>
      <x:c r="M179" s="30" t="str">
        <x:f>IF(A179="","",COUNTIFS(EVIDENCE_RECORDS!$C$6:$C$205,A179,EVIDENCE_RECORDS!$AI$6:$AI$205,"BOUNDED INFERENCE"))</x:f>
      </x:c>
      <x:c r="N179" s="30" t="str">
        <x:f>IF(A179="","",COUNTIFS(EVIDENCE_RECORDS!$C$6:$C$205,A179,EVIDENCE_RECORDS!$AI$6:$AI$205,"REPAIR / NARROW"))</x:f>
      </x:c>
      <x:c r="O179" s="30" t="str">
        <x:f>IF(A179="","",COUNTIFS(EVIDENCE_RECORDS!$C$6:$C$205,A179,EVIDENCE_RECORDS!$AI$6:$AI$205,"HOLD / EXCLUDE"))</x:f>
      </x:c>
      <x:c r="P179" s="30" t="str">
        <x:f>IF(A179="","",IF(OR(H179&lt;&gt;"VALID",I179&lt;&gt;"VALID",J179&lt;&gt;"VALID"),"REPAIR CLAIM",IF(K179=0,"NO EVIDENCE",IF(N179&gt;0,"REPAIR EVIDENCE",IF(L179+M179&gt;0,IF(O179&gt;0,"AUDITED WITH EXCLUSIONS","AUDITED"),IF(O179&gt;0,"HOLD / NO USABLE EVIDENCE","NO USABLE EVIDENCE"))))))</x:f>
      </x:c>
      <x:c r="Q179" s="30" t="str">
        <x:f>IF(A179="","",A179&amp;"|~|"&amp;B179&amp;"|~|"&amp;C179&amp;"|~|"&amp;D179&amp;"|~|"&amp;F179&amp;"|~|"&amp;E179)</x:f>
      </x:c>
      <x:c r="R179" s="30" t="str">
        <x:f>IF(A179="","",B179&amp;"|~|"&amp;A179&amp;"|~|"&amp;C179)</x:f>
      </x:c>
    </x:row>
    <x:row r="180">
      <x:c r="A180" s="24"/>
      <x:c r="B180" s="24"/>
      <x:c r="C180" s="24"/>
      <x:c r="D180" s="24"/>
      <x:c r="E180" s="24"/>
      <x:c r="F180" s="24"/>
      <x:c r="G180" s="24"/>
      <x:c r="H180" s="30" t="str">
        <x:f>IF(A180="","",IF(COUNTIF($A$6:$A$205,A180)=1,"VALID","INVALID - DUPLICATE CLAIM ID"))</x:f>
      </x:c>
      <x:c r="I180" s="30" t="str">
        <x:f>IF(A180="","",IF(AND(COUNTIF(DECISION_CONTEXT!$A$6:$A$205,B180)=1,EXACT(B180,INDEX(DECISION_CONTEXT!$A$6:$A$205,MATCH(B180,DECISION_CONTEXT!$A$6:$A$205,0)))),"VALID","INVALID - DECISION LINK"))</x:f>
      </x:c>
      <x:c r="J180" s="30" t="str">
        <x:f>IF(A180="","",IF(OR(EXACT(F180,"MATERIAL"),EXACT(F180,"SUPPORTING")),"VALID","INVALID - MATERIALITY TOKEN"))</x:f>
      </x:c>
      <x:c r="K180" s="30" t="str">
        <x:f>IF(A180="","",COUNTIF(EVIDENCE_RECORDS!$C$6:$C$205,A180))</x:f>
      </x:c>
      <x:c r="L180" s="30" t="str">
        <x:f>IF(A180="","",COUNTIFS(EVIDENCE_RECORDS!$C$6:$C$205,A180,EVIDENCE_RECORDS!$AI$6:$AI$205,"DECISION-USABLE"))</x:f>
      </x:c>
      <x:c r="M180" s="30" t="str">
        <x:f>IF(A180="","",COUNTIFS(EVIDENCE_RECORDS!$C$6:$C$205,A180,EVIDENCE_RECORDS!$AI$6:$AI$205,"BOUNDED INFERENCE"))</x:f>
      </x:c>
      <x:c r="N180" s="30" t="str">
        <x:f>IF(A180="","",COUNTIFS(EVIDENCE_RECORDS!$C$6:$C$205,A180,EVIDENCE_RECORDS!$AI$6:$AI$205,"REPAIR / NARROW"))</x:f>
      </x:c>
      <x:c r="O180" s="30" t="str">
        <x:f>IF(A180="","",COUNTIFS(EVIDENCE_RECORDS!$C$6:$C$205,A180,EVIDENCE_RECORDS!$AI$6:$AI$205,"HOLD / EXCLUDE"))</x:f>
      </x:c>
      <x:c r="P180" s="30" t="str">
        <x:f>IF(A180="","",IF(OR(H180&lt;&gt;"VALID",I180&lt;&gt;"VALID",J180&lt;&gt;"VALID"),"REPAIR CLAIM",IF(K180=0,"NO EVIDENCE",IF(N180&gt;0,"REPAIR EVIDENCE",IF(L180+M180&gt;0,IF(O180&gt;0,"AUDITED WITH EXCLUSIONS","AUDITED"),IF(O180&gt;0,"HOLD / NO USABLE EVIDENCE","NO USABLE EVIDENCE"))))))</x:f>
      </x:c>
      <x:c r="Q180" s="30" t="str">
        <x:f>IF(A180="","",A180&amp;"|~|"&amp;B180&amp;"|~|"&amp;C180&amp;"|~|"&amp;D180&amp;"|~|"&amp;F180&amp;"|~|"&amp;E180)</x:f>
      </x:c>
      <x:c r="R180" s="30" t="str">
        <x:f>IF(A180="","",B180&amp;"|~|"&amp;A180&amp;"|~|"&amp;C180)</x:f>
      </x:c>
    </x:row>
    <x:row r="181">
      <x:c r="A181" s="24"/>
      <x:c r="B181" s="24"/>
      <x:c r="C181" s="24"/>
      <x:c r="D181" s="24"/>
      <x:c r="E181" s="24"/>
      <x:c r="F181" s="24"/>
      <x:c r="G181" s="24"/>
      <x:c r="H181" s="30" t="str">
        <x:f>IF(A181="","",IF(COUNTIF($A$6:$A$205,A181)=1,"VALID","INVALID - DUPLICATE CLAIM ID"))</x:f>
      </x:c>
      <x:c r="I181" s="30" t="str">
        <x:f>IF(A181="","",IF(AND(COUNTIF(DECISION_CONTEXT!$A$6:$A$205,B181)=1,EXACT(B181,INDEX(DECISION_CONTEXT!$A$6:$A$205,MATCH(B181,DECISION_CONTEXT!$A$6:$A$205,0)))),"VALID","INVALID - DECISION LINK"))</x:f>
      </x:c>
      <x:c r="J181" s="30" t="str">
        <x:f>IF(A181="","",IF(OR(EXACT(F181,"MATERIAL"),EXACT(F181,"SUPPORTING")),"VALID","INVALID - MATERIALITY TOKEN"))</x:f>
      </x:c>
      <x:c r="K181" s="30" t="str">
        <x:f>IF(A181="","",COUNTIF(EVIDENCE_RECORDS!$C$6:$C$205,A181))</x:f>
      </x:c>
      <x:c r="L181" s="30" t="str">
        <x:f>IF(A181="","",COUNTIFS(EVIDENCE_RECORDS!$C$6:$C$205,A181,EVIDENCE_RECORDS!$AI$6:$AI$205,"DECISION-USABLE"))</x:f>
      </x:c>
      <x:c r="M181" s="30" t="str">
        <x:f>IF(A181="","",COUNTIFS(EVIDENCE_RECORDS!$C$6:$C$205,A181,EVIDENCE_RECORDS!$AI$6:$AI$205,"BOUNDED INFERENCE"))</x:f>
      </x:c>
      <x:c r="N181" s="30" t="str">
        <x:f>IF(A181="","",COUNTIFS(EVIDENCE_RECORDS!$C$6:$C$205,A181,EVIDENCE_RECORDS!$AI$6:$AI$205,"REPAIR / NARROW"))</x:f>
      </x:c>
      <x:c r="O181" s="30" t="str">
        <x:f>IF(A181="","",COUNTIFS(EVIDENCE_RECORDS!$C$6:$C$205,A181,EVIDENCE_RECORDS!$AI$6:$AI$205,"HOLD / EXCLUDE"))</x:f>
      </x:c>
      <x:c r="P181" s="30" t="str">
        <x:f>IF(A181="","",IF(OR(H181&lt;&gt;"VALID",I181&lt;&gt;"VALID",J181&lt;&gt;"VALID"),"REPAIR CLAIM",IF(K181=0,"NO EVIDENCE",IF(N181&gt;0,"REPAIR EVIDENCE",IF(L181+M181&gt;0,IF(O181&gt;0,"AUDITED WITH EXCLUSIONS","AUDITED"),IF(O181&gt;0,"HOLD / NO USABLE EVIDENCE","NO USABLE EVIDENCE"))))))</x:f>
      </x:c>
      <x:c r="Q181" s="30" t="str">
        <x:f>IF(A181="","",A181&amp;"|~|"&amp;B181&amp;"|~|"&amp;C181&amp;"|~|"&amp;D181&amp;"|~|"&amp;F181&amp;"|~|"&amp;E181)</x:f>
      </x:c>
      <x:c r="R181" s="30" t="str">
        <x:f>IF(A181="","",B181&amp;"|~|"&amp;A181&amp;"|~|"&amp;C181)</x:f>
      </x:c>
    </x:row>
    <x:row r="182">
      <x:c r="A182" s="24"/>
      <x:c r="B182" s="24"/>
      <x:c r="C182" s="24"/>
      <x:c r="D182" s="24"/>
      <x:c r="E182" s="24"/>
      <x:c r="F182" s="24"/>
      <x:c r="G182" s="24"/>
      <x:c r="H182" s="30" t="str">
        <x:f>IF(A182="","",IF(COUNTIF($A$6:$A$205,A182)=1,"VALID","INVALID - DUPLICATE CLAIM ID"))</x:f>
      </x:c>
      <x:c r="I182" s="30" t="str">
        <x:f>IF(A182="","",IF(AND(COUNTIF(DECISION_CONTEXT!$A$6:$A$205,B182)=1,EXACT(B182,INDEX(DECISION_CONTEXT!$A$6:$A$205,MATCH(B182,DECISION_CONTEXT!$A$6:$A$205,0)))),"VALID","INVALID - DECISION LINK"))</x:f>
      </x:c>
      <x:c r="J182" s="30" t="str">
        <x:f>IF(A182="","",IF(OR(EXACT(F182,"MATERIAL"),EXACT(F182,"SUPPORTING")),"VALID","INVALID - MATERIALITY TOKEN"))</x:f>
      </x:c>
      <x:c r="K182" s="30" t="str">
        <x:f>IF(A182="","",COUNTIF(EVIDENCE_RECORDS!$C$6:$C$205,A182))</x:f>
      </x:c>
      <x:c r="L182" s="30" t="str">
        <x:f>IF(A182="","",COUNTIFS(EVIDENCE_RECORDS!$C$6:$C$205,A182,EVIDENCE_RECORDS!$AI$6:$AI$205,"DECISION-USABLE"))</x:f>
      </x:c>
      <x:c r="M182" s="30" t="str">
        <x:f>IF(A182="","",COUNTIFS(EVIDENCE_RECORDS!$C$6:$C$205,A182,EVIDENCE_RECORDS!$AI$6:$AI$205,"BOUNDED INFERENCE"))</x:f>
      </x:c>
      <x:c r="N182" s="30" t="str">
        <x:f>IF(A182="","",COUNTIFS(EVIDENCE_RECORDS!$C$6:$C$205,A182,EVIDENCE_RECORDS!$AI$6:$AI$205,"REPAIR / NARROW"))</x:f>
      </x:c>
      <x:c r="O182" s="30" t="str">
        <x:f>IF(A182="","",COUNTIFS(EVIDENCE_RECORDS!$C$6:$C$205,A182,EVIDENCE_RECORDS!$AI$6:$AI$205,"HOLD / EXCLUDE"))</x:f>
      </x:c>
      <x:c r="P182" s="30" t="str">
        <x:f>IF(A182="","",IF(OR(H182&lt;&gt;"VALID",I182&lt;&gt;"VALID",J182&lt;&gt;"VALID"),"REPAIR CLAIM",IF(K182=0,"NO EVIDENCE",IF(N182&gt;0,"REPAIR EVIDENCE",IF(L182+M182&gt;0,IF(O182&gt;0,"AUDITED WITH EXCLUSIONS","AUDITED"),IF(O182&gt;0,"HOLD / NO USABLE EVIDENCE","NO USABLE EVIDENCE"))))))</x:f>
      </x:c>
      <x:c r="Q182" s="30" t="str">
        <x:f>IF(A182="","",A182&amp;"|~|"&amp;B182&amp;"|~|"&amp;C182&amp;"|~|"&amp;D182&amp;"|~|"&amp;F182&amp;"|~|"&amp;E182)</x:f>
      </x:c>
      <x:c r="R182" s="30" t="str">
        <x:f>IF(A182="","",B182&amp;"|~|"&amp;A182&amp;"|~|"&amp;C182)</x:f>
      </x:c>
    </x:row>
    <x:row r="183">
      <x:c r="A183" s="24"/>
      <x:c r="B183" s="24"/>
      <x:c r="C183" s="24"/>
      <x:c r="D183" s="24"/>
      <x:c r="E183" s="24"/>
      <x:c r="F183" s="24"/>
      <x:c r="G183" s="24"/>
      <x:c r="H183" s="30" t="str">
        <x:f>IF(A183="","",IF(COUNTIF($A$6:$A$205,A183)=1,"VALID","INVALID - DUPLICATE CLAIM ID"))</x:f>
      </x:c>
      <x:c r="I183" s="30" t="str">
        <x:f>IF(A183="","",IF(AND(COUNTIF(DECISION_CONTEXT!$A$6:$A$205,B183)=1,EXACT(B183,INDEX(DECISION_CONTEXT!$A$6:$A$205,MATCH(B183,DECISION_CONTEXT!$A$6:$A$205,0)))),"VALID","INVALID - DECISION LINK"))</x:f>
      </x:c>
      <x:c r="J183" s="30" t="str">
        <x:f>IF(A183="","",IF(OR(EXACT(F183,"MATERIAL"),EXACT(F183,"SUPPORTING")),"VALID","INVALID - MATERIALITY TOKEN"))</x:f>
      </x:c>
      <x:c r="K183" s="30" t="str">
        <x:f>IF(A183="","",COUNTIF(EVIDENCE_RECORDS!$C$6:$C$205,A183))</x:f>
      </x:c>
      <x:c r="L183" s="30" t="str">
        <x:f>IF(A183="","",COUNTIFS(EVIDENCE_RECORDS!$C$6:$C$205,A183,EVIDENCE_RECORDS!$AI$6:$AI$205,"DECISION-USABLE"))</x:f>
      </x:c>
      <x:c r="M183" s="30" t="str">
        <x:f>IF(A183="","",COUNTIFS(EVIDENCE_RECORDS!$C$6:$C$205,A183,EVIDENCE_RECORDS!$AI$6:$AI$205,"BOUNDED INFERENCE"))</x:f>
      </x:c>
      <x:c r="N183" s="30" t="str">
        <x:f>IF(A183="","",COUNTIFS(EVIDENCE_RECORDS!$C$6:$C$205,A183,EVIDENCE_RECORDS!$AI$6:$AI$205,"REPAIR / NARROW"))</x:f>
      </x:c>
      <x:c r="O183" s="30" t="str">
        <x:f>IF(A183="","",COUNTIFS(EVIDENCE_RECORDS!$C$6:$C$205,A183,EVIDENCE_RECORDS!$AI$6:$AI$205,"HOLD / EXCLUDE"))</x:f>
      </x:c>
      <x:c r="P183" s="30" t="str">
        <x:f>IF(A183="","",IF(OR(H183&lt;&gt;"VALID",I183&lt;&gt;"VALID",J183&lt;&gt;"VALID"),"REPAIR CLAIM",IF(K183=0,"NO EVIDENCE",IF(N183&gt;0,"REPAIR EVIDENCE",IF(L183+M183&gt;0,IF(O183&gt;0,"AUDITED WITH EXCLUSIONS","AUDITED"),IF(O183&gt;0,"HOLD / NO USABLE EVIDENCE","NO USABLE EVIDENCE"))))))</x:f>
      </x:c>
      <x:c r="Q183" s="30" t="str">
        <x:f>IF(A183="","",A183&amp;"|~|"&amp;B183&amp;"|~|"&amp;C183&amp;"|~|"&amp;D183&amp;"|~|"&amp;F183&amp;"|~|"&amp;E183)</x:f>
      </x:c>
      <x:c r="R183" s="30" t="str">
        <x:f>IF(A183="","",B183&amp;"|~|"&amp;A183&amp;"|~|"&amp;C183)</x:f>
      </x:c>
    </x:row>
    <x:row r="184">
      <x:c r="A184" s="24"/>
      <x:c r="B184" s="24"/>
      <x:c r="C184" s="24"/>
      <x:c r="D184" s="24"/>
      <x:c r="E184" s="24"/>
      <x:c r="F184" s="24"/>
      <x:c r="G184" s="24"/>
      <x:c r="H184" s="30" t="str">
        <x:f>IF(A184="","",IF(COUNTIF($A$6:$A$205,A184)=1,"VALID","INVALID - DUPLICATE CLAIM ID"))</x:f>
      </x:c>
      <x:c r="I184" s="30" t="str">
        <x:f>IF(A184="","",IF(AND(COUNTIF(DECISION_CONTEXT!$A$6:$A$205,B184)=1,EXACT(B184,INDEX(DECISION_CONTEXT!$A$6:$A$205,MATCH(B184,DECISION_CONTEXT!$A$6:$A$205,0)))),"VALID","INVALID - DECISION LINK"))</x:f>
      </x:c>
      <x:c r="J184" s="30" t="str">
        <x:f>IF(A184="","",IF(OR(EXACT(F184,"MATERIAL"),EXACT(F184,"SUPPORTING")),"VALID","INVALID - MATERIALITY TOKEN"))</x:f>
      </x:c>
      <x:c r="K184" s="30" t="str">
        <x:f>IF(A184="","",COUNTIF(EVIDENCE_RECORDS!$C$6:$C$205,A184))</x:f>
      </x:c>
      <x:c r="L184" s="30" t="str">
        <x:f>IF(A184="","",COUNTIFS(EVIDENCE_RECORDS!$C$6:$C$205,A184,EVIDENCE_RECORDS!$AI$6:$AI$205,"DECISION-USABLE"))</x:f>
      </x:c>
      <x:c r="M184" s="30" t="str">
        <x:f>IF(A184="","",COUNTIFS(EVIDENCE_RECORDS!$C$6:$C$205,A184,EVIDENCE_RECORDS!$AI$6:$AI$205,"BOUNDED INFERENCE"))</x:f>
      </x:c>
      <x:c r="N184" s="30" t="str">
        <x:f>IF(A184="","",COUNTIFS(EVIDENCE_RECORDS!$C$6:$C$205,A184,EVIDENCE_RECORDS!$AI$6:$AI$205,"REPAIR / NARROW"))</x:f>
      </x:c>
      <x:c r="O184" s="30" t="str">
        <x:f>IF(A184="","",COUNTIFS(EVIDENCE_RECORDS!$C$6:$C$205,A184,EVIDENCE_RECORDS!$AI$6:$AI$205,"HOLD / EXCLUDE"))</x:f>
      </x:c>
      <x:c r="P184" s="30" t="str">
        <x:f>IF(A184="","",IF(OR(H184&lt;&gt;"VALID",I184&lt;&gt;"VALID",J184&lt;&gt;"VALID"),"REPAIR CLAIM",IF(K184=0,"NO EVIDENCE",IF(N184&gt;0,"REPAIR EVIDENCE",IF(L184+M184&gt;0,IF(O184&gt;0,"AUDITED WITH EXCLUSIONS","AUDITED"),IF(O184&gt;0,"HOLD / NO USABLE EVIDENCE","NO USABLE EVIDENCE"))))))</x:f>
      </x:c>
      <x:c r="Q184" s="30" t="str">
        <x:f>IF(A184="","",A184&amp;"|~|"&amp;B184&amp;"|~|"&amp;C184&amp;"|~|"&amp;D184&amp;"|~|"&amp;F184&amp;"|~|"&amp;E184)</x:f>
      </x:c>
      <x:c r="R184" s="30" t="str">
        <x:f>IF(A184="","",B184&amp;"|~|"&amp;A184&amp;"|~|"&amp;C184)</x:f>
      </x:c>
    </x:row>
    <x:row r="185">
      <x:c r="A185" s="24"/>
      <x:c r="B185" s="24"/>
      <x:c r="C185" s="24"/>
      <x:c r="D185" s="24"/>
      <x:c r="E185" s="24"/>
      <x:c r="F185" s="24"/>
      <x:c r="G185" s="24"/>
      <x:c r="H185" s="30" t="str">
        <x:f>IF(A185="","",IF(COUNTIF($A$6:$A$205,A185)=1,"VALID","INVALID - DUPLICATE CLAIM ID"))</x:f>
      </x:c>
      <x:c r="I185" s="30" t="str">
        <x:f>IF(A185="","",IF(AND(COUNTIF(DECISION_CONTEXT!$A$6:$A$205,B185)=1,EXACT(B185,INDEX(DECISION_CONTEXT!$A$6:$A$205,MATCH(B185,DECISION_CONTEXT!$A$6:$A$205,0)))),"VALID","INVALID - DECISION LINK"))</x:f>
      </x:c>
      <x:c r="J185" s="30" t="str">
        <x:f>IF(A185="","",IF(OR(EXACT(F185,"MATERIAL"),EXACT(F185,"SUPPORTING")),"VALID","INVALID - MATERIALITY TOKEN"))</x:f>
      </x:c>
      <x:c r="K185" s="30" t="str">
        <x:f>IF(A185="","",COUNTIF(EVIDENCE_RECORDS!$C$6:$C$205,A185))</x:f>
      </x:c>
      <x:c r="L185" s="30" t="str">
        <x:f>IF(A185="","",COUNTIFS(EVIDENCE_RECORDS!$C$6:$C$205,A185,EVIDENCE_RECORDS!$AI$6:$AI$205,"DECISION-USABLE"))</x:f>
      </x:c>
      <x:c r="M185" s="30" t="str">
        <x:f>IF(A185="","",COUNTIFS(EVIDENCE_RECORDS!$C$6:$C$205,A185,EVIDENCE_RECORDS!$AI$6:$AI$205,"BOUNDED INFERENCE"))</x:f>
      </x:c>
      <x:c r="N185" s="30" t="str">
        <x:f>IF(A185="","",COUNTIFS(EVIDENCE_RECORDS!$C$6:$C$205,A185,EVIDENCE_RECORDS!$AI$6:$AI$205,"REPAIR / NARROW"))</x:f>
      </x:c>
      <x:c r="O185" s="30" t="str">
        <x:f>IF(A185="","",COUNTIFS(EVIDENCE_RECORDS!$C$6:$C$205,A185,EVIDENCE_RECORDS!$AI$6:$AI$205,"HOLD / EXCLUDE"))</x:f>
      </x:c>
      <x:c r="P185" s="30" t="str">
        <x:f>IF(A185="","",IF(OR(H185&lt;&gt;"VALID",I185&lt;&gt;"VALID",J185&lt;&gt;"VALID"),"REPAIR CLAIM",IF(K185=0,"NO EVIDENCE",IF(N185&gt;0,"REPAIR EVIDENCE",IF(L185+M185&gt;0,IF(O185&gt;0,"AUDITED WITH EXCLUSIONS","AUDITED"),IF(O185&gt;0,"HOLD / NO USABLE EVIDENCE","NO USABLE EVIDENCE"))))))</x:f>
      </x:c>
      <x:c r="Q185" s="30" t="str">
        <x:f>IF(A185="","",A185&amp;"|~|"&amp;B185&amp;"|~|"&amp;C185&amp;"|~|"&amp;D185&amp;"|~|"&amp;F185&amp;"|~|"&amp;E185)</x:f>
      </x:c>
      <x:c r="R185" s="30" t="str">
        <x:f>IF(A185="","",B185&amp;"|~|"&amp;A185&amp;"|~|"&amp;C185)</x:f>
      </x:c>
    </x:row>
    <x:row r="186">
      <x:c r="A186" s="24"/>
      <x:c r="B186" s="24"/>
      <x:c r="C186" s="24"/>
      <x:c r="D186" s="24"/>
      <x:c r="E186" s="24"/>
      <x:c r="F186" s="24"/>
      <x:c r="G186" s="24"/>
      <x:c r="H186" s="30" t="str">
        <x:f>IF(A186="","",IF(COUNTIF($A$6:$A$205,A186)=1,"VALID","INVALID - DUPLICATE CLAIM ID"))</x:f>
      </x:c>
      <x:c r="I186" s="30" t="str">
        <x:f>IF(A186="","",IF(AND(COUNTIF(DECISION_CONTEXT!$A$6:$A$205,B186)=1,EXACT(B186,INDEX(DECISION_CONTEXT!$A$6:$A$205,MATCH(B186,DECISION_CONTEXT!$A$6:$A$205,0)))),"VALID","INVALID - DECISION LINK"))</x:f>
      </x:c>
      <x:c r="J186" s="30" t="str">
        <x:f>IF(A186="","",IF(OR(EXACT(F186,"MATERIAL"),EXACT(F186,"SUPPORTING")),"VALID","INVALID - MATERIALITY TOKEN"))</x:f>
      </x:c>
      <x:c r="K186" s="30" t="str">
        <x:f>IF(A186="","",COUNTIF(EVIDENCE_RECORDS!$C$6:$C$205,A186))</x:f>
      </x:c>
      <x:c r="L186" s="30" t="str">
        <x:f>IF(A186="","",COUNTIFS(EVIDENCE_RECORDS!$C$6:$C$205,A186,EVIDENCE_RECORDS!$AI$6:$AI$205,"DECISION-USABLE"))</x:f>
      </x:c>
      <x:c r="M186" s="30" t="str">
        <x:f>IF(A186="","",COUNTIFS(EVIDENCE_RECORDS!$C$6:$C$205,A186,EVIDENCE_RECORDS!$AI$6:$AI$205,"BOUNDED INFERENCE"))</x:f>
      </x:c>
      <x:c r="N186" s="30" t="str">
        <x:f>IF(A186="","",COUNTIFS(EVIDENCE_RECORDS!$C$6:$C$205,A186,EVIDENCE_RECORDS!$AI$6:$AI$205,"REPAIR / NARROW"))</x:f>
      </x:c>
      <x:c r="O186" s="30" t="str">
        <x:f>IF(A186="","",COUNTIFS(EVIDENCE_RECORDS!$C$6:$C$205,A186,EVIDENCE_RECORDS!$AI$6:$AI$205,"HOLD / EXCLUDE"))</x:f>
      </x:c>
      <x:c r="P186" s="30" t="str">
        <x:f>IF(A186="","",IF(OR(H186&lt;&gt;"VALID",I186&lt;&gt;"VALID",J186&lt;&gt;"VALID"),"REPAIR CLAIM",IF(K186=0,"NO EVIDENCE",IF(N186&gt;0,"REPAIR EVIDENCE",IF(L186+M186&gt;0,IF(O186&gt;0,"AUDITED WITH EXCLUSIONS","AUDITED"),IF(O186&gt;0,"HOLD / NO USABLE EVIDENCE","NO USABLE EVIDENCE"))))))</x:f>
      </x:c>
      <x:c r="Q186" s="30" t="str">
        <x:f>IF(A186="","",A186&amp;"|~|"&amp;B186&amp;"|~|"&amp;C186&amp;"|~|"&amp;D186&amp;"|~|"&amp;F186&amp;"|~|"&amp;E186)</x:f>
      </x:c>
      <x:c r="R186" s="30" t="str">
        <x:f>IF(A186="","",B186&amp;"|~|"&amp;A186&amp;"|~|"&amp;C186)</x:f>
      </x:c>
    </x:row>
    <x:row r="187">
      <x:c r="A187" s="24"/>
      <x:c r="B187" s="24"/>
      <x:c r="C187" s="24"/>
      <x:c r="D187" s="24"/>
      <x:c r="E187" s="24"/>
      <x:c r="F187" s="24"/>
      <x:c r="G187" s="24"/>
      <x:c r="H187" s="30" t="str">
        <x:f>IF(A187="","",IF(COUNTIF($A$6:$A$205,A187)=1,"VALID","INVALID - DUPLICATE CLAIM ID"))</x:f>
      </x:c>
      <x:c r="I187" s="30" t="str">
        <x:f>IF(A187="","",IF(AND(COUNTIF(DECISION_CONTEXT!$A$6:$A$205,B187)=1,EXACT(B187,INDEX(DECISION_CONTEXT!$A$6:$A$205,MATCH(B187,DECISION_CONTEXT!$A$6:$A$205,0)))),"VALID","INVALID - DECISION LINK"))</x:f>
      </x:c>
      <x:c r="J187" s="30" t="str">
        <x:f>IF(A187="","",IF(OR(EXACT(F187,"MATERIAL"),EXACT(F187,"SUPPORTING")),"VALID","INVALID - MATERIALITY TOKEN"))</x:f>
      </x:c>
      <x:c r="K187" s="30" t="str">
        <x:f>IF(A187="","",COUNTIF(EVIDENCE_RECORDS!$C$6:$C$205,A187))</x:f>
      </x:c>
      <x:c r="L187" s="30" t="str">
        <x:f>IF(A187="","",COUNTIFS(EVIDENCE_RECORDS!$C$6:$C$205,A187,EVIDENCE_RECORDS!$AI$6:$AI$205,"DECISION-USABLE"))</x:f>
      </x:c>
      <x:c r="M187" s="30" t="str">
        <x:f>IF(A187="","",COUNTIFS(EVIDENCE_RECORDS!$C$6:$C$205,A187,EVIDENCE_RECORDS!$AI$6:$AI$205,"BOUNDED INFERENCE"))</x:f>
      </x:c>
      <x:c r="N187" s="30" t="str">
        <x:f>IF(A187="","",COUNTIFS(EVIDENCE_RECORDS!$C$6:$C$205,A187,EVIDENCE_RECORDS!$AI$6:$AI$205,"REPAIR / NARROW"))</x:f>
      </x:c>
      <x:c r="O187" s="30" t="str">
        <x:f>IF(A187="","",COUNTIFS(EVIDENCE_RECORDS!$C$6:$C$205,A187,EVIDENCE_RECORDS!$AI$6:$AI$205,"HOLD / EXCLUDE"))</x:f>
      </x:c>
      <x:c r="P187" s="30" t="str">
        <x:f>IF(A187="","",IF(OR(H187&lt;&gt;"VALID",I187&lt;&gt;"VALID",J187&lt;&gt;"VALID"),"REPAIR CLAIM",IF(K187=0,"NO EVIDENCE",IF(N187&gt;0,"REPAIR EVIDENCE",IF(L187+M187&gt;0,IF(O187&gt;0,"AUDITED WITH EXCLUSIONS","AUDITED"),IF(O187&gt;0,"HOLD / NO USABLE EVIDENCE","NO USABLE EVIDENCE"))))))</x:f>
      </x:c>
      <x:c r="Q187" s="30" t="str">
        <x:f>IF(A187="","",A187&amp;"|~|"&amp;B187&amp;"|~|"&amp;C187&amp;"|~|"&amp;D187&amp;"|~|"&amp;F187&amp;"|~|"&amp;E187)</x:f>
      </x:c>
      <x:c r="R187" s="30" t="str">
        <x:f>IF(A187="","",B187&amp;"|~|"&amp;A187&amp;"|~|"&amp;C187)</x:f>
      </x:c>
    </x:row>
    <x:row r="188">
      <x:c r="A188" s="24"/>
      <x:c r="B188" s="24"/>
      <x:c r="C188" s="24"/>
      <x:c r="D188" s="24"/>
      <x:c r="E188" s="24"/>
      <x:c r="F188" s="24"/>
      <x:c r="G188" s="24"/>
      <x:c r="H188" s="30" t="str">
        <x:f>IF(A188="","",IF(COUNTIF($A$6:$A$205,A188)=1,"VALID","INVALID - DUPLICATE CLAIM ID"))</x:f>
      </x:c>
      <x:c r="I188" s="30" t="str">
        <x:f>IF(A188="","",IF(AND(COUNTIF(DECISION_CONTEXT!$A$6:$A$205,B188)=1,EXACT(B188,INDEX(DECISION_CONTEXT!$A$6:$A$205,MATCH(B188,DECISION_CONTEXT!$A$6:$A$205,0)))),"VALID","INVALID - DECISION LINK"))</x:f>
      </x:c>
      <x:c r="J188" s="30" t="str">
        <x:f>IF(A188="","",IF(OR(EXACT(F188,"MATERIAL"),EXACT(F188,"SUPPORTING")),"VALID","INVALID - MATERIALITY TOKEN"))</x:f>
      </x:c>
      <x:c r="K188" s="30" t="str">
        <x:f>IF(A188="","",COUNTIF(EVIDENCE_RECORDS!$C$6:$C$205,A188))</x:f>
      </x:c>
      <x:c r="L188" s="30" t="str">
        <x:f>IF(A188="","",COUNTIFS(EVIDENCE_RECORDS!$C$6:$C$205,A188,EVIDENCE_RECORDS!$AI$6:$AI$205,"DECISION-USABLE"))</x:f>
      </x:c>
      <x:c r="M188" s="30" t="str">
        <x:f>IF(A188="","",COUNTIFS(EVIDENCE_RECORDS!$C$6:$C$205,A188,EVIDENCE_RECORDS!$AI$6:$AI$205,"BOUNDED INFERENCE"))</x:f>
      </x:c>
      <x:c r="N188" s="30" t="str">
        <x:f>IF(A188="","",COUNTIFS(EVIDENCE_RECORDS!$C$6:$C$205,A188,EVIDENCE_RECORDS!$AI$6:$AI$205,"REPAIR / NARROW"))</x:f>
      </x:c>
      <x:c r="O188" s="30" t="str">
        <x:f>IF(A188="","",COUNTIFS(EVIDENCE_RECORDS!$C$6:$C$205,A188,EVIDENCE_RECORDS!$AI$6:$AI$205,"HOLD / EXCLUDE"))</x:f>
      </x:c>
      <x:c r="P188" s="30" t="str">
        <x:f>IF(A188="","",IF(OR(H188&lt;&gt;"VALID",I188&lt;&gt;"VALID",J188&lt;&gt;"VALID"),"REPAIR CLAIM",IF(K188=0,"NO EVIDENCE",IF(N188&gt;0,"REPAIR EVIDENCE",IF(L188+M188&gt;0,IF(O188&gt;0,"AUDITED WITH EXCLUSIONS","AUDITED"),IF(O188&gt;0,"HOLD / NO USABLE EVIDENCE","NO USABLE EVIDENCE"))))))</x:f>
      </x:c>
      <x:c r="Q188" s="30" t="str">
        <x:f>IF(A188="","",A188&amp;"|~|"&amp;B188&amp;"|~|"&amp;C188&amp;"|~|"&amp;D188&amp;"|~|"&amp;F188&amp;"|~|"&amp;E188)</x:f>
      </x:c>
      <x:c r="R188" s="30" t="str">
        <x:f>IF(A188="","",B188&amp;"|~|"&amp;A188&amp;"|~|"&amp;C188)</x:f>
      </x:c>
    </x:row>
    <x:row r="189">
      <x:c r="A189" s="24"/>
      <x:c r="B189" s="24"/>
      <x:c r="C189" s="24"/>
      <x:c r="D189" s="24"/>
      <x:c r="E189" s="24"/>
      <x:c r="F189" s="24"/>
      <x:c r="G189" s="24"/>
      <x:c r="H189" s="30" t="str">
        <x:f>IF(A189="","",IF(COUNTIF($A$6:$A$205,A189)=1,"VALID","INVALID - DUPLICATE CLAIM ID"))</x:f>
      </x:c>
      <x:c r="I189" s="30" t="str">
        <x:f>IF(A189="","",IF(AND(COUNTIF(DECISION_CONTEXT!$A$6:$A$205,B189)=1,EXACT(B189,INDEX(DECISION_CONTEXT!$A$6:$A$205,MATCH(B189,DECISION_CONTEXT!$A$6:$A$205,0)))),"VALID","INVALID - DECISION LINK"))</x:f>
      </x:c>
      <x:c r="J189" s="30" t="str">
        <x:f>IF(A189="","",IF(OR(EXACT(F189,"MATERIAL"),EXACT(F189,"SUPPORTING")),"VALID","INVALID - MATERIALITY TOKEN"))</x:f>
      </x:c>
      <x:c r="K189" s="30" t="str">
        <x:f>IF(A189="","",COUNTIF(EVIDENCE_RECORDS!$C$6:$C$205,A189))</x:f>
      </x:c>
      <x:c r="L189" s="30" t="str">
        <x:f>IF(A189="","",COUNTIFS(EVIDENCE_RECORDS!$C$6:$C$205,A189,EVIDENCE_RECORDS!$AI$6:$AI$205,"DECISION-USABLE"))</x:f>
      </x:c>
      <x:c r="M189" s="30" t="str">
        <x:f>IF(A189="","",COUNTIFS(EVIDENCE_RECORDS!$C$6:$C$205,A189,EVIDENCE_RECORDS!$AI$6:$AI$205,"BOUNDED INFERENCE"))</x:f>
      </x:c>
      <x:c r="N189" s="30" t="str">
        <x:f>IF(A189="","",COUNTIFS(EVIDENCE_RECORDS!$C$6:$C$205,A189,EVIDENCE_RECORDS!$AI$6:$AI$205,"REPAIR / NARROW"))</x:f>
      </x:c>
      <x:c r="O189" s="30" t="str">
        <x:f>IF(A189="","",COUNTIFS(EVIDENCE_RECORDS!$C$6:$C$205,A189,EVIDENCE_RECORDS!$AI$6:$AI$205,"HOLD / EXCLUDE"))</x:f>
      </x:c>
      <x:c r="P189" s="30" t="str">
        <x:f>IF(A189="","",IF(OR(H189&lt;&gt;"VALID",I189&lt;&gt;"VALID",J189&lt;&gt;"VALID"),"REPAIR CLAIM",IF(K189=0,"NO EVIDENCE",IF(N189&gt;0,"REPAIR EVIDENCE",IF(L189+M189&gt;0,IF(O189&gt;0,"AUDITED WITH EXCLUSIONS","AUDITED"),IF(O189&gt;0,"HOLD / NO USABLE EVIDENCE","NO USABLE EVIDENCE"))))))</x:f>
      </x:c>
      <x:c r="Q189" s="30" t="str">
        <x:f>IF(A189="","",A189&amp;"|~|"&amp;B189&amp;"|~|"&amp;C189&amp;"|~|"&amp;D189&amp;"|~|"&amp;F189&amp;"|~|"&amp;E189)</x:f>
      </x:c>
      <x:c r="R189" s="30" t="str">
        <x:f>IF(A189="","",B189&amp;"|~|"&amp;A189&amp;"|~|"&amp;C189)</x:f>
      </x:c>
    </x:row>
    <x:row r="190">
      <x:c r="A190" s="24"/>
      <x:c r="B190" s="24"/>
      <x:c r="C190" s="24"/>
      <x:c r="D190" s="24"/>
      <x:c r="E190" s="24"/>
      <x:c r="F190" s="24"/>
      <x:c r="G190" s="24"/>
      <x:c r="H190" s="30" t="str">
        <x:f>IF(A190="","",IF(COUNTIF($A$6:$A$205,A190)=1,"VALID","INVALID - DUPLICATE CLAIM ID"))</x:f>
      </x:c>
      <x:c r="I190" s="30" t="str">
        <x:f>IF(A190="","",IF(AND(COUNTIF(DECISION_CONTEXT!$A$6:$A$205,B190)=1,EXACT(B190,INDEX(DECISION_CONTEXT!$A$6:$A$205,MATCH(B190,DECISION_CONTEXT!$A$6:$A$205,0)))),"VALID","INVALID - DECISION LINK"))</x:f>
      </x:c>
      <x:c r="J190" s="30" t="str">
        <x:f>IF(A190="","",IF(OR(EXACT(F190,"MATERIAL"),EXACT(F190,"SUPPORTING")),"VALID","INVALID - MATERIALITY TOKEN"))</x:f>
      </x:c>
      <x:c r="K190" s="30" t="str">
        <x:f>IF(A190="","",COUNTIF(EVIDENCE_RECORDS!$C$6:$C$205,A190))</x:f>
      </x:c>
      <x:c r="L190" s="30" t="str">
        <x:f>IF(A190="","",COUNTIFS(EVIDENCE_RECORDS!$C$6:$C$205,A190,EVIDENCE_RECORDS!$AI$6:$AI$205,"DECISION-USABLE"))</x:f>
      </x:c>
      <x:c r="M190" s="30" t="str">
        <x:f>IF(A190="","",COUNTIFS(EVIDENCE_RECORDS!$C$6:$C$205,A190,EVIDENCE_RECORDS!$AI$6:$AI$205,"BOUNDED INFERENCE"))</x:f>
      </x:c>
      <x:c r="N190" s="30" t="str">
        <x:f>IF(A190="","",COUNTIFS(EVIDENCE_RECORDS!$C$6:$C$205,A190,EVIDENCE_RECORDS!$AI$6:$AI$205,"REPAIR / NARROW"))</x:f>
      </x:c>
      <x:c r="O190" s="30" t="str">
        <x:f>IF(A190="","",COUNTIFS(EVIDENCE_RECORDS!$C$6:$C$205,A190,EVIDENCE_RECORDS!$AI$6:$AI$205,"HOLD / EXCLUDE"))</x:f>
      </x:c>
      <x:c r="P190" s="30" t="str">
        <x:f>IF(A190="","",IF(OR(H190&lt;&gt;"VALID",I190&lt;&gt;"VALID",J190&lt;&gt;"VALID"),"REPAIR CLAIM",IF(K190=0,"NO EVIDENCE",IF(N190&gt;0,"REPAIR EVIDENCE",IF(L190+M190&gt;0,IF(O190&gt;0,"AUDITED WITH EXCLUSIONS","AUDITED"),IF(O190&gt;0,"HOLD / NO USABLE EVIDENCE","NO USABLE EVIDENCE"))))))</x:f>
      </x:c>
      <x:c r="Q190" s="30" t="str">
        <x:f>IF(A190="","",A190&amp;"|~|"&amp;B190&amp;"|~|"&amp;C190&amp;"|~|"&amp;D190&amp;"|~|"&amp;F190&amp;"|~|"&amp;E190)</x:f>
      </x:c>
      <x:c r="R190" s="30" t="str">
        <x:f>IF(A190="","",B190&amp;"|~|"&amp;A190&amp;"|~|"&amp;C190)</x:f>
      </x:c>
    </x:row>
    <x:row r="191">
      <x:c r="A191" s="24"/>
      <x:c r="B191" s="24"/>
      <x:c r="C191" s="24"/>
      <x:c r="D191" s="24"/>
      <x:c r="E191" s="24"/>
      <x:c r="F191" s="24"/>
      <x:c r="G191" s="24"/>
      <x:c r="H191" s="30" t="str">
        <x:f>IF(A191="","",IF(COUNTIF($A$6:$A$205,A191)=1,"VALID","INVALID - DUPLICATE CLAIM ID"))</x:f>
      </x:c>
      <x:c r="I191" s="30" t="str">
        <x:f>IF(A191="","",IF(AND(COUNTIF(DECISION_CONTEXT!$A$6:$A$205,B191)=1,EXACT(B191,INDEX(DECISION_CONTEXT!$A$6:$A$205,MATCH(B191,DECISION_CONTEXT!$A$6:$A$205,0)))),"VALID","INVALID - DECISION LINK"))</x:f>
      </x:c>
      <x:c r="J191" s="30" t="str">
        <x:f>IF(A191="","",IF(OR(EXACT(F191,"MATERIAL"),EXACT(F191,"SUPPORTING")),"VALID","INVALID - MATERIALITY TOKEN"))</x:f>
      </x:c>
      <x:c r="K191" s="30" t="str">
        <x:f>IF(A191="","",COUNTIF(EVIDENCE_RECORDS!$C$6:$C$205,A191))</x:f>
      </x:c>
      <x:c r="L191" s="30" t="str">
        <x:f>IF(A191="","",COUNTIFS(EVIDENCE_RECORDS!$C$6:$C$205,A191,EVIDENCE_RECORDS!$AI$6:$AI$205,"DECISION-USABLE"))</x:f>
      </x:c>
      <x:c r="M191" s="30" t="str">
        <x:f>IF(A191="","",COUNTIFS(EVIDENCE_RECORDS!$C$6:$C$205,A191,EVIDENCE_RECORDS!$AI$6:$AI$205,"BOUNDED INFERENCE"))</x:f>
      </x:c>
      <x:c r="N191" s="30" t="str">
        <x:f>IF(A191="","",COUNTIFS(EVIDENCE_RECORDS!$C$6:$C$205,A191,EVIDENCE_RECORDS!$AI$6:$AI$205,"REPAIR / NARROW"))</x:f>
      </x:c>
      <x:c r="O191" s="30" t="str">
        <x:f>IF(A191="","",COUNTIFS(EVIDENCE_RECORDS!$C$6:$C$205,A191,EVIDENCE_RECORDS!$AI$6:$AI$205,"HOLD / EXCLUDE"))</x:f>
      </x:c>
      <x:c r="P191" s="30" t="str">
        <x:f>IF(A191="","",IF(OR(H191&lt;&gt;"VALID",I191&lt;&gt;"VALID",J191&lt;&gt;"VALID"),"REPAIR CLAIM",IF(K191=0,"NO EVIDENCE",IF(N191&gt;0,"REPAIR EVIDENCE",IF(L191+M191&gt;0,IF(O191&gt;0,"AUDITED WITH EXCLUSIONS","AUDITED"),IF(O191&gt;0,"HOLD / NO USABLE EVIDENCE","NO USABLE EVIDENCE"))))))</x:f>
      </x:c>
      <x:c r="Q191" s="30" t="str">
        <x:f>IF(A191="","",A191&amp;"|~|"&amp;B191&amp;"|~|"&amp;C191&amp;"|~|"&amp;D191&amp;"|~|"&amp;F191&amp;"|~|"&amp;E191)</x:f>
      </x:c>
      <x:c r="R191" s="30" t="str">
        <x:f>IF(A191="","",B191&amp;"|~|"&amp;A191&amp;"|~|"&amp;C191)</x:f>
      </x:c>
    </x:row>
    <x:row r="192">
      <x:c r="A192" s="24"/>
      <x:c r="B192" s="24"/>
      <x:c r="C192" s="24"/>
      <x:c r="D192" s="24"/>
      <x:c r="E192" s="24"/>
      <x:c r="F192" s="24"/>
      <x:c r="G192" s="24"/>
      <x:c r="H192" s="30" t="str">
        <x:f>IF(A192="","",IF(COUNTIF($A$6:$A$205,A192)=1,"VALID","INVALID - DUPLICATE CLAIM ID"))</x:f>
      </x:c>
      <x:c r="I192" s="30" t="str">
        <x:f>IF(A192="","",IF(AND(COUNTIF(DECISION_CONTEXT!$A$6:$A$205,B192)=1,EXACT(B192,INDEX(DECISION_CONTEXT!$A$6:$A$205,MATCH(B192,DECISION_CONTEXT!$A$6:$A$205,0)))),"VALID","INVALID - DECISION LINK"))</x:f>
      </x:c>
      <x:c r="J192" s="30" t="str">
        <x:f>IF(A192="","",IF(OR(EXACT(F192,"MATERIAL"),EXACT(F192,"SUPPORTING")),"VALID","INVALID - MATERIALITY TOKEN"))</x:f>
      </x:c>
      <x:c r="K192" s="30" t="str">
        <x:f>IF(A192="","",COUNTIF(EVIDENCE_RECORDS!$C$6:$C$205,A192))</x:f>
      </x:c>
      <x:c r="L192" s="30" t="str">
        <x:f>IF(A192="","",COUNTIFS(EVIDENCE_RECORDS!$C$6:$C$205,A192,EVIDENCE_RECORDS!$AI$6:$AI$205,"DECISION-USABLE"))</x:f>
      </x:c>
      <x:c r="M192" s="30" t="str">
        <x:f>IF(A192="","",COUNTIFS(EVIDENCE_RECORDS!$C$6:$C$205,A192,EVIDENCE_RECORDS!$AI$6:$AI$205,"BOUNDED INFERENCE"))</x:f>
      </x:c>
      <x:c r="N192" s="30" t="str">
        <x:f>IF(A192="","",COUNTIFS(EVIDENCE_RECORDS!$C$6:$C$205,A192,EVIDENCE_RECORDS!$AI$6:$AI$205,"REPAIR / NARROW"))</x:f>
      </x:c>
      <x:c r="O192" s="30" t="str">
        <x:f>IF(A192="","",COUNTIFS(EVIDENCE_RECORDS!$C$6:$C$205,A192,EVIDENCE_RECORDS!$AI$6:$AI$205,"HOLD / EXCLUDE"))</x:f>
      </x:c>
      <x:c r="P192" s="30" t="str">
        <x:f>IF(A192="","",IF(OR(H192&lt;&gt;"VALID",I192&lt;&gt;"VALID",J192&lt;&gt;"VALID"),"REPAIR CLAIM",IF(K192=0,"NO EVIDENCE",IF(N192&gt;0,"REPAIR EVIDENCE",IF(L192+M192&gt;0,IF(O192&gt;0,"AUDITED WITH EXCLUSIONS","AUDITED"),IF(O192&gt;0,"HOLD / NO USABLE EVIDENCE","NO USABLE EVIDENCE"))))))</x:f>
      </x:c>
      <x:c r="Q192" s="30" t="str">
        <x:f>IF(A192="","",A192&amp;"|~|"&amp;B192&amp;"|~|"&amp;C192&amp;"|~|"&amp;D192&amp;"|~|"&amp;F192&amp;"|~|"&amp;E192)</x:f>
      </x:c>
      <x:c r="R192" s="30" t="str">
        <x:f>IF(A192="","",B192&amp;"|~|"&amp;A192&amp;"|~|"&amp;C192)</x:f>
      </x:c>
    </x:row>
    <x:row r="193">
      <x:c r="A193" s="24"/>
      <x:c r="B193" s="24"/>
      <x:c r="C193" s="24"/>
      <x:c r="D193" s="24"/>
      <x:c r="E193" s="24"/>
      <x:c r="F193" s="24"/>
      <x:c r="G193" s="24"/>
      <x:c r="H193" s="30" t="str">
        <x:f>IF(A193="","",IF(COUNTIF($A$6:$A$205,A193)=1,"VALID","INVALID - DUPLICATE CLAIM ID"))</x:f>
      </x:c>
      <x:c r="I193" s="30" t="str">
        <x:f>IF(A193="","",IF(AND(COUNTIF(DECISION_CONTEXT!$A$6:$A$205,B193)=1,EXACT(B193,INDEX(DECISION_CONTEXT!$A$6:$A$205,MATCH(B193,DECISION_CONTEXT!$A$6:$A$205,0)))),"VALID","INVALID - DECISION LINK"))</x:f>
      </x:c>
      <x:c r="J193" s="30" t="str">
        <x:f>IF(A193="","",IF(OR(EXACT(F193,"MATERIAL"),EXACT(F193,"SUPPORTING")),"VALID","INVALID - MATERIALITY TOKEN"))</x:f>
      </x:c>
      <x:c r="K193" s="30" t="str">
        <x:f>IF(A193="","",COUNTIF(EVIDENCE_RECORDS!$C$6:$C$205,A193))</x:f>
      </x:c>
      <x:c r="L193" s="30" t="str">
        <x:f>IF(A193="","",COUNTIFS(EVIDENCE_RECORDS!$C$6:$C$205,A193,EVIDENCE_RECORDS!$AI$6:$AI$205,"DECISION-USABLE"))</x:f>
      </x:c>
      <x:c r="M193" s="30" t="str">
        <x:f>IF(A193="","",COUNTIFS(EVIDENCE_RECORDS!$C$6:$C$205,A193,EVIDENCE_RECORDS!$AI$6:$AI$205,"BOUNDED INFERENCE"))</x:f>
      </x:c>
      <x:c r="N193" s="30" t="str">
        <x:f>IF(A193="","",COUNTIFS(EVIDENCE_RECORDS!$C$6:$C$205,A193,EVIDENCE_RECORDS!$AI$6:$AI$205,"REPAIR / NARROW"))</x:f>
      </x:c>
      <x:c r="O193" s="30" t="str">
        <x:f>IF(A193="","",COUNTIFS(EVIDENCE_RECORDS!$C$6:$C$205,A193,EVIDENCE_RECORDS!$AI$6:$AI$205,"HOLD / EXCLUDE"))</x:f>
      </x:c>
      <x:c r="P193" s="30" t="str">
        <x:f>IF(A193="","",IF(OR(H193&lt;&gt;"VALID",I193&lt;&gt;"VALID",J193&lt;&gt;"VALID"),"REPAIR CLAIM",IF(K193=0,"NO EVIDENCE",IF(N193&gt;0,"REPAIR EVIDENCE",IF(L193+M193&gt;0,IF(O193&gt;0,"AUDITED WITH EXCLUSIONS","AUDITED"),IF(O193&gt;0,"HOLD / NO USABLE EVIDENCE","NO USABLE EVIDENCE"))))))</x:f>
      </x:c>
      <x:c r="Q193" s="30" t="str">
        <x:f>IF(A193="","",A193&amp;"|~|"&amp;B193&amp;"|~|"&amp;C193&amp;"|~|"&amp;D193&amp;"|~|"&amp;F193&amp;"|~|"&amp;E193)</x:f>
      </x:c>
      <x:c r="R193" s="30" t="str">
        <x:f>IF(A193="","",B193&amp;"|~|"&amp;A193&amp;"|~|"&amp;C193)</x:f>
      </x:c>
    </x:row>
    <x:row r="194">
      <x:c r="A194" s="24"/>
      <x:c r="B194" s="24"/>
      <x:c r="C194" s="24"/>
      <x:c r="D194" s="24"/>
      <x:c r="E194" s="24"/>
      <x:c r="F194" s="24"/>
      <x:c r="G194" s="24"/>
      <x:c r="H194" s="30" t="str">
        <x:f>IF(A194="","",IF(COUNTIF($A$6:$A$205,A194)=1,"VALID","INVALID - DUPLICATE CLAIM ID"))</x:f>
      </x:c>
      <x:c r="I194" s="30" t="str">
        <x:f>IF(A194="","",IF(AND(COUNTIF(DECISION_CONTEXT!$A$6:$A$205,B194)=1,EXACT(B194,INDEX(DECISION_CONTEXT!$A$6:$A$205,MATCH(B194,DECISION_CONTEXT!$A$6:$A$205,0)))),"VALID","INVALID - DECISION LINK"))</x:f>
      </x:c>
      <x:c r="J194" s="30" t="str">
        <x:f>IF(A194="","",IF(OR(EXACT(F194,"MATERIAL"),EXACT(F194,"SUPPORTING")),"VALID","INVALID - MATERIALITY TOKEN"))</x:f>
      </x:c>
      <x:c r="K194" s="30" t="str">
        <x:f>IF(A194="","",COUNTIF(EVIDENCE_RECORDS!$C$6:$C$205,A194))</x:f>
      </x:c>
      <x:c r="L194" s="30" t="str">
        <x:f>IF(A194="","",COUNTIFS(EVIDENCE_RECORDS!$C$6:$C$205,A194,EVIDENCE_RECORDS!$AI$6:$AI$205,"DECISION-USABLE"))</x:f>
      </x:c>
      <x:c r="M194" s="30" t="str">
        <x:f>IF(A194="","",COUNTIFS(EVIDENCE_RECORDS!$C$6:$C$205,A194,EVIDENCE_RECORDS!$AI$6:$AI$205,"BOUNDED INFERENCE"))</x:f>
      </x:c>
      <x:c r="N194" s="30" t="str">
        <x:f>IF(A194="","",COUNTIFS(EVIDENCE_RECORDS!$C$6:$C$205,A194,EVIDENCE_RECORDS!$AI$6:$AI$205,"REPAIR / NARROW"))</x:f>
      </x:c>
      <x:c r="O194" s="30" t="str">
        <x:f>IF(A194="","",COUNTIFS(EVIDENCE_RECORDS!$C$6:$C$205,A194,EVIDENCE_RECORDS!$AI$6:$AI$205,"HOLD / EXCLUDE"))</x:f>
      </x:c>
      <x:c r="P194" s="30" t="str">
        <x:f>IF(A194="","",IF(OR(H194&lt;&gt;"VALID",I194&lt;&gt;"VALID",J194&lt;&gt;"VALID"),"REPAIR CLAIM",IF(K194=0,"NO EVIDENCE",IF(N194&gt;0,"REPAIR EVIDENCE",IF(L194+M194&gt;0,IF(O194&gt;0,"AUDITED WITH EXCLUSIONS","AUDITED"),IF(O194&gt;0,"HOLD / NO USABLE EVIDENCE","NO USABLE EVIDENCE"))))))</x:f>
      </x:c>
      <x:c r="Q194" s="30" t="str">
        <x:f>IF(A194="","",A194&amp;"|~|"&amp;B194&amp;"|~|"&amp;C194&amp;"|~|"&amp;D194&amp;"|~|"&amp;F194&amp;"|~|"&amp;E194)</x:f>
      </x:c>
      <x:c r="R194" s="30" t="str">
        <x:f>IF(A194="","",B194&amp;"|~|"&amp;A194&amp;"|~|"&amp;C194)</x:f>
      </x:c>
    </x:row>
    <x:row r="195">
      <x:c r="A195" s="24"/>
      <x:c r="B195" s="24"/>
      <x:c r="C195" s="24"/>
      <x:c r="D195" s="24"/>
      <x:c r="E195" s="24"/>
      <x:c r="F195" s="24"/>
      <x:c r="G195" s="24"/>
      <x:c r="H195" s="30" t="str">
        <x:f>IF(A195="","",IF(COUNTIF($A$6:$A$205,A195)=1,"VALID","INVALID - DUPLICATE CLAIM ID"))</x:f>
      </x:c>
      <x:c r="I195" s="30" t="str">
        <x:f>IF(A195="","",IF(AND(COUNTIF(DECISION_CONTEXT!$A$6:$A$205,B195)=1,EXACT(B195,INDEX(DECISION_CONTEXT!$A$6:$A$205,MATCH(B195,DECISION_CONTEXT!$A$6:$A$205,0)))),"VALID","INVALID - DECISION LINK"))</x:f>
      </x:c>
      <x:c r="J195" s="30" t="str">
        <x:f>IF(A195="","",IF(OR(EXACT(F195,"MATERIAL"),EXACT(F195,"SUPPORTING")),"VALID","INVALID - MATERIALITY TOKEN"))</x:f>
      </x:c>
      <x:c r="K195" s="30" t="str">
        <x:f>IF(A195="","",COUNTIF(EVIDENCE_RECORDS!$C$6:$C$205,A195))</x:f>
      </x:c>
      <x:c r="L195" s="30" t="str">
        <x:f>IF(A195="","",COUNTIFS(EVIDENCE_RECORDS!$C$6:$C$205,A195,EVIDENCE_RECORDS!$AI$6:$AI$205,"DECISION-USABLE"))</x:f>
      </x:c>
      <x:c r="M195" s="30" t="str">
        <x:f>IF(A195="","",COUNTIFS(EVIDENCE_RECORDS!$C$6:$C$205,A195,EVIDENCE_RECORDS!$AI$6:$AI$205,"BOUNDED INFERENCE"))</x:f>
      </x:c>
      <x:c r="N195" s="30" t="str">
        <x:f>IF(A195="","",COUNTIFS(EVIDENCE_RECORDS!$C$6:$C$205,A195,EVIDENCE_RECORDS!$AI$6:$AI$205,"REPAIR / NARROW"))</x:f>
      </x:c>
      <x:c r="O195" s="30" t="str">
        <x:f>IF(A195="","",COUNTIFS(EVIDENCE_RECORDS!$C$6:$C$205,A195,EVIDENCE_RECORDS!$AI$6:$AI$205,"HOLD / EXCLUDE"))</x:f>
      </x:c>
      <x:c r="P195" s="30" t="str">
        <x:f>IF(A195="","",IF(OR(H195&lt;&gt;"VALID",I195&lt;&gt;"VALID",J195&lt;&gt;"VALID"),"REPAIR CLAIM",IF(K195=0,"NO EVIDENCE",IF(N195&gt;0,"REPAIR EVIDENCE",IF(L195+M195&gt;0,IF(O195&gt;0,"AUDITED WITH EXCLUSIONS","AUDITED"),IF(O195&gt;0,"HOLD / NO USABLE EVIDENCE","NO USABLE EVIDENCE"))))))</x:f>
      </x:c>
      <x:c r="Q195" s="30" t="str">
        <x:f>IF(A195="","",A195&amp;"|~|"&amp;B195&amp;"|~|"&amp;C195&amp;"|~|"&amp;D195&amp;"|~|"&amp;F195&amp;"|~|"&amp;E195)</x:f>
      </x:c>
      <x:c r="R195" s="30" t="str">
        <x:f>IF(A195="","",B195&amp;"|~|"&amp;A195&amp;"|~|"&amp;C195)</x:f>
      </x:c>
    </x:row>
    <x:row r="196">
      <x:c r="A196" s="24"/>
      <x:c r="B196" s="24"/>
      <x:c r="C196" s="24"/>
      <x:c r="D196" s="24"/>
      <x:c r="E196" s="24"/>
      <x:c r="F196" s="24"/>
      <x:c r="G196" s="24"/>
      <x:c r="H196" s="30" t="str">
        <x:f>IF(A196="","",IF(COUNTIF($A$6:$A$205,A196)=1,"VALID","INVALID - DUPLICATE CLAIM ID"))</x:f>
      </x:c>
      <x:c r="I196" s="30" t="str">
        <x:f>IF(A196="","",IF(AND(COUNTIF(DECISION_CONTEXT!$A$6:$A$205,B196)=1,EXACT(B196,INDEX(DECISION_CONTEXT!$A$6:$A$205,MATCH(B196,DECISION_CONTEXT!$A$6:$A$205,0)))),"VALID","INVALID - DECISION LINK"))</x:f>
      </x:c>
      <x:c r="J196" s="30" t="str">
        <x:f>IF(A196="","",IF(OR(EXACT(F196,"MATERIAL"),EXACT(F196,"SUPPORTING")),"VALID","INVALID - MATERIALITY TOKEN"))</x:f>
      </x:c>
      <x:c r="K196" s="30" t="str">
        <x:f>IF(A196="","",COUNTIF(EVIDENCE_RECORDS!$C$6:$C$205,A196))</x:f>
      </x:c>
      <x:c r="L196" s="30" t="str">
        <x:f>IF(A196="","",COUNTIFS(EVIDENCE_RECORDS!$C$6:$C$205,A196,EVIDENCE_RECORDS!$AI$6:$AI$205,"DECISION-USABLE"))</x:f>
      </x:c>
      <x:c r="M196" s="30" t="str">
        <x:f>IF(A196="","",COUNTIFS(EVIDENCE_RECORDS!$C$6:$C$205,A196,EVIDENCE_RECORDS!$AI$6:$AI$205,"BOUNDED INFERENCE"))</x:f>
      </x:c>
      <x:c r="N196" s="30" t="str">
        <x:f>IF(A196="","",COUNTIFS(EVIDENCE_RECORDS!$C$6:$C$205,A196,EVIDENCE_RECORDS!$AI$6:$AI$205,"REPAIR / NARROW"))</x:f>
      </x:c>
      <x:c r="O196" s="30" t="str">
        <x:f>IF(A196="","",COUNTIFS(EVIDENCE_RECORDS!$C$6:$C$205,A196,EVIDENCE_RECORDS!$AI$6:$AI$205,"HOLD / EXCLUDE"))</x:f>
      </x:c>
      <x:c r="P196" s="30" t="str">
        <x:f>IF(A196="","",IF(OR(H196&lt;&gt;"VALID",I196&lt;&gt;"VALID",J196&lt;&gt;"VALID"),"REPAIR CLAIM",IF(K196=0,"NO EVIDENCE",IF(N196&gt;0,"REPAIR EVIDENCE",IF(L196+M196&gt;0,IF(O196&gt;0,"AUDITED WITH EXCLUSIONS","AUDITED"),IF(O196&gt;0,"HOLD / NO USABLE EVIDENCE","NO USABLE EVIDENCE"))))))</x:f>
      </x:c>
      <x:c r="Q196" s="30" t="str">
        <x:f>IF(A196="","",A196&amp;"|~|"&amp;B196&amp;"|~|"&amp;C196&amp;"|~|"&amp;D196&amp;"|~|"&amp;F196&amp;"|~|"&amp;E196)</x:f>
      </x:c>
      <x:c r="R196" s="30" t="str">
        <x:f>IF(A196="","",B196&amp;"|~|"&amp;A196&amp;"|~|"&amp;C196)</x:f>
      </x:c>
    </x:row>
    <x:row r="197">
      <x:c r="A197" s="24"/>
      <x:c r="B197" s="24"/>
      <x:c r="C197" s="24"/>
      <x:c r="D197" s="24"/>
      <x:c r="E197" s="24"/>
      <x:c r="F197" s="24"/>
      <x:c r="G197" s="24"/>
      <x:c r="H197" s="30" t="str">
        <x:f>IF(A197="","",IF(COUNTIF($A$6:$A$205,A197)=1,"VALID","INVALID - DUPLICATE CLAIM ID"))</x:f>
      </x:c>
      <x:c r="I197" s="30" t="str">
        <x:f>IF(A197="","",IF(AND(COUNTIF(DECISION_CONTEXT!$A$6:$A$205,B197)=1,EXACT(B197,INDEX(DECISION_CONTEXT!$A$6:$A$205,MATCH(B197,DECISION_CONTEXT!$A$6:$A$205,0)))),"VALID","INVALID - DECISION LINK"))</x:f>
      </x:c>
      <x:c r="J197" s="30" t="str">
        <x:f>IF(A197="","",IF(OR(EXACT(F197,"MATERIAL"),EXACT(F197,"SUPPORTING")),"VALID","INVALID - MATERIALITY TOKEN"))</x:f>
      </x:c>
      <x:c r="K197" s="30" t="str">
        <x:f>IF(A197="","",COUNTIF(EVIDENCE_RECORDS!$C$6:$C$205,A197))</x:f>
      </x:c>
      <x:c r="L197" s="30" t="str">
        <x:f>IF(A197="","",COUNTIFS(EVIDENCE_RECORDS!$C$6:$C$205,A197,EVIDENCE_RECORDS!$AI$6:$AI$205,"DECISION-USABLE"))</x:f>
      </x:c>
      <x:c r="M197" s="30" t="str">
        <x:f>IF(A197="","",COUNTIFS(EVIDENCE_RECORDS!$C$6:$C$205,A197,EVIDENCE_RECORDS!$AI$6:$AI$205,"BOUNDED INFERENCE"))</x:f>
      </x:c>
      <x:c r="N197" s="30" t="str">
        <x:f>IF(A197="","",COUNTIFS(EVIDENCE_RECORDS!$C$6:$C$205,A197,EVIDENCE_RECORDS!$AI$6:$AI$205,"REPAIR / NARROW"))</x:f>
      </x:c>
      <x:c r="O197" s="30" t="str">
        <x:f>IF(A197="","",COUNTIFS(EVIDENCE_RECORDS!$C$6:$C$205,A197,EVIDENCE_RECORDS!$AI$6:$AI$205,"HOLD / EXCLUDE"))</x:f>
      </x:c>
      <x:c r="P197" s="30" t="str">
        <x:f>IF(A197="","",IF(OR(H197&lt;&gt;"VALID",I197&lt;&gt;"VALID",J197&lt;&gt;"VALID"),"REPAIR CLAIM",IF(K197=0,"NO EVIDENCE",IF(N197&gt;0,"REPAIR EVIDENCE",IF(L197+M197&gt;0,IF(O197&gt;0,"AUDITED WITH EXCLUSIONS","AUDITED"),IF(O197&gt;0,"HOLD / NO USABLE EVIDENCE","NO USABLE EVIDENCE"))))))</x:f>
      </x:c>
      <x:c r="Q197" s="30" t="str">
        <x:f>IF(A197="","",A197&amp;"|~|"&amp;B197&amp;"|~|"&amp;C197&amp;"|~|"&amp;D197&amp;"|~|"&amp;F197&amp;"|~|"&amp;E197)</x:f>
      </x:c>
      <x:c r="R197" s="30" t="str">
        <x:f>IF(A197="","",B197&amp;"|~|"&amp;A197&amp;"|~|"&amp;C197)</x:f>
      </x:c>
    </x:row>
    <x:row r="198">
      <x:c r="A198" s="24"/>
      <x:c r="B198" s="24"/>
      <x:c r="C198" s="24"/>
      <x:c r="D198" s="24"/>
      <x:c r="E198" s="24"/>
      <x:c r="F198" s="24"/>
      <x:c r="G198" s="24"/>
      <x:c r="H198" s="30" t="str">
        <x:f>IF(A198="","",IF(COUNTIF($A$6:$A$205,A198)=1,"VALID","INVALID - DUPLICATE CLAIM ID"))</x:f>
      </x:c>
      <x:c r="I198" s="30" t="str">
        <x:f>IF(A198="","",IF(AND(COUNTIF(DECISION_CONTEXT!$A$6:$A$205,B198)=1,EXACT(B198,INDEX(DECISION_CONTEXT!$A$6:$A$205,MATCH(B198,DECISION_CONTEXT!$A$6:$A$205,0)))),"VALID","INVALID - DECISION LINK"))</x:f>
      </x:c>
      <x:c r="J198" s="30" t="str">
        <x:f>IF(A198="","",IF(OR(EXACT(F198,"MATERIAL"),EXACT(F198,"SUPPORTING")),"VALID","INVALID - MATERIALITY TOKEN"))</x:f>
      </x:c>
      <x:c r="K198" s="30" t="str">
        <x:f>IF(A198="","",COUNTIF(EVIDENCE_RECORDS!$C$6:$C$205,A198))</x:f>
      </x:c>
      <x:c r="L198" s="30" t="str">
        <x:f>IF(A198="","",COUNTIFS(EVIDENCE_RECORDS!$C$6:$C$205,A198,EVIDENCE_RECORDS!$AI$6:$AI$205,"DECISION-USABLE"))</x:f>
      </x:c>
      <x:c r="M198" s="30" t="str">
        <x:f>IF(A198="","",COUNTIFS(EVIDENCE_RECORDS!$C$6:$C$205,A198,EVIDENCE_RECORDS!$AI$6:$AI$205,"BOUNDED INFERENCE"))</x:f>
      </x:c>
      <x:c r="N198" s="30" t="str">
        <x:f>IF(A198="","",COUNTIFS(EVIDENCE_RECORDS!$C$6:$C$205,A198,EVIDENCE_RECORDS!$AI$6:$AI$205,"REPAIR / NARROW"))</x:f>
      </x:c>
      <x:c r="O198" s="30" t="str">
        <x:f>IF(A198="","",COUNTIFS(EVIDENCE_RECORDS!$C$6:$C$205,A198,EVIDENCE_RECORDS!$AI$6:$AI$205,"HOLD / EXCLUDE"))</x:f>
      </x:c>
      <x:c r="P198" s="30" t="str">
        <x:f>IF(A198="","",IF(OR(H198&lt;&gt;"VALID",I198&lt;&gt;"VALID",J198&lt;&gt;"VALID"),"REPAIR CLAIM",IF(K198=0,"NO EVIDENCE",IF(N198&gt;0,"REPAIR EVIDENCE",IF(L198+M198&gt;0,IF(O198&gt;0,"AUDITED WITH EXCLUSIONS","AUDITED"),IF(O198&gt;0,"HOLD / NO USABLE EVIDENCE","NO USABLE EVIDENCE"))))))</x:f>
      </x:c>
      <x:c r="Q198" s="30" t="str">
        <x:f>IF(A198="","",A198&amp;"|~|"&amp;B198&amp;"|~|"&amp;C198&amp;"|~|"&amp;D198&amp;"|~|"&amp;F198&amp;"|~|"&amp;E198)</x:f>
      </x:c>
      <x:c r="R198" s="30" t="str">
        <x:f>IF(A198="","",B198&amp;"|~|"&amp;A198&amp;"|~|"&amp;C198)</x:f>
      </x:c>
    </x:row>
    <x:row r="199">
      <x:c r="A199" s="24"/>
      <x:c r="B199" s="24"/>
      <x:c r="C199" s="24"/>
      <x:c r="D199" s="24"/>
      <x:c r="E199" s="24"/>
      <x:c r="F199" s="24"/>
      <x:c r="G199" s="24"/>
      <x:c r="H199" s="30" t="str">
        <x:f>IF(A199="","",IF(COUNTIF($A$6:$A$205,A199)=1,"VALID","INVALID - DUPLICATE CLAIM ID"))</x:f>
      </x:c>
      <x:c r="I199" s="30" t="str">
        <x:f>IF(A199="","",IF(AND(COUNTIF(DECISION_CONTEXT!$A$6:$A$205,B199)=1,EXACT(B199,INDEX(DECISION_CONTEXT!$A$6:$A$205,MATCH(B199,DECISION_CONTEXT!$A$6:$A$205,0)))),"VALID","INVALID - DECISION LINK"))</x:f>
      </x:c>
      <x:c r="J199" s="30" t="str">
        <x:f>IF(A199="","",IF(OR(EXACT(F199,"MATERIAL"),EXACT(F199,"SUPPORTING")),"VALID","INVALID - MATERIALITY TOKEN"))</x:f>
      </x:c>
      <x:c r="K199" s="30" t="str">
        <x:f>IF(A199="","",COUNTIF(EVIDENCE_RECORDS!$C$6:$C$205,A199))</x:f>
      </x:c>
      <x:c r="L199" s="30" t="str">
        <x:f>IF(A199="","",COUNTIFS(EVIDENCE_RECORDS!$C$6:$C$205,A199,EVIDENCE_RECORDS!$AI$6:$AI$205,"DECISION-USABLE"))</x:f>
      </x:c>
      <x:c r="M199" s="30" t="str">
        <x:f>IF(A199="","",COUNTIFS(EVIDENCE_RECORDS!$C$6:$C$205,A199,EVIDENCE_RECORDS!$AI$6:$AI$205,"BOUNDED INFERENCE"))</x:f>
      </x:c>
      <x:c r="N199" s="30" t="str">
        <x:f>IF(A199="","",COUNTIFS(EVIDENCE_RECORDS!$C$6:$C$205,A199,EVIDENCE_RECORDS!$AI$6:$AI$205,"REPAIR / NARROW"))</x:f>
      </x:c>
      <x:c r="O199" s="30" t="str">
        <x:f>IF(A199="","",COUNTIFS(EVIDENCE_RECORDS!$C$6:$C$205,A199,EVIDENCE_RECORDS!$AI$6:$AI$205,"HOLD / EXCLUDE"))</x:f>
      </x:c>
      <x:c r="P199" s="30" t="str">
        <x:f>IF(A199="","",IF(OR(H199&lt;&gt;"VALID",I199&lt;&gt;"VALID",J199&lt;&gt;"VALID"),"REPAIR CLAIM",IF(K199=0,"NO EVIDENCE",IF(N199&gt;0,"REPAIR EVIDENCE",IF(L199+M199&gt;0,IF(O199&gt;0,"AUDITED WITH EXCLUSIONS","AUDITED"),IF(O199&gt;0,"HOLD / NO USABLE EVIDENCE","NO USABLE EVIDENCE"))))))</x:f>
      </x:c>
      <x:c r="Q199" s="30" t="str">
        <x:f>IF(A199="","",A199&amp;"|~|"&amp;B199&amp;"|~|"&amp;C199&amp;"|~|"&amp;D199&amp;"|~|"&amp;F199&amp;"|~|"&amp;E199)</x:f>
      </x:c>
      <x:c r="R199" s="30" t="str">
        <x:f>IF(A199="","",B199&amp;"|~|"&amp;A199&amp;"|~|"&amp;C199)</x:f>
      </x:c>
    </x:row>
    <x:row r="200">
      <x:c r="A200" s="24"/>
      <x:c r="B200" s="24"/>
      <x:c r="C200" s="24"/>
      <x:c r="D200" s="24"/>
      <x:c r="E200" s="24"/>
      <x:c r="F200" s="24"/>
      <x:c r="G200" s="24"/>
      <x:c r="H200" s="30" t="str">
        <x:f>IF(A200="","",IF(COUNTIF($A$6:$A$205,A200)=1,"VALID","INVALID - DUPLICATE CLAIM ID"))</x:f>
      </x:c>
      <x:c r="I200" s="30" t="str">
        <x:f>IF(A200="","",IF(AND(COUNTIF(DECISION_CONTEXT!$A$6:$A$205,B200)=1,EXACT(B200,INDEX(DECISION_CONTEXT!$A$6:$A$205,MATCH(B200,DECISION_CONTEXT!$A$6:$A$205,0)))),"VALID","INVALID - DECISION LINK"))</x:f>
      </x:c>
      <x:c r="J200" s="30" t="str">
        <x:f>IF(A200="","",IF(OR(EXACT(F200,"MATERIAL"),EXACT(F200,"SUPPORTING")),"VALID","INVALID - MATERIALITY TOKEN"))</x:f>
      </x:c>
      <x:c r="K200" s="30" t="str">
        <x:f>IF(A200="","",COUNTIF(EVIDENCE_RECORDS!$C$6:$C$205,A200))</x:f>
      </x:c>
      <x:c r="L200" s="30" t="str">
        <x:f>IF(A200="","",COUNTIFS(EVIDENCE_RECORDS!$C$6:$C$205,A200,EVIDENCE_RECORDS!$AI$6:$AI$205,"DECISION-USABLE"))</x:f>
      </x:c>
      <x:c r="M200" s="30" t="str">
        <x:f>IF(A200="","",COUNTIFS(EVIDENCE_RECORDS!$C$6:$C$205,A200,EVIDENCE_RECORDS!$AI$6:$AI$205,"BOUNDED INFERENCE"))</x:f>
      </x:c>
      <x:c r="N200" s="30" t="str">
        <x:f>IF(A200="","",COUNTIFS(EVIDENCE_RECORDS!$C$6:$C$205,A200,EVIDENCE_RECORDS!$AI$6:$AI$205,"REPAIR / NARROW"))</x:f>
      </x:c>
      <x:c r="O200" s="30" t="str">
        <x:f>IF(A200="","",COUNTIFS(EVIDENCE_RECORDS!$C$6:$C$205,A200,EVIDENCE_RECORDS!$AI$6:$AI$205,"HOLD / EXCLUDE"))</x:f>
      </x:c>
      <x:c r="P200" s="30" t="str">
        <x:f>IF(A200="","",IF(OR(H200&lt;&gt;"VALID",I200&lt;&gt;"VALID",J200&lt;&gt;"VALID"),"REPAIR CLAIM",IF(K200=0,"NO EVIDENCE",IF(N200&gt;0,"REPAIR EVIDENCE",IF(L200+M200&gt;0,IF(O200&gt;0,"AUDITED WITH EXCLUSIONS","AUDITED"),IF(O200&gt;0,"HOLD / NO USABLE EVIDENCE","NO USABLE EVIDENCE"))))))</x:f>
      </x:c>
      <x:c r="Q200" s="30" t="str">
        <x:f>IF(A200="","",A200&amp;"|~|"&amp;B200&amp;"|~|"&amp;C200&amp;"|~|"&amp;D200&amp;"|~|"&amp;F200&amp;"|~|"&amp;E200)</x:f>
      </x:c>
      <x:c r="R200" s="30" t="str">
        <x:f>IF(A200="","",B200&amp;"|~|"&amp;A200&amp;"|~|"&amp;C200)</x:f>
      </x:c>
    </x:row>
    <x:row r="201">
      <x:c r="A201" s="24"/>
      <x:c r="B201" s="24"/>
      <x:c r="C201" s="24"/>
      <x:c r="D201" s="24"/>
      <x:c r="E201" s="24"/>
      <x:c r="F201" s="24"/>
      <x:c r="G201" s="24"/>
      <x:c r="H201" s="30" t="str">
        <x:f>IF(A201="","",IF(COUNTIF($A$6:$A$205,A201)=1,"VALID","INVALID - DUPLICATE CLAIM ID"))</x:f>
      </x:c>
      <x:c r="I201" s="30" t="str">
        <x:f>IF(A201="","",IF(AND(COUNTIF(DECISION_CONTEXT!$A$6:$A$205,B201)=1,EXACT(B201,INDEX(DECISION_CONTEXT!$A$6:$A$205,MATCH(B201,DECISION_CONTEXT!$A$6:$A$205,0)))),"VALID","INVALID - DECISION LINK"))</x:f>
      </x:c>
      <x:c r="J201" s="30" t="str">
        <x:f>IF(A201="","",IF(OR(EXACT(F201,"MATERIAL"),EXACT(F201,"SUPPORTING")),"VALID","INVALID - MATERIALITY TOKEN"))</x:f>
      </x:c>
      <x:c r="K201" s="30" t="str">
        <x:f>IF(A201="","",COUNTIF(EVIDENCE_RECORDS!$C$6:$C$205,A201))</x:f>
      </x:c>
      <x:c r="L201" s="30" t="str">
        <x:f>IF(A201="","",COUNTIFS(EVIDENCE_RECORDS!$C$6:$C$205,A201,EVIDENCE_RECORDS!$AI$6:$AI$205,"DECISION-USABLE"))</x:f>
      </x:c>
      <x:c r="M201" s="30" t="str">
        <x:f>IF(A201="","",COUNTIFS(EVIDENCE_RECORDS!$C$6:$C$205,A201,EVIDENCE_RECORDS!$AI$6:$AI$205,"BOUNDED INFERENCE"))</x:f>
      </x:c>
      <x:c r="N201" s="30" t="str">
        <x:f>IF(A201="","",COUNTIFS(EVIDENCE_RECORDS!$C$6:$C$205,A201,EVIDENCE_RECORDS!$AI$6:$AI$205,"REPAIR / NARROW"))</x:f>
      </x:c>
      <x:c r="O201" s="30" t="str">
        <x:f>IF(A201="","",COUNTIFS(EVIDENCE_RECORDS!$C$6:$C$205,A201,EVIDENCE_RECORDS!$AI$6:$AI$205,"HOLD / EXCLUDE"))</x:f>
      </x:c>
      <x:c r="P201" s="30" t="str">
        <x:f>IF(A201="","",IF(OR(H201&lt;&gt;"VALID",I201&lt;&gt;"VALID",J201&lt;&gt;"VALID"),"REPAIR CLAIM",IF(K201=0,"NO EVIDENCE",IF(N201&gt;0,"REPAIR EVIDENCE",IF(L201+M201&gt;0,IF(O201&gt;0,"AUDITED WITH EXCLUSIONS","AUDITED"),IF(O201&gt;0,"HOLD / NO USABLE EVIDENCE","NO USABLE EVIDENCE"))))))</x:f>
      </x:c>
      <x:c r="Q201" s="30" t="str">
        <x:f>IF(A201="","",A201&amp;"|~|"&amp;B201&amp;"|~|"&amp;C201&amp;"|~|"&amp;D201&amp;"|~|"&amp;F201&amp;"|~|"&amp;E201)</x:f>
      </x:c>
      <x:c r="R201" s="30" t="str">
        <x:f>IF(A201="","",B201&amp;"|~|"&amp;A201&amp;"|~|"&amp;C201)</x:f>
      </x:c>
    </x:row>
    <x:row r="202">
      <x:c r="A202" s="24"/>
      <x:c r="B202" s="24"/>
      <x:c r="C202" s="24"/>
      <x:c r="D202" s="24"/>
      <x:c r="E202" s="24"/>
      <x:c r="F202" s="24"/>
      <x:c r="G202" s="24"/>
      <x:c r="H202" s="30" t="str">
        <x:f>IF(A202="","",IF(COUNTIF($A$6:$A$205,A202)=1,"VALID","INVALID - DUPLICATE CLAIM ID"))</x:f>
      </x:c>
      <x:c r="I202" s="30" t="str">
        <x:f>IF(A202="","",IF(AND(COUNTIF(DECISION_CONTEXT!$A$6:$A$205,B202)=1,EXACT(B202,INDEX(DECISION_CONTEXT!$A$6:$A$205,MATCH(B202,DECISION_CONTEXT!$A$6:$A$205,0)))),"VALID","INVALID - DECISION LINK"))</x:f>
      </x:c>
      <x:c r="J202" s="30" t="str">
        <x:f>IF(A202="","",IF(OR(EXACT(F202,"MATERIAL"),EXACT(F202,"SUPPORTING")),"VALID","INVALID - MATERIALITY TOKEN"))</x:f>
      </x:c>
      <x:c r="K202" s="30" t="str">
        <x:f>IF(A202="","",COUNTIF(EVIDENCE_RECORDS!$C$6:$C$205,A202))</x:f>
      </x:c>
      <x:c r="L202" s="30" t="str">
        <x:f>IF(A202="","",COUNTIFS(EVIDENCE_RECORDS!$C$6:$C$205,A202,EVIDENCE_RECORDS!$AI$6:$AI$205,"DECISION-USABLE"))</x:f>
      </x:c>
      <x:c r="M202" s="30" t="str">
        <x:f>IF(A202="","",COUNTIFS(EVIDENCE_RECORDS!$C$6:$C$205,A202,EVIDENCE_RECORDS!$AI$6:$AI$205,"BOUNDED INFERENCE"))</x:f>
      </x:c>
      <x:c r="N202" s="30" t="str">
        <x:f>IF(A202="","",COUNTIFS(EVIDENCE_RECORDS!$C$6:$C$205,A202,EVIDENCE_RECORDS!$AI$6:$AI$205,"REPAIR / NARROW"))</x:f>
      </x:c>
      <x:c r="O202" s="30" t="str">
        <x:f>IF(A202="","",COUNTIFS(EVIDENCE_RECORDS!$C$6:$C$205,A202,EVIDENCE_RECORDS!$AI$6:$AI$205,"HOLD / EXCLUDE"))</x:f>
      </x:c>
      <x:c r="P202" s="30" t="str">
        <x:f>IF(A202="","",IF(OR(H202&lt;&gt;"VALID",I202&lt;&gt;"VALID",J202&lt;&gt;"VALID"),"REPAIR CLAIM",IF(K202=0,"NO EVIDENCE",IF(N202&gt;0,"REPAIR EVIDENCE",IF(L202+M202&gt;0,IF(O202&gt;0,"AUDITED WITH EXCLUSIONS","AUDITED"),IF(O202&gt;0,"HOLD / NO USABLE EVIDENCE","NO USABLE EVIDENCE"))))))</x:f>
      </x:c>
      <x:c r="Q202" s="30" t="str">
        <x:f>IF(A202="","",A202&amp;"|~|"&amp;B202&amp;"|~|"&amp;C202&amp;"|~|"&amp;D202&amp;"|~|"&amp;F202&amp;"|~|"&amp;E202)</x:f>
      </x:c>
      <x:c r="R202" s="30" t="str">
        <x:f>IF(A202="","",B202&amp;"|~|"&amp;A202&amp;"|~|"&amp;C202)</x:f>
      </x:c>
    </x:row>
    <x:row r="203">
      <x:c r="A203" s="24"/>
      <x:c r="B203" s="24"/>
      <x:c r="C203" s="24"/>
      <x:c r="D203" s="24"/>
      <x:c r="E203" s="24"/>
      <x:c r="F203" s="24"/>
      <x:c r="G203" s="24"/>
      <x:c r="H203" s="30" t="str">
        <x:f>IF(A203="","",IF(COUNTIF($A$6:$A$205,A203)=1,"VALID","INVALID - DUPLICATE CLAIM ID"))</x:f>
      </x:c>
      <x:c r="I203" s="30" t="str">
        <x:f>IF(A203="","",IF(AND(COUNTIF(DECISION_CONTEXT!$A$6:$A$205,B203)=1,EXACT(B203,INDEX(DECISION_CONTEXT!$A$6:$A$205,MATCH(B203,DECISION_CONTEXT!$A$6:$A$205,0)))),"VALID","INVALID - DECISION LINK"))</x:f>
      </x:c>
      <x:c r="J203" s="30" t="str">
        <x:f>IF(A203="","",IF(OR(EXACT(F203,"MATERIAL"),EXACT(F203,"SUPPORTING")),"VALID","INVALID - MATERIALITY TOKEN"))</x:f>
      </x:c>
      <x:c r="K203" s="30" t="str">
        <x:f>IF(A203="","",COUNTIF(EVIDENCE_RECORDS!$C$6:$C$205,A203))</x:f>
      </x:c>
      <x:c r="L203" s="30" t="str">
        <x:f>IF(A203="","",COUNTIFS(EVIDENCE_RECORDS!$C$6:$C$205,A203,EVIDENCE_RECORDS!$AI$6:$AI$205,"DECISION-USABLE"))</x:f>
      </x:c>
      <x:c r="M203" s="30" t="str">
        <x:f>IF(A203="","",COUNTIFS(EVIDENCE_RECORDS!$C$6:$C$205,A203,EVIDENCE_RECORDS!$AI$6:$AI$205,"BOUNDED INFERENCE"))</x:f>
      </x:c>
      <x:c r="N203" s="30" t="str">
        <x:f>IF(A203="","",COUNTIFS(EVIDENCE_RECORDS!$C$6:$C$205,A203,EVIDENCE_RECORDS!$AI$6:$AI$205,"REPAIR / NARROW"))</x:f>
      </x:c>
      <x:c r="O203" s="30" t="str">
        <x:f>IF(A203="","",COUNTIFS(EVIDENCE_RECORDS!$C$6:$C$205,A203,EVIDENCE_RECORDS!$AI$6:$AI$205,"HOLD / EXCLUDE"))</x:f>
      </x:c>
      <x:c r="P203" s="30" t="str">
        <x:f>IF(A203="","",IF(OR(H203&lt;&gt;"VALID",I203&lt;&gt;"VALID",J203&lt;&gt;"VALID"),"REPAIR CLAIM",IF(K203=0,"NO EVIDENCE",IF(N203&gt;0,"REPAIR EVIDENCE",IF(L203+M203&gt;0,IF(O203&gt;0,"AUDITED WITH EXCLUSIONS","AUDITED"),IF(O203&gt;0,"HOLD / NO USABLE EVIDENCE","NO USABLE EVIDENCE"))))))</x:f>
      </x:c>
      <x:c r="Q203" s="30" t="str">
        <x:f>IF(A203="","",A203&amp;"|~|"&amp;B203&amp;"|~|"&amp;C203&amp;"|~|"&amp;D203&amp;"|~|"&amp;F203&amp;"|~|"&amp;E203)</x:f>
      </x:c>
      <x:c r="R203" s="30" t="str">
        <x:f>IF(A203="","",B203&amp;"|~|"&amp;A203&amp;"|~|"&amp;C203)</x:f>
      </x:c>
    </x:row>
    <x:row r="204">
      <x:c r="A204" s="24"/>
      <x:c r="B204" s="24"/>
      <x:c r="C204" s="24"/>
      <x:c r="D204" s="24"/>
      <x:c r="E204" s="24"/>
      <x:c r="F204" s="24"/>
      <x:c r="G204" s="24"/>
      <x:c r="H204" s="30" t="str">
        <x:f>IF(A204="","",IF(COUNTIF($A$6:$A$205,A204)=1,"VALID","INVALID - DUPLICATE CLAIM ID"))</x:f>
      </x:c>
      <x:c r="I204" s="30" t="str">
        <x:f>IF(A204="","",IF(AND(COUNTIF(DECISION_CONTEXT!$A$6:$A$205,B204)=1,EXACT(B204,INDEX(DECISION_CONTEXT!$A$6:$A$205,MATCH(B204,DECISION_CONTEXT!$A$6:$A$205,0)))),"VALID","INVALID - DECISION LINK"))</x:f>
      </x:c>
      <x:c r="J204" s="30" t="str">
        <x:f>IF(A204="","",IF(OR(EXACT(F204,"MATERIAL"),EXACT(F204,"SUPPORTING")),"VALID","INVALID - MATERIALITY TOKEN"))</x:f>
      </x:c>
      <x:c r="K204" s="30" t="str">
        <x:f>IF(A204="","",COUNTIF(EVIDENCE_RECORDS!$C$6:$C$205,A204))</x:f>
      </x:c>
      <x:c r="L204" s="30" t="str">
        <x:f>IF(A204="","",COUNTIFS(EVIDENCE_RECORDS!$C$6:$C$205,A204,EVIDENCE_RECORDS!$AI$6:$AI$205,"DECISION-USABLE"))</x:f>
      </x:c>
      <x:c r="M204" s="30" t="str">
        <x:f>IF(A204="","",COUNTIFS(EVIDENCE_RECORDS!$C$6:$C$205,A204,EVIDENCE_RECORDS!$AI$6:$AI$205,"BOUNDED INFERENCE"))</x:f>
      </x:c>
      <x:c r="N204" s="30" t="str">
        <x:f>IF(A204="","",COUNTIFS(EVIDENCE_RECORDS!$C$6:$C$205,A204,EVIDENCE_RECORDS!$AI$6:$AI$205,"REPAIR / NARROW"))</x:f>
      </x:c>
      <x:c r="O204" s="30" t="str">
        <x:f>IF(A204="","",COUNTIFS(EVIDENCE_RECORDS!$C$6:$C$205,A204,EVIDENCE_RECORDS!$AI$6:$AI$205,"HOLD / EXCLUDE"))</x:f>
      </x:c>
      <x:c r="P204" s="30" t="str">
        <x:f>IF(A204="","",IF(OR(H204&lt;&gt;"VALID",I204&lt;&gt;"VALID",J204&lt;&gt;"VALID"),"REPAIR CLAIM",IF(K204=0,"NO EVIDENCE",IF(N204&gt;0,"REPAIR EVIDENCE",IF(L204+M204&gt;0,IF(O204&gt;0,"AUDITED WITH EXCLUSIONS","AUDITED"),IF(O204&gt;0,"HOLD / NO USABLE EVIDENCE","NO USABLE EVIDENCE"))))))</x:f>
      </x:c>
      <x:c r="Q204" s="30" t="str">
        <x:f>IF(A204="","",A204&amp;"|~|"&amp;B204&amp;"|~|"&amp;C204&amp;"|~|"&amp;D204&amp;"|~|"&amp;F204&amp;"|~|"&amp;E204)</x:f>
      </x:c>
      <x:c r="R204" s="30" t="str">
        <x:f>IF(A204="","",B204&amp;"|~|"&amp;A204&amp;"|~|"&amp;C204)</x:f>
      </x:c>
    </x:row>
    <x:row r="205">
      <x:c r="A205" s="24"/>
      <x:c r="B205" s="24"/>
      <x:c r="C205" s="24"/>
      <x:c r="D205" s="24"/>
      <x:c r="E205" s="24"/>
      <x:c r="F205" s="24"/>
      <x:c r="G205" s="24"/>
      <x:c r="H205" s="30" t="str">
        <x:f>IF(A205="","",IF(COUNTIF($A$6:$A$205,A205)=1,"VALID","INVALID - DUPLICATE CLAIM ID"))</x:f>
      </x:c>
      <x:c r="I205" s="30" t="str">
        <x:f>IF(A205="","",IF(AND(COUNTIF(DECISION_CONTEXT!$A$6:$A$205,B205)=1,EXACT(B205,INDEX(DECISION_CONTEXT!$A$6:$A$205,MATCH(B205,DECISION_CONTEXT!$A$6:$A$205,0)))),"VALID","INVALID - DECISION LINK"))</x:f>
      </x:c>
      <x:c r="J205" s="30" t="str">
        <x:f>IF(A205="","",IF(OR(EXACT(F205,"MATERIAL"),EXACT(F205,"SUPPORTING")),"VALID","INVALID - MATERIALITY TOKEN"))</x:f>
      </x:c>
      <x:c r="K205" s="30" t="str">
        <x:f>IF(A205="","",COUNTIF(EVIDENCE_RECORDS!$C$6:$C$205,A205))</x:f>
      </x:c>
      <x:c r="L205" s="30" t="str">
        <x:f>IF(A205="","",COUNTIFS(EVIDENCE_RECORDS!$C$6:$C$205,A205,EVIDENCE_RECORDS!$AI$6:$AI$205,"DECISION-USABLE"))</x:f>
      </x:c>
      <x:c r="M205" s="30" t="str">
        <x:f>IF(A205="","",COUNTIFS(EVIDENCE_RECORDS!$C$6:$C$205,A205,EVIDENCE_RECORDS!$AI$6:$AI$205,"BOUNDED INFERENCE"))</x:f>
      </x:c>
      <x:c r="N205" s="30" t="str">
        <x:f>IF(A205="","",COUNTIFS(EVIDENCE_RECORDS!$C$6:$C$205,A205,EVIDENCE_RECORDS!$AI$6:$AI$205,"REPAIR / NARROW"))</x:f>
      </x:c>
      <x:c r="O205" s="30" t="str">
        <x:f>IF(A205="","",COUNTIFS(EVIDENCE_RECORDS!$C$6:$C$205,A205,EVIDENCE_RECORDS!$AI$6:$AI$205,"HOLD / EXCLUDE"))</x:f>
      </x:c>
      <x:c r="P205" s="30" t="str">
        <x:f>IF(A205="","",IF(OR(H205&lt;&gt;"VALID",I205&lt;&gt;"VALID",J205&lt;&gt;"VALID"),"REPAIR CLAIM",IF(K205=0,"NO EVIDENCE",IF(N205&gt;0,"REPAIR EVIDENCE",IF(L205+M205&gt;0,IF(O205&gt;0,"AUDITED WITH EXCLUSIONS","AUDITED"),IF(O205&gt;0,"HOLD / NO USABLE EVIDENCE","NO USABLE EVIDENCE"))))))</x:f>
      </x:c>
      <x:c r="Q205" s="30" t="str">
        <x:f>IF(A205="","",A205&amp;"|~|"&amp;B205&amp;"|~|"&amp;C205&amp;"|~|"&amp;D205&amp;"|~|"&amp;F205&amp;"|~|"&amp;E205)</x:f>
      </x:c>
      <x:c r="R205" s="30" t="str">
        <x:f>IF(A205="","",B205&amp;"|~|"&amp;A205&amp;"|~|"&amp;C205)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9" hidden="0" customWidth="1"/>
    <x:col min="3" max="3" width="17" hidden="0" customWidth="1"/>
    <x:col min="4" max="4" width="27" hidden="0" customWidth="1"/>
    <x:col min="5" max="5" width="42" hidden="0" customWidth="1"/>
    <x:col min="6" max="6" width="16" hidden="0" customWidth="1"/>
    <x:col min="7" max="7" width="62" hidden="0" customWidth="1"/>
    <x:col min="8" max="8" width="54" hidden="0" customWidth="1"/>
    <x:col min="9" max="9" width="30" hidden="0" customWidth="1"/>
    <x:col min="10" max="10" width="16" hidden="0" customWidth="1"/>
    <x:col min="11" max="11" width="56" hidden="0" customWidth="1"/>
    <x:col min="12" max="12" width="14" hidden="0" customWidth="1"/>
    <x:col min="13" max="13" width="14" hidden="0" customWidth="1"/>
    <x:col min="14" max="14" width="62" hidden="0" customWidth="1"/>
    <x:col min="15" max="15" width="19" hidden="0" customWidth="1"/>
    <x:col min="16" max="16" width="18" hidden="0" customWidth="1"/>
    <x:col min="17" max="17" width="22" hidden="0" customWidth="1"/>
    <x:col min="18" max="18" width="15" hidden="0" customWidth="1"/>
    <x:col min="19" max="19" width="24" hidden="0" customWidth="1"/>
    <x:col min="20" max="20" width="24" hidden="0" customWidth="1"/>
    <x:col min="21" max="21" width="24" hidden="0" customWidth="1"/>
    <x:col min="22" max="22" width="22" hidden="0" customWidth="1"/>
    <x:col min="23" max="23" width="24" hidden="0" customWidth="1"/>
    <x:col min="24" max="24" width="50" hidden="0" customWidth="1"/>
    <x:col min="25" max="25" width="64" hidden="0" customWidth="1"/>
    <x:col min="26" max="26" width="24" hidden="0" customWidth="1"/>
    <x:col min="27" max="27" width="50" hidden="0" customWidth="1"/>
    <x:col min="28" max="28" width="28" hidden="0" customWidth="1"/>
    <x:col min="29" max="29" width="25" hidden="0" customWidth="1"/>
    <x:col min="30" max="30" width="29" hidden="0" customWidth="1"/>
    <x:col min="31" max="31" width="29" hidden="0" customWidth="1"/>
    <x:col min="32" max="32" width="29" hidden="0" customWidth="1"/>
    <x:col min="33" max="33" width="18" hidden="0" customWidth="1"/>
    <x:col min="34" max="34" width="20" hidden="0" customWidth="1"/>
    <x:col min="35" max="35" width="25" hidden="0" customWidth="1"/>
    <x:col min="36" max="36" width="56" hidden="0" customWidth="1"/>
    <x:col min="37" max="37" width="100" hidden="0" customWidth="1"/>
    <x:col min="38" max="38" width="55" hidden="0" customWidth="1"/>
  </x:cols>
  <x:sheetData>
    <x:row r="1">
      <x:c r="A1" s="5" t="str">
        <x:v>Evidence ID</x:v>
      </x:c>
      <x:c r="B1" s="5" t="str">
        <x:v>Decision ID</x:v>
      </x:c>
      <x:c r="C1" s="5" t="str">
        <x:v>Claim ID</x:v>
      </x:c>
      <x:c r="D1" s="5" t="str">
        <x:v>Candidate / subject</x:v>
      </x:c>
      <x:c r="E1" s="5" t="str">
        <x:v>Criterion / decision use</x:v>
      </x:c>
      <x:c r="F1" s="5" t="str">
        <x:v>Materiality</x:v>
      </x:c>
      <x:c r="G1" s="5" t="str">
        <x:v>Exact claim</x:v>
      </x:c>
      <x:c r="H1" s="5" t="str">
        <x:v>Source reference / URL</x:v>
      </x:c>
      <x:c r="I1" s="5" t="str">
        <x:v>Source role</x:v>
      </x:c>
      <x:c r="J1" s="5" t="str">
        <x:v>Source role fit</x:v>
      </x:c>
      <x:c r="K1" s="5" t="str">
        <x:v>Source-role-fit rationale</x:v>
      </x:c>
      <x:c r="L1" s="5" t="str">
        <x:v>Source date</x:v>
      </x:c>
      <x:c r="M1" s="5" t="str">
        <x:v>Checked date</x:v>
      </x:c>
      <x:c r="N1" s="5" t="str">
        <x:v>Observed passage / data</x:v>
      </x:c>
      <x:c r="O1" s="5" t="str">
        <x:v>Evidence state</x:v>
      </x:c>
      <x:c r="P1" s="5" t="str">
        <x:v>Attribution</x:v>
      </x:c>
      <x:c r="Q1" s="5" t="str">
        <x:v>Currency</x:v>
      </x:c>
      <x:c r="R1" s="5" t="str">
        <x:v>Directness</x:v>
      </x:c>
      <x:c r="S1" s="5" t="str">
        <x:v>Context fit</x:v>
      </x:c>
      <x:c r="T1" s="5" t="str">
        <x:v>Independence</x:v>
      </x:c>
      <x:c r="U1" s="5" t="str">
        <x:v>Corroboration</x:v>
      </x:c>
      <x:c r="V1" s="5" t="str">
        <x:v>Conflict status</x:v>
      </x:c>
      <x:c r="W1" s="5" t="str">
        <x:v>Collection/use boundary</x:v>
      </x:c>
      <x:c r="X1" s="5" t="str">
        <x:v>Known limitation</x:v>
      </x:c>
      <x:c r="Y1" s="5" t="str">
        <x:v>Permitted wording</x:v>
      </x:c>
      <x:c r="Z1" s="5" t="str">
        <x:v>Reviewer / owner</x:v>
      </x:c>
      <x:c r="AA1" s="5" t="str">
        <x:v>Reopen trigger</x:v>
      </x:c>
      <x:c r="AB1" s="5" t="str">
        <x:v>ID control</x:v>
      </x:c>
      <x:c r="AC1" s="5" t="str">
        <x:v>Decision link</x:v>
      </x:c>
      <x:c r="AD1" s="5" t="str">
        <x:v>Claim ownership</x:v>
      </x:c>
      <x:c r="AE1" s="5" t="str">
        <x:v>Token control</x:v>
      </x:c>
      <x:c r="AF1" s="5" t="str">
        <x:v>Required-field control</x:v>
      </x:c>
      <x:c r="AG1" s="5" t="str">
        <x:v>Blocking condition</x:v>
      </x:c>
      <x:c r="AH1" s="5" t="str">
        <x:v>Weakness state</x:v>
      </x:c>
      <x:c r="AI1" s="5" t="str">
        <x:v>Audit outcome</x:v>
      </x:c>
      <x:c r="AJ1" s="5" t="str">
        <x:v>Next action</x:v>
      </x:c>
      <x:c r="AK1" s="5" t="str">
        <x:v>Full claim ownership key</x:v>
      </x:c>
      <x:c r="AL1" s="5" t="str">
        <x:v>Conflict ownership key</x:v>
      </x:c>
    </x:row>
    <x:row r="6">
      <x:c r="A6" s="24" t="str">
        <x:v>EV-001</x:v>
      </x:c>
      <x:c r="B6" s="24" t="str">
        <x:v>DDC-FICTIONAL-001</x:v>
      </x:c>
      <x:c r="C6" s="24" t="str">
        <x:v>CL-001</x:v>
      </x:c>
      <x:c r="D6" s="24" t="str">
        <x:v>Competitor A</x:v>
      </x:c>
      <x:c r="E6" s="24" t="str">
        <x:v>enterprise competitor relevance and positioning</x:v>
      </x:c>
      <x:c r="F6" s="24" t="str">
        <x:v>MATERIAL</x:v>
      </x:c>
      <x:c r="G6" s="24" t="str">
        <x:v>Competitor A is winning enterprise buyers.</x:v>
      </x:c>
      <x:c r="H6" s="24" t="str">
        <x:v>Fictional sales-interview record SI-003</x:v>
      </x:c>
      <x:c r="I6" s="24" t="str">
        <x:v>BUYER / SALES EVIDENCE</x:v>
      </x:c>
      <x:c r="J6" s="24" t="str">
        <x:v>YES</x:v>
      </x:c>
      <x:c r="K6" s="24" t="str">
        <x:v>Recent buyer conversations are competent to support the bounded wording that the competitor appeared in those sampled conversations, not market leadership.</x:v>
      </x:c>
      <x:c r="L6" s="34" t="n">
        <x:v>46244</x:v>
      </x:c>
      <x:c r="M6" s="34" t="n">
        <x:v>46255</x:v>
      </x:c>
      <x:c r="N6" s="24" t="str">
        <x:v>Competitor A appeared in three recent enterprise sales conversations in the sampled period.</x:v>
      </x:c>
      <x:c r="O6" s="24" t="str">
        <x:v>OBSERVED</x:v>
      </x:c>
      <x:c r="P6" s="24" t="str">
        <x:v>TRACEABLE</x:v>
      </x:c>
      <x:c r="Q6" s="24" t="str">
        <x:v>CURRENT ENOUGH</x:v>
      </x:c>
      <x:c r="R6" s="24" t="str">
        <x:v>DIRECT</x:v>
      </x:c>
      <x:c r="S6" s="24" t="str">
        <x:v>IN SCOPE</x:v>
      </x:c>
      <x:c r="T6" s="24" t="str">
        <x:v>INDEPENDENT</x:v>
      </x:c>
      <x:c r="U6" s="24" t="str">
        <x:v>PRESENT</x:v>
      </x:c>
      <x:c r="V6" s="24" t="str">
        <x:v>NONE KNOWN</x:v>
      </x:c>
      <x:c r="W6" s="24" t="str">
        <x:v>ACCEPTABLE</x:v>
      </x:c>
      <x:c r="X6" s="24" t="str">
        <x:v>Small sample; does not establish population-wide preference or market leadership.</x:v>
      </x:c>
      <x:c r="Y6" s="24" t="str">
        <x:v>Competitor A appeared in three recent enterprise sales conversations in the sampled period.</x:v>
      </x:c>
      <x:c r="Z6" s="24" t="str">
        <x:v>Fictional analyst</x:v>
      </x:c>
      <x:c r="AA6" s="24" t="str">
        <x:v>reopen if the buyer segment, sampled period or source record changes materially</x:v>
      </x:c>
      <x:c r="AB6" s="30" t="str">
        <x:f>IF(A6="","",IF(COUNTIF($A$6:$A$205,A6)=1,"VALID","INVALID - DUPLICATE EVIDENCE ID"))</x:f>
        <x:v>VALID</x:v>
      </x:c>
      <x:c r="AC6" s="30" t="str">
        <x:f>IF(A6="","",IF(AND(COUNTIF(DECISION_CONTEXT!$A$6:$A$205,B6)=1,EXACT(B6,INDEX(DECISION_CONTEXT!$A$6:$A$205,MATCH(B6,DECISION_CONTEXT!$A$6:$A$205,0)))),"VALID","INVALID - DECISION LINK"))</x:f>
        <x:v>VALID</x:v>
      </x:c>
      <x:c r="AD6" s="30" t="str">
        <x:f>IF(A6="","",IF(AND(COUNTIF(CLAIM_REGISTER!$A$6:$A$205,C6)=1,EXACT(AK6,INDEX(CLAIM_REGISTER!$Q$6:$Q$205,MATCH(C6,CLAIM_REGISTER!$A$6:$A$205,0)))),"VALID","INVALID - CLAIM OWNERSHIP"))</x:f>
        <x:v>VALID</x:v>
      </x:c>
      <x:c r="AE6" s="30" t="str">
        <x:f>IF(A6="","",IF(AND(OR(EXACT(F6,"MATERIAL"),EXACT(F6,"SUPPORTING")),OR(EXACT(I6,"FIRST-PARTY PUBLISHED"),EXACT(I6,"BUYER / SALES EVIDENCE"),EXACT(I6,"INDEPENDENT THIRD PARTY"),EXACT(I6,"MODELLED / ESTIMATED"),EXACT(I6,"DISCOVERY / INDEX"),EXACT(I6,"INTERNAL OBSERVATION"),EXACT(I6,"SPECIALIST / AUTHORITY"),EXACT(I6,"DECISION RECORD")),OR(EXACT(J6,"YES"),EXACT(J6,"NO"),EXACT(J6,"UNCLEAR")),OR(EXACT(O6,"OBSERVED"),EXACT(O6,"INFERRED"),EXACT(O6,"ASSUMED"),EXACT(O6,"CONTRADICTORY"),EXACT(O6,"UNRESOLVED")),OR(EXACT(P6,"TRACEABLE"),EXACT(P6,"NOT TRACEABLE")),OR(EXACT(Q6,"CURRENT ENOUGH"),EXACT(Q6,"STALE / UNCLEAR")),OR(EXACT(R6,"DIRECT"),EXACT(R6,"INDIRECT")),OR(EXACT(S6,"IN SCOPE"),EXACT(S6,"PARTIAL / OUT OF SCOPE")),OR(EXACT(T6,"INDEPENDENT"),EXACT(T6,"DERIVATIVE / UNCLEAR")),OR(EXACT(U6,"PRESENT"),EXACT(U6,"ABSENT / NOT REQUIRED")),OR(EXACT(V6,"NONE KNOWN"),EXACT(V6,"MATERIAL CONFLICT")),OR(EXACT(W6,"ACCEPTABLE"),EXACT(W6,"UNCLEAR"),EXACT(W6,"PROHIBITED"))),"VALID","INVALID - CONTROLLED TOKEN"))</x:f>
        <x:v>VALID</x:v>
      </x:c>
      <x:c r="AF6" s="30" t="str">
        <x:f>IF(A6="","",IF(AND(B6&lt;&gt;"",C6&lt;&gt;"",D6&lt;&gt;"",E6&lt;&gt;"",G6&lt;&gt;"",H6&lt;&gt;"",K6&lt;&gt;"",L6&lt;&gt;"",M6&lt;&gt;"",N6&lt;&gt;"",X6&lt;&gt;"",Y6&lt;&gt;"",Z6&lt;&gt;"",AA6&lt;&gt;""),"VALID","INVALID - REQUIRED FIELD"))</x:f>
        <x:v>VALID</x:v>
      </x:c>
      <x:c r="AG6" s="30" t="str">
        <x:f>IF(A6="","",IF(W6="PROHIBITED","HOLD",IF(J6="NO","HOLD",IF(P6="NOT TRACEABLE","HOLD",IF(AND(O6="ASSUMED",F6="MATERIAL"),"HOLD",IF(OR(O6="CONTRADICTORY",O6="UNRESOLVED",V6="MATERIAL CONFLICT"),"HOLD",""))))))</x:f>
      </x:c>
      <x:c r="AH6" s="30" t="str">
        <x:f>IF(A6="","",IF(OR(Q6="STALE / UNCLEAR",R6="INDIRECT",S6="PARTIAL / OUT OF SCOPE",T6="DERIVATIVE / UNCLEAR",AND(O6="INFERRED",F6="MATERIAL",U6&lt;&gt;"PRESENT"),O6="ASSUMED"),"WEAK","CLEAR"))</x:f>
        <x:v>CLEAR</x:v>
      </x:c>
      <x:c r="AI6" s="30" t="str">
        <x:f>IF(A6="","",IF(OR(AB6&lt;&gt;"VALID",AC6&lt;&gt;"VALID",AD6&lt;&gt;"VALID",AE6&lt;&gt;"VALID",AF6&lt;&gt;"VALID"),"REPAIR / NARROW",IF(AG6="HOLD","HOLD / EXCLUDE",IF(OR(J6="UNCLEAR",W6="UNCLEAR"),"REPAIR / NARROW",IF(AH6="WEAK",IF(AND(O6="INFERRED",J6="YES",P6="TRACEABLE",Q6="CURRENT ENOUGH",S6="IN SCOPE",W6="ACCEPTABLE",OR(F6="SUPPORTING",U6="PRESENT")),"BOUNDED INFERENCE","REPAIR / NARROW"),IF(O6="OBSERVED","DECISION-USABLE",IF(O6="INFERRED","BOUNDED INFERENCE","REPAIR / NARROW")))))))</x:f>
        <x:v>DECISION-USABLE</x:v>
      </x:c>
      <x:c r="AJ6" s="30" t="str">
        <x:f>IF(A6="","",IF(AI6="DECISION-USABLE","Freeze the audited wording for downstream use.",IF(AI6="BOUNDED INFERENCE","Freeze the bounded inference with its label and limitation.",IF(AI6="REPAIR / NARROW","Repair ownership, role fit, provenance, controls or wording before use.","Hold the record out of decision use until the blocking condition is resolved."))))</x:f>
        <x:v>Freeze the audited wording for downstream use.</x:v>
      </x:c>
      <x:c r="AK6" s="30" t="str">
        <x:f>IF(A6="","",C6&amp;"|~|"&amp;B6&amp;"|~|"&amp;D6&amp;"|~|"&amp;E6&amp;"|~|"&amp;F6&amp;"|~|"&amp;G6)</x:f>
        <x:v>CL-001|~|DDC-FICTIONAL-001|~|Competitor A|~|enterprise competitor relevance and positioning|~|MATERIAL|~|Competitor A is winning enterprise buyers.</x:v>
      </x:c>
      <x:c r="AL6" s="30" t="str">
        <x:f>IF(A6="","",B6&amp;"|~|"&amp;C6&amp;"|~|"&amp;D6)</x:f>
        <x:v>DDC-FICTIONAL-001|~|CL-001|~|Competitor A</x:v>
      </x:c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34"/>
      <x:c r="M7" s="34"/>
      <x:c r="N7" s="24"/>
      <x:c r="O7" s="24"/>
      <x:c r="P7" s="24"/>
      <x:c r="Q7" s="24"/>
      <x:c r="R7" s="24"/>
      <x:c r="S7" s="24"/>
      <x:c r="T7" s="24"/>
      <x:c r="U7" s="24"/>
      <x:c r="V7" s="24"/>
      <x:c r="W7" s="24"/>
      <x:c r="X7" s="24"/>
      <x:c r="Y7" s="24"/>
      <x:c r="Z7" s="24"/>
      <x:c r="AA7" s="24"/>
      <x:c r="AB7" s="30" t="str">
        <x:f>IF(A7="","",IF(COUNTIF($A$6:$A$205,A7)=1,"VALID","INVALID - DUPLICATE EVIDENCE ID"))</x:f>
      </x:c>
      <x:c r="AC7" s="30" t="str">
        <x:f>IF(A7="","",IF(AND(COUNTIF(DECISION_CONTEXT!$A$6:$A$205,B7)=1,EXACT(B7,INDEX(DECISION_CONTEXT!$A$6:$A$205,MATCH(B7,DECISION_CONTEXT!$A$6:$A$205,0)))),"VALID","INVALID - DECISION LINK"))</x:f>
      </x:c>
      <x:c r="AD7" s="30" t="str">
        <x:f>IF(A7="","",IF(AND(COUNTIF(CLAIM_REGISTER!$A$6:$A$205,C7)=1,EXACT(AK7,INDEX(CLAIM_REGISTER!$Q$6:$Q$205,MATCH(C7,CLAIM_REGISTER!$A$6:$A$205,0)))),"VALID","INVALID - CLAIM OWNERSHIP"))</x:f>
      </x:c>
      <x:c r="AE7" s="30" t="str">
        <x:f>IF(A7="","",IF(AND(OR(EXACT(F7,"MATERIAL"),EXACT(F7,"SUPPORTING")),OR(EXACT(I7,"FIRST-PARTY PUBLISHED"),EXACT(I7,"BUYER / SALES EVIDENCE"),EXACT(I7,"INDEPENDENT THIRD PARTY"),EXACT(I7,"MODELLED / ESTIMATED"),EXACT(I7,"DISCOVERY / INDEX"),EXACT(I7,"INTERNAL OBSERVATION"),EXACT(I7,"SPECIALIST / AUTHORITY"),EXACT(I7,"DECISION RECORD")),OR(EXACT(J7,"YES"),EXACT(J7,"NO"),EXACT(J7,"UNCLEAR")),OR(EXACT(O7,"OBSERVED"),EXACT(O7,"INFERRED"),EXACT(O7,"ASSUMED"),EXACT(O7,"CONTRADICTORY"),EXACT(O7,"UNRESOLVED")),OR(EXACT(P7,"TRACEABLE"),EXACT(P7,"NOT TRACEABLE")),OR(EXACT(Q7,"CURRENT ENOUGH"),EXACT(Q7,"STALE / UNCLEAR")),OR(EXACT(R7,"DIRECT"),EXACT(R7,"INDIRECT")),OR(EXACT(S7,"IN SCOPE"),EXACT(S7,"PARTIAL / OUT OF SCOPE")),OR(EXACT(T7,"INDEPENDENT"),EXACT(T7,"DERIVATIVE / UNCLEAR")),OR(EXACT(U7,"PRESENT"),EXACT(U7,"ABSENT / NOT REQUIRED")),OR(EXACT(V7,"NONE KNOWN"),EXACT(V7,"MATERIAL CONFLICT")),OR(EXACT(W7,"ACCEPTABLE"),EXACT(W7,"UNCLEAR"),EXACT(W7,"PROHIBITED"))),"VALID","INVALID - CONTROLLED TOKEN"))</x:f>
      </x:c>
      <x:c r="AF7" s="30" t="str">
        <x:f>IF(A7="","",IF(AND(B7&lt;&gt;"",C7&lt;&gt;"",D7&lt;&gt;"",E7&lt;&gt;"",G7&lt;&gt;"",H7&lt;&gt;"",K7&lt;&gt;"",L7&lt;&gt;"",M7&lt;&gt;"",N7&lt;&gt;"",X7&lt;&gt;"",Y7&lt;&gt;"",Z7&lt;&gt;"",AA7&lt;&gt;""),"VALID","INVALID - REQUIRED FIELD"))</x:f>
      </x:c>
      <x:c r="AG7" s="30" t="str">
        <x:f>IF(A7="","",IF(W7="PROHIBITED","HOLD",IF(J7="NO","HOLD",IF(P7="NOT TRACEABLE","HOLD",IF(AND(O7="ASSUMED",F7="MATERIAL"),"HOLD",IF(OR(O7="CONTRADICTORY",O7="UNRESOLVED",V7="MATERIAL CONFLICT"),"HOLD",""))))))</x:f>
      </x:c>
      <x:c r="AH7" s="30" t="str">
        <x:f>IF(A7="","",IF(OR(Q7="STALE / UNCLEAR",R7="INDIRECT",S7="PARTIAL / OUT OF SCOPE",T7="DERIVATIVE / UNCLEAR",AND(O7="INFERRED",F7="MATERIAL",U7&lt;&gt;"PRESENT"),O7="ASSUMED"),"WEAK","CLEAR"))</x:f>
      </x:c>
      <x:c r="AI7" s="30" t="str">
        <x:f>IF(A7="","",IF(OR(AB7&lt;&gt;"VALID",AC7&lt;&gt;"VALID",AD7&lt;&gt;"VALID",AE7&lt;&gt;"VALID",AF7&lt;&gt;"VALID"),"REPAIR / NARROW",IF(AG7="HOLD","HOLD / EXCLUDE",IF(OR(J7="UNCLEAR",W7="UNCLEAR"),"REPAIR / NARROW",IF(AH7="WEAK",IF(AND(O7="INFERRED",J7="YES",P7="TRACEABLE",Q7="CURRENT ENOUGH",S7="IN SCOPE",W7="ACCEPTABLE",OR(F7="SUPPORTING",U7="PRESENT")),"BOUNDED INFERENCE","REPAIR / NARROW"),IF(O7="OBSERVED","DECISION-USABLE",IF(O7="INFERRED","BOUNDED INFERENCE","REPAIR / NARROW")))))))</x:f>
      </x:c>
      <x:c r="AJ7" s="30" t="str">
        <x:f>IF(A7="","",IF(AI7="DECISION-USABLE","Freeze the audited wording for downstream use.",IF(AI7="BOUNDED INFERENCE","Freeze the bounded inference with its label and limitation.",IF(AI7="REPAIR / NARROW","Repair ownership, role fit, provenance, controls or wording before use.","Hold the record out of decision use until the blocking condition is resolved."))))</x:f>
      </x:c>
      <x:c r="AK7" s="30" t="str">
        <x:f>IF(A7="","",C7&amp;"|~|"&amp;B7&amp;"|~|"&amp;D7&amp;"|~|"&amp;E7&amp;"|~|"&amp;F7&amp;"|~|"&amp;G7)</x:f>
      </x:c>
      <x:c r="AL7" s="30" t="str">
        <x:f>IF(A7="","",B7&amp;"|~|"&amp;C7&amp;"|~|"&amp;D7)</x:f>
      </x:c>
    </x:row>
    <x:row r="8">
      <x:c r="A8" s="24"/>
      <x:c r="B8" s="24"/>
      <x:c r="C8" s="24"/>
      <x:c r="D8" s="24"/>
      <x:c r="E8" s="24"/>
      <x:c r="F8" s="24"/>
      <x:c r="G8" s="24"/>
      <x:c r="H8" s="24"/>
      <x:c r="I8" s="24"/>
      <x:c r="J8" s="24"/>
      <x:c r="K8" s="24"/>
      <x:c r="L8" s="34"/>
      <x:c r="M8" s="34"/>
      <x:c r="N8" s="24"/>
      <x:c r="O8" s="24"/>
      <x:c r="P8" s="24"/>
      <x:c r="Q8" s="24"/>
      <x:c r="R8" s="24"/>
      <x:c r="S8" s="24"/>
      <x:c r="T8" s="24"/>
      <x:c r="U8" s="24"/>
      <x:c r="V8" s="24"/>
      <x:c r="W8" s="24"/>
      <x:c r="X8" s="24"/>
      <x:c r="Y8" s="24"/>
      <x:c r="Z8" s="24"/>
      <x:c r="AA8" s="24"/>
      <x:c r="AB8" s="30" t="str">
        <x:f>IF(A8="","",IF(COUNTIF($A$6:$A$205,A8)=1,"VALID","INVALID - DUPLICATE EVIDENCE ID"))</x:f>
      </x:c>
      <x:c r="AC8" s="30" t="str">
        <x:f>IF(A8="","",IF(AND(COUNTIF(DECISION_CONTEXT!$A$6:$A$205,B8)=1,EXACT(B8,INDEX(DECISION_CONTEXT!$A$6:$A$205,MATCH(B8,DECISION_CONTEXT!$A$6:$A$205,0)))),"VALID","INVALID - DECISION LINK"))</x:f>
      </x:c>
      <x:c r="AD8" s="30" t="str">
        <x:f>IF(A8="","",IF(AND(COUNTIF(CLAIM_REGISTER!$A$6:$A$205,C8)=1,EXACT(AK8,INDEX(CLAIM_REGISTER!$Q$6:$Q$205,MATCH(C8,CLAIM_REGISTER!$A$6:$A$205,0)))),"VALID","INVALID - CLAIM OWNERSHIP"))</x:f>
      </x:c>
      <x:c r="AE8" s="30" t="str">
        <x:f>IF(A8="","",IF(AND(OR(EXACT(F8,"MATERIAL"),EXACT(F8,"SUPPORTING")),OR(EXACT(I8,"FIRST-PARTY PUBLISHED"),EXACT(I8,"BUYER / SALES EVIDENCE"),EXACT(I8,"INDEPENDENT THIRD PARTY"),EXACT(I8,"MODELLED / ESTIMATED"),EXACT(I8,"DISCOVERY / INDEX"),EXACT(I8,"INTERNAL OBSERVATION"),EXACT(I8,"SPECIALIST / AUTHORITY"),EXACT(I8,"DECISION RECORD")),OR(EXACT(J8,"YES"),EXACT(J8,"NO"),EXACT(J8,"UNCLEAR")),OR(EXACT(O8,"OBSERVED"),EXACT(O8,"INFERRED"),EXACT(O8,"ASSUMED"),EXACT(O8,"CONTRADICTORY"),EXACT(O8,"UNRESOLVED")),OR(EXACT(P8,"TRACEABLE"),EXACT(P8,"NOT TRACEABLE")),OR(EXACT(Q8,"CURRENT ENOUGH"),EXACT(Q8,"STALE / UNCLEAR")),OR(EXACT(R8,"DIRECT"),EXACT(R8,"INDIRECT")),OR(EXACT(S8,"IN SCOPE"),EXACT(S8,"PARTIAL / OUT OF SCOPE")),OR(EXACT(T8,"INDEPENDENT"),EXACT(T8,"DERIVATIVE / UNCLEAR")),OR(EXACT(U8,"PRESENT"),EXACT(U8,"ABSENT / NOT REQUIRED")),OR(EXACT(V8,"NONE KNOWN"),EXACT(V8,"MATERIAL CONFLICT")),OR(EXACT(W8,"ACCEPTABLE"),EXACT(W8,"UNCLEAR"),EXACT(W8,"PROHIBITED"))),"VALID","INVALID - CONTROLLED TOKEN"))</x:f>
      </x:c>
      <x:c r="AF8" s="30" t="str">
        <x:f>IF(A8="","",IF(AND(B8&lt;&gt;"",C8&lt;&gt;"",D8&lt;&gt;"",E8&lt;&gt;"",G8&lt;&gt;"",H8&lt;&gt;"",K8&lt;&gt;"",L8&lt;&gt;"",M8&lt;&gt;"",N8&lt;&gt;"",X8&lt;&gt;"",Y8&lt;&gt;"",Z8&lt;&gt;"",AA8&lt;&gt;""),"VALID","INVALID - REQUIRED FIELD"))</x:f>
      </x:c>
      <x:c r="AG8" s="30" t="str">
        <x:f>IF(A8="","",IF(W8="PROHIBITED","HOLD",IF(J8="NO","HOLD",IF(P8="NOT TRACEABLE","HOLD",IF(AND(O8="ASSUMED",F8="MATERIAL"),"HOLD",IF(OR(O8="CONTRADICTORY",O8="UNRESOLVED",V8="MATERIAL CONFLICT"),"HOLD",""))))))</x:f>
      </x:c>
      <x:c r="AH8" s="30" t="str">
        <x:f>IF(A8="","",IF(OR(Q8="STALE / UNCLEAR",R8="INDIRECT",S8="PARTIAL / OUT OF SCOPE",T8="DERIVATIVE / UNCLEAR",AND(O8="INFERRED",F8="MATERIAL",U8&lt;&gt;"PRESENT"),O8="ASSUMED"),"WEAK","CLEAR"))</x:f>
      </x:c>
      <x:c r="AI8" s="30" t="str">
        <x:f>IF(A8="","",IF(OR(AB8&lt;&gt;"VALID",AC8&lt;&gt;"VALID",AD8&lt;&gt;"VALID",AE8&lt;&gt;"VALID",AF8&lt;&gt;"VALID"),"REPAIR / NARROW",IF(AG8="HOLD","HOLD / EXCLUDE",IF(OR(J8="UNCLEAR",W8="UNCLEAR"),"REPAIR / NARROW",IF(AH8="WEAK",IF(AND(O8="INFERRED",J8="YES",P8="TRACEABLE",Q8="CURRENT ENOUGH",S8="IN SCOPE",W8="ACCEPTABLE",OR(F8="SUPPORTING",U8="PRESENT")),"BOUNDED INFERENCE","REPAIR / NARROW"),IF(O8="OBSERVED","DECISION-USABLE",IF(O8="INFERRED","BOUNDED INFERENCE","REPAIR / NARROW")))))))</x:f>
      </x:c>
      <x:c r="AJ8" s="30" t="str">
        <x:f>IF(A8="","",IF(AI8="DECISION-USABLE","Freeze the audited wording for downstream use.",IF(AI8="BOUNDED INFERENCE","Freeze the bounded inference with its label and limitation.",IF(AI8="REPAIR / NARROW","Repair ownership, role fit, provenance, controls or wording before use.","Hold the record out of decision use until the blocking condition is resolved."))))</x:f>
      </x:c>
      <x:c r="AK8" s="30" t="str">
        <x:f>IF(A8="","",C8&amp;"|~|"&amp;B8&amp;"|~|"&amp;D8&amp;"|~|"&amp;E8&amp;"|~|"&amp;F8&amp;"|~|"&amp;G8)</x:f>
      </x:c>
      <x:c r="AL8" s="30" t="str">
        <x:f>IF(A8="","",B8&amp;"|~|"&amp;C8&amp;"|~|"&amp;D8)</x:f>
      </x:c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34"/>
      <x:c r="M9" s="34"/>
      <x:c r="N9" s="24"/>
      <x:c r="O9" s="24"/>
      <x:c r="P9" s="24"/>
      <x:c r="Q9" s="24"/>
      <x:c r="R9" s="24"/>
      <x:c r="S9" s="24"/>
      <x:c r="T9" s="24"/>
      <x:c r="U9" s="24"/>
      <x:c r="V9" s="24"/>
      <x:c r="W9" s="24"/>
      <x:c r="X9" s="24"/>
      <x:c r="Y9" s="24"/>
      <x:c r="Z9" s="24"/>
      <x:c r="AA9" s="24"/>
      <x:c r="AB9" s="30" t="str">
        <x:f>IF(A9="","",IF(COUNTIF($A$6:$A$205,A9)=1,"VALID","INVALID - DUPLICATE EVIDENCE ID"))</x:f>
      </x:c>
      <x:c r="AC9" s="30" t="str">
        <x:f>IF(A9="","",IF(AND(COUNTIF(DECISION_CONTEXT!$A$6:$A$205,B9)=1,EXACT(B9,INDEX(DECISION_CONTEXT!$A$6:$A$205,MATCH(B9,DECISION_CONTEXT!$A$6:$A$205,0)))),"VALID","INVALID - DECISION LINK"))</x:f>
      </x:c>
      <x:c r="AD9" s="30" t="str">
        <x:f>IF(A9="","",IF(AND(COUNTIF(CLAIM_REGISTER!$A$6:$A$205,C9)=1,EXACT(AK9,INDEX(CLAIM_REGISTER!$Q$6:$Q$205,MATCH(C9,CLAIM_REGISTER!$A$6:$A$205,0)))),"VALID","INVALID - CLAIM OWNERSHIP"))</x:f>
      </x:c>
      <x:c r="AE9" s="30" t="str">
        <x:f>IF(A9="","",IF(AND(OR(EXACT(F9,"MATERIAL"),EXACT(F9,"SUPPORTING")),OR(EXACT(I9,"FIRST-PARTY PUBLISHED"),EXACT(I9,"BUYER / SALES EVIDENCE"),EXACT(I9,"INDEPENDENT THIRD PARTY"),EXACT(I9,"MODELLED / ESTIMATED"),EXACT(I9,"DISCOVERY / INDEX"),EXACT(I9,"INTERNAL OBSERVATION"),EXACT(I9,"SPECIALIST / AUTHORITY"),EXACT(I9,"DECISION RECORD")),OR(EXACT(J9,"YES"),EXACT(J9,"NO"),EXACT(J9,"UNCLEAR")),OR(EXACT(O9,"OBSERVED"),EXACT(O9,"INFERRED"),EXACT(O9,"ASSUMED"),EXACT(O9,"CONTRADICTORY"),EXACT(O9,"UNRESOLVED")),OR(EXACT(P9,"TRACEABLE"),EXACT(P9,"NOT TRACEABLE")),OR(EXACT(Q9,"CURRENT ENOUGH"),EXACT(Q9,"STALE / UNCLEAR")),OR(EXACT(R9,"DIRECT"),EXACT(R9,"INDIRECT")),OR(EXACT(S9,"IN SCOPE"),EXACT(S9,"PARTIAL / OUT OF SCOPE")),OR(EXACT(T9,"INDEPENDENT"),EXACT(T9,"DERIVATIVE / UNCLEAR")),OR(EXACT(U9,"PRESENT"),EXACT(U9,"ABSENT / NOT REQUIRED")),OR(EXACT(V9,"NONE KNOWN"),EXACT(V9,"MATERIAL CONFLICT")),OR(EXACT(W9,"ACCEPTABLE"),EXACT(W9,"UNCLEAR"),EXACT(W9,"PROHIBITED"))),"VALID","INVALID - CONTROLLED TOKEN"))</x:f>
      </x:c>
      <x:c r="AF9" s="30" t="str">
        <x:f>IF(A9="","",IF(AND(B9&lt;&gt;"",C9&lt;&gt;"",D9&lt;&gt;"",E9&lt;&gt;"",G9&lt;&gt;"",H9&lt;&gt;"",K9&lt;&gt;"",L9&lt;&gt;"",M9&lt;&gt;"",N9&lt;&gt;"",X9&lt;&gt;"",Y9&lt;&gt;"",Z9&lt;&gt;"",AA9&lt;&gt;""),"VALID","INVALID - REQUIRED FIELD"))</x:f>
      </x:c>
      <x:c r="AG9" s="30" t="str">
        <x:f>IF(A9="","",IF(W9="PROHIBITED","HOLD",IF(J9="NO","HOLD",IF(P9="NOT TRACEABLE","HOLD",IF(AND(O9="ASSUMED",F9="MATERIAL"),"HOLD",IF(OR(O9="CONTRADICTORY",O9="UNRESOLVED",V9="MATERIAL CONFLICT"),"HOLD",""))))))</x:f>
      </x:c>
      <x:c r="AH9" s="30" t="str">
        <x:f>IF(A9="","",IF(OR(Q9="STALE / UNCLEAR",R9="INDIRECT",S9="PARTIAL / OUT OF SCOPE",T9="DERIVATIVE / UNCLEAR",AND(O9="INFERRED",F9="MATERIAL",U9&lt;&gt;"PRESENT"),O9="ASSUMED"),"WEAK","CLEAR"))</x:f>
      </x:c>
      <x:c r="AI9" s="30" t="str">
        <x:f>IF(A9="","",IF(OR(AB9&lt;&gt;"VALID",AC9&lt;&gt;"VALID",AD9&lt;&gt;"VALID",AE9&lt;&gt;"VALID",AF9&lt;&gt;"VALID"),"REPAIR / NARROW",IF(AG9="HOLD","HOLD / EXCLUDE",IF(OR(J9="UNCLEAR",W9="UNCLEAR"),"REPAIR / NARROW",IF(AH9="WEAK",IF(AND(O9="INFERRED",J9="YES",P9="TRACEABLE",Q9="CURRENT ENOUGH",S9="IN SCOPE",W9="ACCEPTABLE",OR(F9="SUPPORTING",U9="PRESENT")),"BOUNDED INFERENCE","REPAIR / NARROW"),IF(O9="OBSERVED","DECISION-USABLE",IF(O9="INFERRED","BOUNDED INFERENCE","REPAIR / NARROW")))))))</x:f>
      </x:c>
      <x:c r="AJ9" s="30" t="str">
        <x:f>IF(A9="","",IF(AI9="DECISION-USABLE","Freeze the audited wording for downstream use.",IF(AI9="BOUNDED INFERENCE","Freeze the bounded inference with its label and limitation.",IF(AI9="REPAIR / NARROW","Repair ownership, role fit, provenance, controls or wording before use.","Hold the record out of decision use until the blocking condition is resolved."))))</x:f>
      </x:c>
      <x:c r="AK9" s="30" t="str">
        <x:f>IF(A9="","",C9&amp;"|~|"&amp;B9&amp;"|~|"&amp;D9&amp;"|~|"&amp;E9&amp;"|~|"&amp;F9&amp;"|~|"&amp;G9)</x:f>
      </x:c>
      <x:c r="AL9" s="30" t="str">
        <x:f>IF(A9="","",B9&amp;"|~|"&amp;C9&amp;"|~|"&amp;D9)</x:f>
      </x:c>
    </x:row>
    <x:row r="10">
      <x:c r="A10" s="24"/>
      <x:c r="B10" s="24"/>
      <x:c r="C10" s="24"/>
      <x:c r="D10" s="24"/>
      <x:c r="E10" s="24"/>
      <x:c r="F10" s="24"/>
      <x:c r="G10" s="24"/>
      <x:c r="H10" s="24"/>
      <x:c r="I10" s="24"/>
      <x:c r="J10" s="24"/>
      <x:c r="K10" s="24"/>
      <x:c r="L10" s="34"/>
      <x:c r="M10" s="34"/>
      <x:c r="N10" s="24"/>
      <x:c r="O10" s="24"/>
      <x:c r="P10" s="24"/>
      <x:c r="Q10" s="24"/>
      <x:c r="R10" s="24"/>
      <x:c r="S10" s="24"/>
      <x:c r="T10" s="24"/>
      <x:c r="U10" s="24"/>
      <x:c r="V10" s="24"/>
      <x:c r="W10" s="24"/>
      <x:c r="X10" s="24"/>
      <x:c r="Y10" s="24"/>
      <x:c r="Z10" s="24"/>
      <x:c r="AA10" s="24"/>
      <x:c r="AB10" s="30" t="str">
        <x:f>IF(A10="","",IF(COUNTIF($A$6:$A$205,A10)=1,"VALID","INVALID - DUPLICATE EVIDENCE ID"))</x:f>
      </x:c>
      <x:c r="AC10" s="30" t="str">
        <x:f>IF(A10="","",IF(AND(COUNTIF(DECISION_CONTEXT!$A$6:$A$205,B10)=1,EXACT(B10,INDEX(DECISION_CONTEXT!$A$6:$A$205,MATCH(B10,DECISION_CONTEXT!$A$6:$A$205,0)))),"VALID","INVALID - DECISION LINK"))</x:f>
      </x:c>
      <x:c r="AD10" s="30" t="str">
        <x:f>IF(A10="","",IF(AND(COUNTIF(CLAIM_REGISTER!$A$6:$A$205,C10)=1,EXACT(AK10,INDEX(CLAIM_REGISTER!$Q$6:$Q$205,MATCH(C10,CLAIM_REGISTER!$A$6:$A$205,0)))),"VALID","INVALID - CLAIM OWNERSHIP"))</x:f>
      </x:c>
      <x:c r="AE10" s="30" t="str">
        <x:f>IF(A10="","",IF(AND(OR(EXACT(F10,"MATERIAL"),EXACT(F10,"SUPPORTING")),OR(EXACT(I10,"FIRST-PARTY PUBLISHED"),EXACT(I10,"BUYER / SALES EVIDENCE"),EXACT(I10,"INDEPENDENT THIRD PARTY"),EXACT(I10,"MODELLED / ESTIMATED"),EXACT(I10,"DISCOVERY / INDEX"),EXACT(I10,"INTERNAL OBSERVATION"),EXACT(I10,"SPECIALIST / AUTHORITY"),EXACT(I10,"DECISION RECORD")),OR(EXACT(J10,"YES"),EXACT(J10,"NO"),EXACT(J10,"UNCLEAR")),OR(EXACT(O10,"OBSERVED"),EXACT(O10,"INFERRED"),EXACT(O10,"ASSUMED"),EXACT(O10,"CONTRADICTORY"),EXACT(O10,"UNRESOLVED")),OR(EXACT(P10,"TRACEABLE"),EXACT(P10,"NOT TRACEABLE")),OR(EXACT(Q10,"CURRENT ENOUGH"),EXACT(Q10,"STALE / UNCLEAR")),OR(EXACT(R10,"DIRECT"),EXACT(R10,"INDIRECT")),OR(EXACT(S10,"IN SCOPE"),EXACT(S10,"PARTIAL / OUT OF SCOPE")),OR(EXACT(T10,"INDEPENDENT"),EXACT(T10,"DERIVATIVE / UNCLEAR")),OR(EXACT(U10,"PRESENT"),EXACT(U10,"ABSENT / NOT REQUIRED")),OR(EXACT(V10,"NONE KNOWN"),EXACT(V10,"MATERIAL CONFLICT")),OR(EXACT(W10,"ACCEPTABLE"),EXACT(W10,"UNCLEAR"),EXACT(W10,"PROHIBITED"))),"VALID","INVALID - CONTROLLED TOKEN"))</x:f>
      </x:c>
      <x:c r="AF10" s="30" t="str">
        <x:f>IF(A10="","",IF(AND(B10&lt;&gt;"",C10&lt;&gt;"",D10&lt;&gt;"",E10&lt;&gt;"",G10&lt;&gt;"",H10&lt;&gt;"",K10&lt;&gt;"",L10&lt;&gt;"",M10&lt;&gt;"",N10&lt;&gt;"",X10&lt;&gt;"",Y10&lt;&gt;"",Z10&lt;&gt;"",AA10&lt;&gt;""),"VALID","INVALID - REQUIRED FIELD"))</x:f>
      </x:c>
      <x:c r="AG10" s="30" t="str">
        <x:f>IF(A10="","",IF(W10="PROHIBITED","HOLD",IF(J10="NO","HOLD",IF(P10="NOT TRACEABLE","HOLD",IF(AND(O10="ASSUMED",F10="MATERIAL"),"HOLD",IF(OR(O10="CONTRADICTORY",O10="UNRESOLVED",V10="MATERIAL CONFLICT"),"HOLD",""))))))</x:f>
      </x:c>
      <x:c r="AH10" s="30" t="str">
        <x:f>IF(A10="","",IF(OR(Q10="STALE / UNCLEAR",R10="INDIRECT",S10="PARTIAL / OUT OF SCOPE",T10="DERIVATIVE / UNCLEAR",AND(O10="INFERRED",F10="MATERIAL",U10&lt;&gt;"PRESENT"),O10="ASSUMED"),"WEAK","CLEAR"))</x:f>
      </x:c>
      <x:c r="AI10" s="30" t="str">
        <x:f>IF(A10="","",IF(OR(AB10&lt;&gt;"VALID",AC10&lt;&gt;"VALID",AD10&lt;&gt;"VALID",AE10&lt;&gt;"VALID",AF10&lt;&gt;"VALID"),"REPAIR / NARROW",IF(AG10="HOLD","HOLD / EXCLUDE",IF(OR(J10="UNCLEAR",W10="UNCLEAR"),"REPAIR / NARROW",IF(AH10="WEAK",IF(AND(O10="INFERRED",J10="YES",P10="TRACEABLE",Q10="CURRENT ENOUGH",S10="IN SCOPE",W10="ACCEPTABLE",OR(F10="SUPPORTING",U10="PRESENT")),"BOUNDED INFERENCE","REPAIR / NARROW"),IF(O10="OBSERVED","DECISION-USABLE",IF(O10="INFERRED","BOUNDED INFERENCE","REPAIR / NARROW")))))))</x:f>
      </x:c>
      <x:c r="AJ10" s="30" t="str">
        <x:f>IF(A10="","",IF(AI10="DECISION-USABLE","Freeze the audited wording for downstream use.",IF(AI10="BOUNDED INFERENCE","Freeze the bounded inference with its label and limitation.",IF(AI10="REPAIR / NARROW","Repair ownership, role fit, provenance, controls or wording before use.","Hold the record out of decision use until the blocking condition is resolved."))))</x:f>
      </x:c>
      <x:c r="AK10" s="30" t="str">
        <x:f>IF(A10="","",C10&amp;"|~|"&amp;B10&amp;"|~|"&amp;D10&amp;"|~|"&amp;E10&amp;"|~|"&amp;F10&amp;"|~|"&amp;G10)</x:f>
      </x:c>
      <x:c r="AL10" s="30" t="str">
        <x:f>IF(A10="","",B10&amp;"|~|"&amp;C10&amp;"|~|"&amp;D10)</x:f>
      </x:c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34"/>
      <x:c r="M11" s="34"/>
      <x:c r="N11" s="24"/>
      <x:c r="O11" s="24"/>
      <x:c r="P11" s="24"/>
      <x:c r="Q11" s="24"/>
      <x:c r="R11" s="24"/>
      <x:c r="S11" s="24"/>
      <x:c r="T11" s="24"/>
      <x:c r="U11" s="24"/>
      <x:c r="V11" s="24"/>
      <x:c r="W11" s="24"/>
      <x:c r="X11" s="24"/>
      <x:c r="Y11" s="24"/>
      <x:c r="Z11" s="24"/>
      <x:c r="AA11" s="24"/>
      <x:c r="AB11" s="30" t="str">
        <x:f>IF(A11="","",IF(COUNTIF($A$6:$A$205,A11)=1,"VALID","INVALID - DUPLICATE EVIDENCE ID"))</x:f>
      </x:c>
      <x:c r="AC11" s="30" t="str">
        <x:f>IF(A11="","",IF(AND(COUNTIF(DECISION_CONTEXT!$A$6:$A$205,B11)=1,EXACT(B11,INDEX(DECISION_CONTEXT!$A$6:$A$205,MATCH(B11,DECISION_CONTEXT!$A$6:$A$205,0)))),"VALID","INVALID - DECISION LINK"))</x:f>
      </x:c>
      <x:c r="AD11" s="30" t="str">
        <x:f>IF(A11="","",IF(AND(COUNTIF(CLAIM_REGISTER!$A$6:$A$205,C11)=1,EXACT(AK11,INDEX(CLAIM_REGISTER!$Q$6:$Q$205,MATCH(C11,CLAIM_REGISTER!$A$6:$A$205,0)))),"VALID","INVALID - CLAIM OWNERSHIP"))</x:f>
      </x:c>
      <x:c r="AE11" s="30" t="str">
        <x:f>IF(A11="","",IF(AND(OR(EXACT(F11,"MATERIAL"),EXACT(F11,"SUPPORTING")),OR(EXACT(I11,"FIRST-PARTY PUBLISHED"),EXACT(I11,"BUYER / SALES EVIDENCE"),EXACT(I11,"INDEPENDENT THIRD PARTY"),EXACT(I11,"MODELLED / ESTIMATED"),EXACT(I11,"DISCOVERY / INDEX"),EXACT(I11,"INTERNAL OBSERVATION"),EXACT(I11,"SPECIALIST / AUTHORITY"),EXACT(I11,"DECISION RECORD")),OR(EXACT(J11,"YES"),EXACT(J11,"NO"),EXACT(J11,"UNCLEAR")),OR(EXACT(O11,"OBSERVED"),EXACT(O11,"INFERRED"),EXACT(O11,"ASSUMED"),EXACT(O11,"CONTRADICTORY"),EXACT(O11,"UNRESOLVED")),OR(EXACT(P11,"TRACEABLE"),EXACT(P11,"NOT TRACEABLE")),OR(EXACT(Q11,"CURRENT ENOUGH"),EXACT(Q11,"STALE / UNCLEAR")),OR(EXACT(R11,"DIRECT"),EXACT(R11,"INDIRECT")),OR(EXACT(S11,"IN SCOPE"),EXACT(S11,"PARTIAL / OUT OF SCOPE")),OR(EXACT(T11,"INDEPENDENT"),EXACT(T11,"DERIVATIVE / UNCLEAR")),OR(EXACT(U11,"PRESENT"),EXACT(U11,"ABSENT / NOT REQUIRED")),OR(EXACT(V11,"NONE KNOWN"),EXACT(V11,"MATERIAL CONFLICT")),OR(EXACT(W11,"ACCEPTABLE"),EXACT(W11,"UNCLEAR"),EXACT(W11,"PROHIBITED"))),"VALID","INVALID - CONTROLLED TOKEN"))</x:f>
      </x:c>
      <x:c r="AF11" s="30" t="str">
        <x:f>IF(A11="","",IF(AND(B11&lt;&gt;"",C11&lt;&gt;"",D11&lt;&gt;"",E11&lt;&gt;"",G11&lt;&gt;"",H11&lt;&gt;"",K11&lt;&gt;"",L11&lt;&gt;"",M11&lt;&gt;"",N11&lt;&gt;"",X11&lt;&gt;"",Y11&lt;&gt;"",Z11&lt;&gt;"",AA11&lt;&gt;""),"VALID","INVALID - REQUIRED FIELD"))</x:f>
      </x:c>
      <x:c r="AG11" s="30" t="str">
        <x:f>IF(A11="","",IF(W11="PROHIBITED","HOLD",IF(J11="NO","HOLD",IF(P11="NOT TRACEABLE","HOLD",IF(AND(O11="ASSUMED",F11="MATERIAL"),"HOLD",IF(OR(O11="CONTRADICTORY",O11="UNRESOLVED",V11="MATERIAL CONFLICT"),"HOLD",""))))))</x:f>
      </x:c>
      <x:c r="AH11" s="30" t="str">
        <x:f>IF(A11="","",IF(OR(Q11="STALE / UNCLEAR",R11="INDIRECT",S11="PARTIAL / OUT OF SCOPE",T11="DERIVATIVE / UNCLEAR",AND(O11="INFERRED",F11="MATERIAL",U11&lt;&gt;"PRESENT"),O11="ASSUMED"),"WEAK","CLEAR"))</x:f>
      </x:c>
      <x:c r="AI11" s="30" t="str">
        <x:f>IF(A11="","",IF(OR(AB11&lt;&gt;"VALID",AC11&lt;&gt;"VALID",AD11&lt;&gt;"VALID",AE11&lt;&gt;"VALID",AF11&lt;&gt;"VALID"),"REPAIR / NARROW",IF(AG11="HOLD","HOLD / EXCLUDE",IF(OR(J11="UNCLEAR",W11="UNCLEAR"),"REPAIR / NARROW",IF(AH11="WEAK",IF(AND(O11="INFERRED",J11="YES",P11="TRACEABLE",Q11="CURRENT ENOUGH",S11="IN SCOPE",W11="ACCEPTABLE",OR(F11="SUPPORTING",U11="PRESENT")),"BOUNDED INFERENCE","REPAIR / NARROW"),IF(O11="OBSERVED","DECISION-USABLE",IF(O11="INFERRED","BOUNDED INFERENCE","REPAIR / NARROW")))))))</x:f>
      </x:c>
      <x:c r="AJ11" s="30" t="str">
        <x:f>IF(A11="","",IF(AI11="DECISION-USABLE","Freeze the audited wording for downstream use.",IF(AI11="BOUNDED INFERENCE","Freeze the bounded inference with its label and limitation.",IF(AI11="REPAIR / NARROW","Repair ownership, role fit, provenance, controls or wording before use.","Hold the record out of decision use until the blocking condition is resolved."))))</x:f>
      </x:c>
      <x:c r="AK11" s="30" t="str">
        <x:f>IF(A11="","",C11&amp;"|~|"&amp;B11&amp;"|~|"&amp;D11&amp;"|~|"&amp;E11&amp;"|~|"&amp;F11&amp;"|~|"&amp;G11)</x:f>
      </x:c>
      <x:c r="AL11" s="30" t="str">
        <x:f>IF(A11="","",B11&amp;"|~|"&amp;C11&amp;"|~|"&amp;D11)</x:f>
      </x:c>
    </x:row>
    <x:row r="12">
      <x:c r="A12" s="24"/>
      <x:c r="B12" s="24"/>
      <x:c r="C12" s="24"/>
      <x:c r="D12" s="24"/>
      <x:c r="E12" s="24"/>
      <x:c r="F12" s="24"/>
      <x:c r="G12" s="24"/>
      <x:c r="H12" s="24"/>
      <x:c r="I12" s="24"/>
      <x:c r="J12" s="24"/>
      <x:c r="K12" s="24"/>
      <x:c r="L12" s="34"/>
      <x:c r="M12" s="34"/>
      <x:c r="N12" s="24"/>
      <x:c r="O12" s="24"/>
      <x:c r="P12" s="24"/>
      <x:c r="Q12" s="24"/>
      <x:c r="R12" s="24"/>
      <x:c r="S12" s="24"/>
      <x:c r="T12" s="24"/>
      <x:c r="U12" s="24"/>
      <x:c r="V12" s="24"/>
      <x:c r="W12" s="24"/>
      <x:c r="X12" s="24"/>
      <x:c r="Y12" s="24"/>
      <x:c r="Z12" s="24"/>
      <x:c r="AA12" s="24"/>
      <x:c r="AB12" s="30" t="str">
        <x:f>IF(A12="","",IF(COUNTIF($A$6:$A$205,A12)=1,"VALID","INVALID - DUPLICATE EVIDENCE ID"))</x:f>
      </x:c>
      <x:c r="AC12" s="30" t="str">
        <x:f>IF(A12="","",IF(AND(COUNTIF(DECISION_CONTEXT!$A$6:$A$205,B12)=1,EXACT(B12,INDEX(DECISION_CONTEXT!$A$6:$A$205,MATCH(B12,DECISION_CONTEXT!$A$6:$A$205,0)))),"VALID","INVALID - DECISION LINK"))</x:f>
      </x:c>
      <x:c r="AD12" s="30" t="str">
        <x:f>IF(A12="","",IF(AND(COUNTIF(CLAIM_REGISTER!$A$6:$A$205,C12)=1,EXACT(AK12,INDEX(CLAIM_REGISTER!$Q$6:$Q$205,MATCH(C12,CLAIM_REGISTER!$A$6:$A$205,0)))),"VALID","INVALID - CLAIM OWNERSHIP"))</x:f>
      </x:c>
      <x:c r="AE12" s="30" t="str">
        <x:f>IF(A12="","",IF(AND(OR(EXACT(F12,"MATERIAL"),EXACT(F12,"SUPPORTING")),OR(EXACT(I12,"FIRST-PARTY PUBLISHED"),EXACT(I12,"BUYER / SALES EVIDENCE"),EXACT(I12,"INDEPENDENT THIRD PARTY"),EXACT(I12,"MODELLED / ESTIMATED"),EXACT(I12,"DISCOVERY / INDEX"),EXACT(I12,"INTERNAL OBSERVATION"),EXACT(I12,"SPECIALIST / AUTHORITY"),EXACT(I12,"DECISION RECORD")),OR(EXACT(J12,"YES"),EXACT(J12,"NO"),EXACT(J12,"UNCLEAR")),OR(EXACT(O12,"OBSERVED"),EXACT(O12,"INFERRED"),EXACT(O12,"ASSUMED"),EXACT(O12,"CONTRADICTORY"),EXACT(O12,"UNRESOLVED")),OR(EXACT(P12,"TRACEABLE"),EXACT(P12,"NOT TRACEABLE")),OR(EXACT(Q12,"CURRENT ENOUGH"),EXACT(Q12,"STALE / UNCLEAR")),OR(EXACT(R12,"DIRECT"),EXACT(R12,"INDIRECT")),OR(EXACT(S12,"IN SCOPE"),EXACT(S12,"PARTIAL / OUT OF SCOPE")),OR(EXACT(T12,"INDEPENDENT"),EXACT(T12,"DERIVATIVE / UNCLEAR")),OR(EXACT(U12,"PRESENT"),EXACT(U12,"ABSENT / NOT REQUIRED")),OR(EXACT(V12,"NONE KNOWN"),EXACT(V12,"MATERIAL CONFLICT")),OR(EXACT(W12,"ACCEPTABLE"),EXACT(W12,"UNCLEAR"),EXACT(W12,"PROHIBITED"))),"VALID","INVALID - CONTROLLED TOKEN"))</x:f>
      </x:c>
      <x:c r="AF12" s="30" t="str">
        <x:f>IF(A12="","",IF(AND(B12&lt;&gt;"",C12&lt;&gt;"",D12&lt;&gt;"",E12&lt;&gt;"",G12&lt;&gt;"",H12&lt;&gt;"",K12&lt;&gt;"",L12&lt;&gt;"",M12&lt;&gt;"",N12&lt;&gt;"",X12&lt;&gt;"",Y12&lt;&gt;"",Z12&lt;&gt;"",AA12&lt;&gt;""),"VALID","INVALID - REQUIRED FIELD"))</x:f>
      </x:c>
      <x:c r="AG12" s="30" t="str">
        <x:f>IF(A12="","",IF(W12="PROHIBITED","HOLD",IF(J12="NO","HOLD",IF(P12="NOT TRACEABLE","HOLD",IF(AND(O12="ASSUMED",F12="MATERIAL"),"HOLD",IF(OR(O12="CONTRADICTORY",O12="UNRESOLVED",V12="MATERIAL CONFLICT"),"HOLD",""))))))</x:f>
      </x:c>
      <x:c r="AH12" s="30" t="str">
        <x:f>IF(A12="","",IF(OR(Q12="STALE / UNCLEAR",R12="INDIRECT",S12="PARTIAL / OUT OF SCOPE",T12="DERIVATIVE / UNCLEAR",AND(O12="INFERRED",F12="MATERIAL",U12&lt;&gt;"PRESENT"),O12="ASSUMED"),"WEAK","CLEAR"))</x:f>
      </x:c>
      <x:c r="AI12" s="30" t="str">
        <x:f>IF(A12="","",IF(OR(AB12&lt;&gt;"VALID",AC12&lt;&gt;"VALID",AD12&lt;&gt;"VALID",AE12&lt;&gt;"VALID",AF12&lt;&gt;"VALID"),"REPAIR / NARROW",IF(AG12="HOLD","HOLD / EXCLUDE",IF(OR(J12="UNCLEAR",W12="UNCLEAR"),"REPAIR / NARROW",IF(AH12="WEAK",IF(AND(O12="INFERRED",J12="YES",P12="TRACEABLE",Q12="CURRENT ENOUGH",S12="IN SCOPE",W12="ACCEPTABLE",OR(F12="SUPPORTING",U12="PRESENT")),"BOUNDED INFERENCE","REPAIR / NARROW"),IF(O12="OBSERVED","DECISION-USABLE",IF(O12="INFERRED","BOUNDED INFERENCE","REPAIR / NARROW")))))))</x:f>
      </x:c>
      <x:c r="AJ12" s="30" t="str">
        <x:f>IF(A12="","",IF(AI12="DECISION-USABLE","Freeze the audited wording for downstream use.",IF(AI12="BOUNDED INFERENCE","Freeze the bounded inference with its label and limitation.",IF(AI12="REPAIR / NARROW","Repair ownership, role fit, provenance, controls or wording before use.","Hold the record out of decision use until the blocking condition is resolved."))))</x:f>
      </x:c>
      <x:c r="AK12" s="30" t="str">
        <x:f>IF(A12="","",C12&amp;"|~|"&amp;B12&amp;"|~|"&amp;D12&amp;"|~|"&amp;E12&amp;"|~|"&amp;F12&amp;"|~|"&amp;G12)</x:f>
      </x:c>
      <x:c r="AL12" s="30" t="str">
        <x:f>IF(A12="","",B12&amp;"|~|"&amp;C12&amp;"|~|"&amp;D12)</x:f>
      </x:c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34"/>
      <x:c r="M13" s="34"/>
      <x:c r="N13" s="24"/>
      <x:c r="O13" s="24"/>
      <x:c r="P13" s="24"/>
      <x:c r="Q13" s="24"/>
      <x:c r="R13" s="24"/>
      <x:c r="S13" s="24"/>
      <x:c r="T13" s="24"/>
      <x:c r="U13" s="24"/>
      <x:c r="V13" s="24"/>
      <x:c r="W13" s="24"/>
      <x:c r="X13" s="24"/>
      <x:c r="Y13" s="24"/>
      <x:c r="Z13" s="24"/>
      <x:c r="AA13" s="24"/>
      <x:c r="AB13" s="30" t="str">
        <x:f>IF(A13="","",IF(COUNTIF($A$6:$A$205,A13)=1,"VALID","INVALID - DUPLICATE EVIDENCE ID"))</x:f>
      </x:c>
      <x:c r="AC13" s="30" t="str">
        <x:f>IF(A13="","",IF(AND(COUNTIF(DECISION_CONTEXT!$A$6:$A$205,B13)=1,EXACT(B13,INDEX(DECISION_CONTEXT!$A$6:$A$205,MATCH(B13,DECISION_CONTEXT!$A$6:$A$205,0)))),"VALID","INVALID - DECISION LINK"))</x:f>
      </x:c>
      <x:c r="AD13" s="30" t="str">
        <x:f>IF(A13="","",IF(AND(COUNTIF(CLAIM_REGISTER!$A$6:$A$205,C13)=1,EXACT(AK13,INDEX(CLAIM_REGISTER!$Q$6:$Q$205,MATCH(C13,CLAIM_REGISTER!$A$6:$A$205,0)))),"VALID","INVALID - CLAIM OWNERSHIP"))</x:f>
      </x:c>
      <x:c r="AE13" s="30" t="str">
        <x:f>IF(A13="","",IF(AND(OR(EXACT(F13,"MATERIAL"),EXACT(F13,"SUPPORTING")),OR(EXACT(I13,"FIRST-PARTY PUBLISHED"),EXACT(I13,"BUYER / SALES EVIDENCE"),EXACT(I13,"INDEPENDENT THIRD PARTY"),EXACT(I13,"MODELLED / ESTIMATED"),EXACT(I13,"DISCOVERY / INDEX"),EXACT(I13,"INTERNAL OBSERVATION"),EXACT(I13,"SPECIALIST / AUTHORITY"),EXACT(I13,"DECISION RECORD")),OR(EXACT(J13,"YES"),EXACT(J13,"NO"),EXACT(J13,"UNCLEAR")),OR(EXACT(O13,"OBSERVED"),EXACT(O13,"INFERRED"),EXACT(O13,"ASSUMED"),EXACT(O13,"CONTRADICTORY"),EXACT(O13,"UNRESOLVED")),OR(EXACT(P13,"TRACEABLE"),EXACT(P13,"NOT TRACEABLE")),OR(EXACT(Q13,"CURRENT ENOUGH"),EXACT(Q13,"STALE / UNCLEAR")),OR(EXACT(R13,"DIRECT"),EXACT(R13,"INDIRECT")),OR(EXACT(S13,"IN SCOPE"),EXACT(S13,"PARTIAL / OUT OF SCOPE")),OR(EXACT(T13,"INDEPENDENT"),EXACT(T13,"DERIVATIVE / UNCLEAR")),OR(EXACT(U13,"PRESENT"),EXACT(U13,"ABSENT / NOT REQUIRED")),OR(EXACT(V13,"NONE KNOWN"),EXACT(V13,"MATERIAL CONFLICT")),OR(EXACT(W13,"ACCEPTABLE"),EXACT(W13,"UNCLEAR"),EXACT(W13,"PROHIBITED"))),"VALID","INVALID - CONTROLLED TOKEN"))</x:f>
      </x:c>
      <x:c r="AF13" s="30" t="str">
        <x:f>IF(A13="","",IF(AND(B13&lt;&gt;"",C13&lt;&gt;"",D13&lt;&gt;"",E13&lt;&gt;"",G13&lt;&gt;"",H13&lt;&gt;"",K13&lt;&gt;"",L13&lt;&gt;"",M13&lt;&gt;"",N13&lt;&gt;"",X13&lt;&gt;"",Y13&lt;&gt;"",Z13&lt;&gt;"",AA13&lt;&gt;""),"VALID","INVALID - REQUIRED FIELD"))</x:f>
      </x:c>
      <x:c r="AG13" s="30" t="str">
        <x:f>IF(A13="","",IF(W13="PROHIBITED","HOLD",IF(J13="NO","HOLD",IF(P13="NOT TRACEABLE","HOLD",IF(AND(O13="ASSUMED",F13="MATERIAL"),"HOLD",IF(OR(O13="CONTRADICTORY",O13="UNRESOLVED",V13="MATERIAL CONFLICT"),"HOLD",""))))))</x:f>
      </x:c>
      <x:c r="AH13" s="30" t="str">
        <x:f>IF(A13="","",IF(OR(Q13="STALE / UNCLEAR",R13="INDIRECT",S13="PARTIAL / OUT OF SCOPE",T13="DERIVATIVE / UNCLEAR",AND(O13="INFERRED",F13="MATERIAL",U13&lt;&gt;"PRESENT"),O13="ASSUMED"),"WEAK","CLEAR"))</x:f>
      </x:c>
      <x:c r="AI13" s="30" t="str">
        <x:f>IF(A13="","",IF(OR(AB13&lt;&gt;"VALID",AC13&lt;&gt;"VALID",AD13&lt;&gt;"VALID",AE13&lt;&gt;"VALID",AF13&lt;&gt;"VALID"),"REPAIR / NARROW",IF(AG13="HOLD","HOLD / EXCLUDE",IF(OR(J13="UNCLEAR",W13="UNCLEAR"),"REPAIR / NARROW",IF(AH13="WEAK",IF(AND(O13="INFERRED",J13="YES",P13="TRACEABLE",Q13="CURRENT ENOUGH",S13="IN SCOPE",W13="ACCEPTABLE",OR(F13="SUPPORTING",U13="PRESENT")),"BOUNDED INFERENCE","REPAIR / NARROW"),IF(O13="OBSERVED","DECISION-USABLE",IF(O13="INFERRED","BOUNDED INFERENCE","REPAIR / NARROW")))))))</x:f>
      </x:c>
      <x:c r="AJ13" s="30" t="str">
        <x:f>IF(A13="","",IF(AI13="DECISION-USABLE","Freeze the audited wording for downstream use.",IF(AI13="BOUNDED INFERENCE","Freeze the bounded inference with its label and limitation.",IF(AI13="REPAIR / NARROW","Repair ownership, role fit, provenance, controls or wording before use.","Hold the record out of decision use until the blocking condition is resolved."))))</x:f>
      </x:c>
      <x:c r="AK13" s="30" t="str">
        <x:f>IF(A13="","",C13&amp;"|~|"&amp;B13&amp;"|~|"&amp;D13&amp;"|~|"&amp;E13&amp;"|~|"&amp;F13&amp;"|~|"&amp;G13)</x:f>
      </x:c>
      <x:c r="AL13" s="30" t="str">
        <x:f>IF(A13="","",B13&amp;"|~|"&amp;C13&amp;"|~|"&amp;D13)</x:f>
      </x:c>
    </x:row>
    <x:row r="14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  <x:c r="L14" s="34"/>
      <x:c r="M14" s="34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/>
      <x:c r="Y14" s="24"/>
      <x:c r="Z14" s="24"/>
      <x:c r="AA14" s="24"/>
      <x:c r="AB14" s="30" t="str">
        <x:f>IF(A14="","",IF(COUNTIF($A$6:$A$205,A14)=1,"VALID","INVALID - DUPLICATE EVIDENCE ID"))</x:f>
      </x:c>
      <x:c r="AC14" s="30" t="str">
        <x:f>IF(A14="","",IF(AND(COUNTIF(DECISION_CONTEXT!$A$6:$A$205,B14)=1,EXACT(B14,INDEX(DECISION_CONTEXT!$A$6:$A$205,MATCH(B14,DECISION_CONTEXT!$A$6:$A$205,0)))),"VALID","INVALID - DECISION LINK"))</x:f>
      </x:c>
      <x:c r="AD14" s="30" t="str">
        <x:f>IF(A14="","",IF(AND(COUNTIF(CLAIM_REGISTER!$A$6:$A$205,C14)=1,EXACT(AK14,INDEX(CLAIM_REGISTER!$Q$6:$Q$205,MATCH(C14,CLAIM_REGISTER!$A$6:$A$205,0)))),"VALID","INVALID - CLAIM OWNERSHIP"))</x:f>
      </x:c>
      <x:c r="AE14" s="30" t="str">
        <x:f>IF(A14="","",IF(AND(OR(EXACT(F14,"MATERIAL"),EXACT(F14,"SUPPORTING")),OR(EXACT(I14,"FIRST-PARTY PUBLISHED"),EXACT(I14,"BUYER / SALES EVIDENCE"),EXACT(I14,"INDEPENDENT THIRD PARTY"),EXACT(I14,"MODELLED / ESTIMATED"),EXACT(I14,"DISCOVERY / INDEX"),EXACT(I14,"INTERNAL OBSERVATION"),EXACT(I14,"SPECIALIST / AUTHORITY"),EXACT(I14,"DECISION RECORD")),OR(EXACT(J14,"YES"),EXACT(J14,"NO"),EXACT(J14,"UNCLEAR")),OR(EXACT(O14,"OBSERVED"),EXACT(O14,"INFERRED"),EXACT(O14,"ASSUMED"),EXACT(O14,"CONTRADICTORY"),EXACT(O14,"UNRESOLVED")),OR(EXACT(P14,"TRACEABLE"),EXACT(P14,"NOT TRACEABLE")),OR(EXACT(Q14,"CURRENT ENOUGH"),EXACT(Q14,"STALE / UNCLEAR")),OR(EXACT(R14,"DIRECT"),EXACT(R14,"INDIRECT")),OR(EXACT(S14,"IN SCOPE"),EXACT(S14,"PARTIAL / OUT OF SCOPE")),OR(EXACT(T14,"INDEPENDENT"),EXACT(T14,"DERIVATIVE / UNCLEAR")),OR(EXACT(U14,"PRESENT"),EXACT(U14,"ABSENT / NOT REQUIRED")),OR(EXACT(V14,"NONE KNOWN"),EXACT(V14,"MATERIAL CONFLICT")),OR(EXACT(W14,"ACCEPTABLE"),EXACT(W14,"UNCLEAR"),EXACT(W14,"PROHIBITED"))),"VALID","INVALID - CONTROLLED TOKEN"))</x:f>
      </x:c>
      <x:c r="AF14" s="30" t="str">
        <x:f>IF(A14="","",IF(AND(B14&lt;&gt;"",C14&lt;&gt;"",D14&lt;&gt;"",E14&lt;&gt;"",G14&lt;&gt;"",H14&lt;&gt;"",K14&lt;&gt;"",L14&lt;&gt;"",M14&lt;&gt;"",N14&lt;&gt;"",X14&lt;&gt;"",Y14&lt;&gt;"",Z14&lt;&gt;"",AA14&lt;&gt;""),"VALID","INVALID - REQUIRED FIELD"))</x:f>
      </x:c>
      <x:c r="AG14" s="30" t="str">
        <x:f>IF(A14="","",IF(W14="PROHIBITED","HOLD",IF(J14="NO","HOLD",IF(P14="NOT TRACEABLE","HOLD",IF(AND(O14="ASSUMED",F14="MATERIAL"),"HOLD",IF(OR(O14="CONTRADICTORY",O14="UNRESOLVED",V14="MATERIAL CONFLICT"),"HOLD",""))))))</x:f>
      </x:c>
      <x:c r="AH14" s="30" t="str">
        <x:f>IF(A14="","",IF(OR(Q14="STALE / UNCLEAR",R14="INDIRECT",S14="PARTIAL / OUT OF SCOPE",T14="DERIVATIVE / UNCLEAR",AND(O14="INFERRED",F14="MATERIAL",U14&lt;&gt;"PRESENT"),O14="ASSUMED"),"WEAK","CLEAR"))</x:f>
      </x:c>
      <x:c r="AI14" s="30" t="str">
        <x:f>IF(A14="","",IF(OR(AB14&lt;&gt;"VALID",AC14&lt;&gt;"VALID",AD14&lt;&gt;"VALID",AE14&lt;&gt;"VALID",AF14&lt;&gt;"VALID"),"REPAIR / NARROW",IF(AG14="HOLD","HOLD / EXCLUDE",IF(OR(J14="UNCLEAR",W14="UNCLEAR"),"REPAIR / NARROW",IF(AH14="WEAK",IF(AND(O14="INFERRED",J14="YES",P14="TRACEABLE",Q14="CURRENT ENOUGH",S14="IN SCOPE",W14="ACCEPTABLE",OR(F14="SUPPORTING",U14="PRESENT")),"BOUNDED INFERENCE","REPAIR / NARROW"),IF(O14="OBSERVED","DECISION-USABLE",IF(O14="INFERRED","BOUNDED INFERENCE","REPAIR / NARROW")))))))</x:f>
      </x:c>
      <x:c r="AJ14" s="30" t="str">
        <x:f>IF(A14="","",IF(AI14="DECISION-USABLE","Freeze the audited wording for downstream use.",IF(AI14="BOUNDED INFERENCE","Freeze the bounded inference with its label and limitation.",IF(AI14="REPAIR / NARROW","Repair ownership, role fit, provenance, controls or wording before use.","Hold the record out of decision use until the blocking condition is resolved."))))</x:f>
      </x:c>
      <x:c r="AK14" s="30" t="str">
        <x:f>IF(A14="","",C14&amp;"|~|"&amp;B14&amp;"|~|"&amp;D14&amp;"|~|"&amp;E14&amp;"|~|"&amp;F14&amp;"|~|"&amp;G14)</x:f>
      </x:c>
      <x:c r="AL14" s="30" t="str">
        <x:f>IF(A14="","",B14&amp;"|~|"&amp;C14&amp;"|~|"&amp;D14)</x:f>
      </x:c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34"/>
      <x:c r="M15" s="34"/>
      <x:c r="N15" s="24"/>
      <x:c r="O15" s="24"/>
      <x:c r="P15" s="24"/>
      <x:c r="Q15" s="24"/>
      <x:c r="R15" s="24"/>
      <x:c r="S15" s="24"/>
      <x:c r="T15" s="24"/>
      <x:c r="U15" s="24"/>
      <x:c r="V15" s="24"/>
      <x:c r="W15" s="24"/>
      <x:c r="X15" s="24"/>
      <x:c r="Y15" s="24"/>
      <x:c r="Z15" s="24"/>
      <x:c r="AA15" s="24"/>
      <x:c r="AB15" s="30" t="str">
        <x:f>IF(A15="","",IF(COUNTIF($A$6:$A$205,A15)=1,"VALID","INVALID - DUPLICATE EVIDENCE ID"))</x:f>
      </x:c>
      <x:c r="AC15" s="30" t="str">
        <x:f>IF(A15="","",IF(AND(COUNTIF(DECISION_CONTEXT!$A$6:$A$205,B15)=1,EXACT(B15,INDEX(DECISION_CONTEXT!$A$6:$A$205,MATCH(B15,DECISION_CONTEXT!$A$6:$A$205,0)))),"VALID","INVALID - DECISION LINK"))</x:f>
      </x:c>
      <x:c r="AD15" s="30" t="str">
        <x:f>IF(A15="","",IF(AND(COUNTIF(CLAIM_REGISTER!$A$6:$A$205,C15)=1,EXACT(AK15,INDEX(CLAIM_REGISTER!$Q$6:$Q$205,MATCH(C15,CLAIM_REGISTER!$A$6:$A$205,0)))),"VALID","INVALID - CLAIM OWNERSHIP"))</x:f>
      </x:c>
      <x:c r="AE15" s="30" t="str">
        <x:f>IF(A15="","",IF(AND(OR(EXACT(F15,"MATERIAL"),EXACT(F15,"SUPPORTING")),OR(EXACT(I15,"FIRST-PARTY PUBLISHED"),EXACT(I15,"BUYER / SALES EVIDENCE"),EXACT(I15,"INDEPENDENT THIRD PARTY"),EXACT(I15,"MODELLED / ESTIMATED"),EXACT(I15,"DISCOVERY / INDEX"),EXACT(I15,"INTERNAL OBSERVATION"),EXACT(I15,"SPECIALIST / AUTHORITY"),EXACT(I15,"DECISION RECORD")),OR(EXACT(J15,"YES"),EXACT(J15,"NO"),EXACT(J15,"UNCLEAR")),OR(EXACT(O15,"OBSERVED"),EXACT(O15,"INFERRED"),EXACT(O15,"ASSUMED"),EXACT(O15,"CONTRADICTORY"),EXACT(O15,"UNRESOLVED")),OR(EXACT(P15,"TRACEABLE"),EXACT(P15,"NOT TRACEABLE")),OR(EXACT(Q15,"CURRENT ENOUGH"),EXACT(Q15,"STALE / UNCLEAR")),OR(EXACT(R15,"DIRECT"),EXACT(R15,"INDIRECT")),OR(EXACT(S15,"IN SCOPE"),EXACT(S15,"PARTIAL / OUT OF SCOPE")),OR(EXACT(T15,"INDEPENDENT"),EXACT(T15,"DERIVATIVE / UNCLEAR")),OR(EXACT(U15,"PRESENT"),EXACT(U15,"ABSENT / NOT REQUIRED")),OR(EXACT(V15,"NONE KNOWN"),EXACT(V15,"MATERIAL CONFLICT")),OR(EXACT(W15,"ACCEPTABLE"),EXACT(W15,"UNCLEAR"),EXACT(W15,"PROHIBITED"))),"VALID","INVALID - CONTROLLED TOKEN"))</x:f>
      </x:c>
      <x:c r="AF15" s="30" t="str">
        <x:f>IF(A15="","",IF(AND(B15&lt;&gt;"",C15&lt;&gt;"",D15&lt;&gt;"",E15&lt;&gt;"",G15&lt;&gt;"",H15&lt;&gt;"",K15&lt;&gt;"",L15&lt;&gt;"",M15&lt;&gt;"",N15&lt;&gt;"",X15&lt;&gt;"",Y15&lt;&gt;"",Z15&lt;&gt;"",AA15&lt;&gt;""),"VALID","INVALID - REQUIRED FIELD"))</x:f>
      </x:c>
      <x:c r="AG15" s="30" t="str">
        <x:f>IF(A15="","",IF(W15="PROHIBITED","HOLD",IF(J15="NO","HOLD",IF(P15="NOT TRACEABLE","HOLD",IF(AND(O15="ASSUMED",F15="MATERIAL"),"HOLD",IF(OR(O15="CONTRADICTORY",O15="UNRESOLVED",V15="MATERIAL CONFLICT"),"HOLD",""))))))</x:f>
      </x:c>
      <x:c r="AH15" s="30" t="str">
        <x:f>IF(A15="","",IF(OR(Q15="STALE / UNCLEAR",R15="INDIRECT",S15="PARTIAL / OUT OF SCOPE",T15="DERIVATIVE / UNCLEAR",AND(O15="INFERRED",F15="MATERIAL",U15&lt;&gt;"PRESENT"),O15="ASSUMED"),"WEAK","CLEAR"))</x:f>
      </x:c>
      <x:c r="AI15" s="30" t="str">
        <x:f>IF(A15="","",IF(OR(AB15&lt;&gt;"VALID",AC15&lt;&gt;"VALID",AD15&lt;&gt;"VALID",AE15&lt;&gt;"VALID",AF15&lt;&gt;"VALID"),"REPAIR / NARROW",IF(AG15="HOLD","HOLD / EXCLUDE",IF(OR(J15="UNCLEAR",W15="UNCLEAR"),"REPAIR / NARROW",IF(AH15="WEAK",IF(AND(O15="INFERRED",J15="YES",P15="TRACEABLE",Q15="CURRENT ENOUGH",S15="IN SCOPE",W15="ACCEPTABLE",OR(F15="SUPPORTING",U15="PRESENT")),"BOUNDED INFERENCE","REPAIR / NARROW"),IF(O15="OBSERVED","DECISION-USABLE",IF(O15="INFERRED","BOUNDED INFERENCE","REPAIR / NARROW")))))))</x:f>
      </x:c>
      <x:c r="AJ15" s="30" t="str">
        <x:f>IF(A15="","",IF(AI15="DECISION-USABLE","Freeze the audited wording for downstream use.",IF(AI15="BOUNDED INFERENCE","Freeze the bounded inference with its label and limitation.",IF(AI15="REPAIR / NARROW","Repair ownership, role fit, provenance, controls or wording before use.","Hold the record out of decision use until the blocking condition is resolved."))))</x:f>
      </x:c>
      <x:c r="AK15" s="30" t="str">
        <x:f>IF(A15="","",C15&amp;"|~|"&amp;B15&amp;"|~|"&amp;D15&amp;"|~|"&amp;E15&amp;"|~|"&amp;F15&amp;"|~|"&amp;G15)</x:f>
      </x:c>
      <x:c r="AL15" s="30" t="str">
        <x:f>IF(A15="","",B15&amp;"|~|"&amp;C15&amp;"|~|"&amp;D15)</x:f>
      </x:c>
    </x:row>
    <x:row r="16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34"/>
      <x:c r="M16" s="34"/>
      <x:c r="N16" s="24"/>
      <x:c r="O16" s="24"/>
      <x:c r="P16" s="24"/>
      <x:c r="Q16" s="24"/>
      <x:c r="R16" s="24"/>
      <x:c r="S16" s="24"/>
      <x:c r="T16" s="24"/>
      <x:c r="U16" s="24"/>
      <x:c r="V16" s="24"/>
      <x:c r="W16" s="24"/>
      <x:c r="X16" s="24"/>
      <x:c r="Y16" s="24"/>
      <x:c r="Z16" s="24"/>
      <x:c r="AA16" s="24"/>
      <x:c r="AB16" s="30" t="str">
        <x:f>IF(A16="","",IF(COUNTIF($A$6:$A$205,A16)=1,"VALID","INVALID - DUPLICATE EVIDENCE ID"))</x:f>
      </x:c>
      <x:c r="AC16" s="30" t="str">
        <x:f>IF(A16="","",IF(AND(COUNTIF(DECISION_CONTEXT!$A$6:$A$205,B16)=1,EXACT(B16,INDEX(DECISION_CONTEXT!$A$6:$A$205,MATCH(B16,DECISION_CONTEXT!$A$6:$A$205,0)))),"VALID","INVALID - DECISION LINK"))</x:f>
      </x:c>
      <x:c r="AD16" s="30" t="str">
        <x:f>IF(A16="","",IF(AND(COUNTIF(CLAIM_REGISTER!$A$6:$A$205,C16)=1,EXACT(AK16,INDEX(CLAIM_REGISTER!$Q$6:$Q$205,MATCH(C16,CLAIM_REGISTER!$A$6:$A$205,0)))),"VALID","INVALID - CLAIM OWNERSHIP"))</x:f>
      </x:c>
      <x:c r="AE16" s="30" t="str">
        <x:f>IF(A16="","",IF(AND(OR(EXACT(F16,"MATERIAL"),EXACT(F16,"SUPPORTING")),OR(EXACT(I16,"FIRST-PARTY PUBLISHED"),EXACT(I16,"BUYER / SALES EVIDENCE"),EXACT(I16,"INDEPENDENT THIRD PARTY"),EXACT(I16,"MODELLED / ESTIMATED"),EXACT(I16,"DISCOVERY / INDEX"),EXACT(I16,"INTERNAL OBSERVATION"),EXACT(I16,"SPECIALIST / AUTHORITY"),EXACT(I16,"DECISION RECORD")),OR(EXACT(J16,"YES"),EXACT(J16,"NO"),EXACT(J16,"UNCLEAR")),OR(EXACT(O16,"OBSERVED"),EXACT(O16,"INFERRED"),EXACT(O16,"ASSUMED"),EXACT(O16,"CONTRADICTORY"),EXACT(O16,"UNRESOLVED")),OR(EXACT(P16,"TRACEABLE"),EXACT(P16,"NOT TRACEABLE")),OR(EXACT(Q16,"CURRENT ENOUGH"),EXACT(Q16,"STALE / UNCLEAR")),OR(EXACT(R16,"DIRECT"),EXACT(R16,"INDIRECT")),OR(EXACT(S16,"IN SCOPE"),EXACT(S16,"PARTIAL / OUT OF SCOPE")),OR(EXACT(T16,"INDEPENDENT"),EXACT(T16,"DERIVATIVE / UNCLEAR")),OR(EXACT(U16,"PRESENT"),EXACT(U16,"ABSENT / NOT REQUIRED")),OR(EXACT(V16,"NONE KNOWN"),EXACT(V16,"MATERIAL CONFLICT")),OR(EXACT(W16,"ACCEPTABLE"),EXACT(W16,"UNCLEAR"),EXACT(W16,"PROHIBITED"))),"VALID","INVALID - CONTROLLED TOKEN"))</x:f>
      </x:c>
      <x:c r="AF16" s="30" t="str">
        <x:f>IF(A16="","",IF(AND(B16&lt;&gt;"",C16&lt;&gt;"",D16&lt;&gt;"",E16&lt;&gt;"",G16&lt;&gt;"",H16&lt;&gt;"",K16&lt;&gt;"",L16&lt;&gt;"",M16&lt;&gt;"",N16&lt;&gt;"",X16&lt;&gt;"",Y16&lt;&gt;"",Z16&lt;&gt;"",AA16&lt;&gt;""),"VALID","INVALID - REQUIRED FIELD"))</x:f>
      </x:c>
      <x:c r="AG16" s="30" t="str">
        <x:f>IF(A16="","",IF(W16="PROHIBITED","HOLD",IF(J16="NO","HOLD",IF(P16="NOT TRACEABLE","HOLD",IF(AND(O16="ASSUMED",F16="MATERIAL"),"HOLD",IF(OR(O16="CONTRADICTORY",O16="UNRESOLVED",V16="MATERIAL CONFLICT"),"HOLD",""))))))</x:f>
      </x:c>
      <x:c r="AH16" s="30" t="str">
        <x:f>IF(A16="","",IF(OR(Q16="STALE / UNCLEAR",R16="INDIRECT",S16="PARTIAL / OUT OF SCOPE",T16="DERIVATIVE / UNCLEAR",AND(O16="INFERRED",F16="MATERIAL",U16&lt;&gt;"PRESENT"),O16="ASSUMED"),"WEAK","CLEAR"))</x:f>
      </x:c>
      <x:c r="AI16" s="30" t="str">
        <x:f>IF(A16="","",IF(OR(AB16&lt;&gt;"VALID",AC16&lt;&gt;"VALID",AD16&lt;&gt;"VALID",AE16&lt;&gt;"VALID",AF16&lt;&gt;"VALID"),"REPAIR / NARROW",IF(AG16="HOLD","HOLD / EXCLUDE",IF(OR(J16="UNCLEAR",W16="UNCLEAR"),"REPAIR / NARROW",IF(AH16="WEAK",IF(AND(O16="INFERRED",J16="YES",P16="TRACEABLE",Q16="CURRENT ENOUGH",S16="IN SCOPE",W16="ACCEPTABLE",OR(F16="SUPPORTING",U16="PRESENT")),"BOUNDED INFERENCE","REPAIR / NARROW"),IF(O16="OBSERVED","DECISION-USABLE",IF(O16="INFERRED","BOUNDED INFERENCE","REPAIR / NARROW")))))))</x:f>
      </x:c>
      <x:c r="AJ16" s="30" t="str">
        <x:f>IF(A16="","",IF(AI16="DECISION-USABLE","Freeze the audited wording for downstream use.",IF(AI16="BOUNDED INFERENCE","Freeze the bounded inference with its label and limitation.",IF(AI16="REPAIR / NARROW","Repair ownership, role fit, provenance, controls or wording before use.","Hold the record out of decision use until the blocking condition is resolved."))))</x:f>
      </x:c>
      <x:c r="AK16" s="30" t="str">
        <x:f>IF(A16="","",C16&amp;"|~|"&amp;B16&amp;"|~|"&amp;D16&amp;"|~|"&amp;E16&amp;"|~|"&amp;F16&amp;"|~|"&amp;G16)</x:f>
      </x:c>
      <x:c r="AL16" s="30" t="str">
        <x:f>IF(A16="","",B16&amp;"|~|"&amp;C16&amp;"|~|"&amp;D16)</x:f>
      </x:c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34"/>
      <x:c r="M17" s="34"/>
      <x:c r="N17" s="24"/>
      <x:c r="O17" s="24"/>
      <x:c r="P17" s="24"/>
      <x:c r="Q17" s="24"/>
      <x:c r="R17" s="24"/>
      <x:c r="S17" s="24"/>
      <x:c r="T17" s="24"/>
      <x:c r="U17" s="24"/>
      <x:c r="V17" s="24"/>
      <x:c r="W17" s="24"/>
      <x:c r="X17" s="24"/>
      <x:c r="Y17" s="24"/>
      <x:c r="Z17" s="24"/>
      <x:c r="AA17" s="24"/>
      <x:c r="AB17" s="30" t="str">
        <x:f>IF(A17="","",IF(COUNTIF($A$6:$A$205,A17)=1,"VALID","INVALID - DUPLICATE EVIDENCE ID"))</x:f>
      </x:c>
      <x:c r="AC17" s="30" t="str">
        <x:f>IF(A17="","",IF(AND(COUNTIF(DECISION_CONTEXT!$A$6:$A$205,B17)=1,EXACT(B17,INDEX(DECISION_CONTEXT!$A$6:$A$205,MATCH(B17,DECISION_CONTEXT!$A$6:$A$205,0)))),"VALID","INVALID - DECISION LINK"))</x:f>
      </x:c>
      <x:c r="AD17" s="30" t="str">
        <x:f>IF(A17="","",IF(AND(COUNTIF(CLAIM_REGISTER!$A$6:$A$205,C17)=1,EXACT(AK17,INDEX(CLAIM_REGISTER!$Q$6:$Q$205,MATCH(C17,CLAIM_REGISTER!$A$6:$A$205,0)))),"VALID","INVALID - CLAIM OWNERSHIP"))</x:f>
      </x:c>
      <x:c r="AE17" s="30" t="str">
        <x:f>IF(A17="","",IF(AND(OR(EXACT(F17,"MATERIAL"),EXACT(F17,"SUPPORTING")),OR(EXACT(I17,"FIRST-PARTY PUBLISHED"),EXACT(I17,"BUYER / SALES EVIDENCE"),EXACT(I17,"INDEPENDENT THIRD PARTY"),EXACT(I17,"MODELLED / ESTIMATED"),EXACT(I17,"DISCOVERY / INDEX"),EXACT(I17,"INTERNAL OBSERVATION"),EXACT(I17,"SPECIALIST / AUTHORITY"),EXACT(I17,"DECISION RECORD")),OR(EXACT(J17,"YES"),EXACT(J17,"NO"),EXACT(J17,"UNCLEAR")),OR(EXACT(O17,"OBSERVED"),EXACT(O17,"INFERRED"),EXACT(O17,"ASSUMED"),EXACT(O17,"CONTRADICTORY"),EXACT(O17,"UNRESOLVED")),OR(EXACT(P17,"TRACEABLE"),EXACT(P17,"NOT TRACEABLE")),OR(EXACT(Q17,"CURRENT ENOUGH"),EXACT(Q17,"STALE / UNCLEAR")),OR(EXACT(R17,"DIRECT"),EXACT(R17,"INDIRECT")),OR(EXACT(S17,"IN SCOPE"),EXACT(S17,"PARTIAL / OUT OF SCOPE")),OR(EXACT(T17,"INDEPENDENT"),EXACT(T17,"DERIVATIVE / UNCLEAR")),OR(EXACT(U17,"PRESENT"),EXACT(U17,"ABSENT / NOT REQUIRED")),OR(EXACT(V17,"NONE KNOWN"),EXACT(V17,"MATERIAL CONFLICT")),OR(EXACT(W17,"ACCEPTABLE"),EXACT(W17,"UNCLEAR"),EXACT(W17,"PROHIBITED"))),"VALID","INVALID - CONTROLLED TOKEN"))</x:f>
      </x:c>
      <x:c r="AF17" s="30" t="str">
        <x:f>IF(A17="","",IF(AND(B17&lt;&gt;"",C17&lt;&gt;"",D17&lt;&gt;"",E17&lt;&gt;"",G17&lt;&gt;"",H17&lt;&gt;"",K17&lt;&gt;"",L17&lt;&gt;"",M17&lt;&gt;"",N17&lt;&gt;"",X17&lt;&gt;"",Y17&lt;&gt;"",Z17&lt;&gt;"",AA17&lt;&gt;""),"VALID","INVALID - REQUIRED FIELD"))</x:f>
      </x:c>
      <x:c r="AG17" s="30" t="str">
        <x:f>IF(A17="","",IF(W17="PROHIBITED","HOLD",IF(J17="NO","HOLD",IF(P17="NOT TRACEABLE","HOLD",IF(AND(O17="ASSUMED",F17="MATERIAL"),"HOLD",IF(OR(O17="CONTRADICTORY",O17="UNRESOLVED",V17="MATERIAL CONFLICT"),"HOLD",""))))))</x:f>
      </x:c>
      <x:c r="AH17" s="30" t="str">
        <x:f>IF(A17="","",IF(OR(Q17="STALE / UNCLEAR",R17="INDIRECT",S17="PARTIAL / OUT OF SCOPE",T17="DERIVATIVE / UNCLEAR",AND(O17="INFERRED",F17="MATERIAL",U17&lt;&gt;"PRESENT"),O17="ASSUMED"),"WEAK","CLEAR"))</x:f>
      </x:c>
      <x:c r="AI17" s="30" t="str">
        <x:f>IF(A17="","",IF(OR(AB17&lt;&gt;"VALID",AC17&lt;&gt;"VALID",AD17&lt;&gt;"VALID",AE17&lt;&gt;"VALID",AF17&lt;&gt;"VALID"),"REPAIR / NARROW",IF(AG17="HOLD","HOLD / EXCLUDE",IF(OR(J17="UNCLEAR",W17="UNCLEAR"),"REPAIR / NARROW",IF(AH17="WEAK",IF(AND(O17="INFERRED",J17="YES",P17="TRACEABLE",Q17="CURRENT ENOUGH",S17="IN SCOPE",W17="ACCEPTABLE",OR(F17="SUPPORTING",U17="PRESENT")),"BOUNDED INFERENCE","REPAIR / NARROW"),IF(O17="OBSERVED","DECISION-USABLE",IF(O17="INFERRED","BOUNDED INFERENCE","REPAIR / NARROW")))))))</x:f>
      </x:c>
      <x:c r="AJ17" s="30" t="str">
        <x:f>IF(A17="","",IF(AI17="DECISION-USABLE","Freeze the audited wording for downstream use.",IF(AI17="BOUNDED INFERENCE","Freeze the bounded inference with its label and limitation.",IF(AI17="REPAIR / NARROW","Repair ownership, role fit, provenance, controls or wording before use.","Hold the record out of decision use until the blocking condition is resolved."))))</x:f>
      </x:c>
      <x:c r="AK17" s="30" t="str">
        <x:f>IF(A17="","",C17&amp;"|~|"&amp;B17&amp;"|~|"&amp;D17&amp;"|~|"&amp;E17&amp;"|~|"&amp;F17&amp;"|~|"&amp;G17)</x:f>
      </x:c>
      <x:c r="AL17" s="30" t="str">
        <x:f>IF(A17="","",B17&amp;"|~|"&amp;C17&amp;"|~|"&amp;D17)</x:f>
      </x:c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34"/>
      <x:c r="M18" s="34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  <x:c r="AA18" s="24"/>
      <x:c r="AB18" s="30" t="str">
        <x:f>IF(A18="","",IF(COUNTIF($A$6:$A$205,A18)=1,"VALID","INVALID - DUPLICATE EVIDENCE ID"))</x:f>
      </x:c>
      <x:c r="AC18" s="30" t="str">
        <x:f>IF(A18="","",IF(AND(COUNTIF(DECISION_CONTEXT!$A$6:$A$205,B18)=1,EXACT(B18,INDEX(DECISION_CONTEXT!$A$6:$A$205,MATCH(B18,DECISION_CONTEXT!$A$6:$A$205,0)))),"VALID","INVALID - DECISION LINK"))</x:f>
      </x:c>
      <x:c r="AD18" s="30" t="str">
        <x:f>IF(A18="","",IF(AND(COUNTIF(CLAIM_REGISTER!$A$6:$A$205,C18)=1,EXACT(AK18,INDEX(CLAIM_REGISTER!$Q$6:$Q$205,MATCH(C18,CLAIM_REGISTER!$A$6:$A$205,0)))),"VALID","INVALID - CLAIM OWNERSHIP"))</x:f>
      </x:c>
      <x:c r="AE18" s="30" t="str">
        <x:f>IF(A18="","",IF(AND(OR(EXACT(F18,"MATERIAL"),EXACT(F18,"SUPPORTING")),OR(EXACT(I18,"FIRST-PARTY PUBLISHED"),EXACT(I18,"BUYER / SALES EVIDENCE"),EXACT(I18,"INDEPENDENT THIRD PARTY"),EXACT(I18,"MODELLED / ESTIMATED"),EXACT(I18,"DISCOVERY / INDEX"),EXACT(I18,"INTERNAL OBSERVATION"),EXACT(I18,"SPECIALIST / AUTHORITY"),EXACT(I18,"DECISION RECORD")),OR(EXACT(J18,"YES"),EXACT(J18,"NO"),EXACT(J18,"UNCLEAR")),OR(EXACT(O18,"OBSERVED"),EXACT(O18,"INFERRED"),EXACT(O18,"ASSUMED"),EXACT(O18,"CONTRADICTORY"),EXACT(O18,"UNRESOLVED")),OR(EXACT(P18,"TRACEABLE"),EXACT(P18,"NOT TRACEABLE")),OR(EXACT(Q18,"CURRENT ENOUGH"),EXACT(Q18,"STALE / UNCLEAR")),OR(EXACT(R18,"DIRECT"),EXACT(R18,"INDIRECT")),OR(EXACT(S18,"IN SCOPE"),EXACT(S18,"PARTIAL / OUT OF SCOPE")),OR(EXACT(T18,"INDEPENDENT"),EXACT(T18,"DERIVATIVE / UNCLEAR")),OR(EXACT(U18,"PRESENT"),EXACT(U18,"ABSENT / NOT REQUIRED")),OR(EXACT(V18,"NONE KNOWN"),EXACT(V18,"MATERIAL CONFLICT")),OR(EXACT(W18,"ACCEPTABLE"),EXACT(W18,"UNCLEAR"),EXACT(W18,"PROHIBITED"))),"VALID","INVALID - CONTROLLED TOKEN"))</x:f>
      </x:c>
      <x:c r="AF18" s="30" t="str">
        <x:f>IF(A18="","",IF(AND(B18&lt;&gt;"",C18&lt;&gt;"",D18&lt;&gt;"",E18&lt;&gt;"",G18&lt;&gt;"",H18&lt;&gt;"",K18&lt;&gt;"",L18&lt;&gt;"",M18&lt;&gt;"",N18&lt;&gt;"",X18&lt;&gt;"",Y18&lt;&gt;"",Z18&lt;&gt;"",AA18&lt;&gt;""),"VALID","INVALID - REQUIRED FIELD"))</x:f>
      </x:c>
      <x:c r="AG18" s="30" t="str">
        <x:f>IF(A18="","",IF(W18="PROHIBITED","HOLD",IF(J18="NO","HOLD",IF(P18="NOT TRACEABLE","HOLD",IF(AND(O18="ASSUMED",F18="MATERIAL"),"HOLD",IF(OR(O18="CONTRADICTORY",O18="UNRESOLVED",V18="MATERIAL CONFLICT"),"HOLD",""))))))</x:f>
      </x:c>
      <x:c r="AH18" s="30" t="str">
        <x:f>IF(A18="","",IF(OR(Q18="STALE / UNCLEAR",R18="INDIRECT",S18="PARTIAL / OUT OF SCOPE",T18="DERIVATIVE / UNCLEAR",AND(O18="INFERRED",F18="MATERIAL",U18&lt;&gt;"PRESENT"),O18="ASSUMED"),"WEAK","CLEAR"))</x:f>
      </x:c>
      <x:c r="AI18" s="30" t="str">
        <x:f>IF(A18="","",IF(OR(AB18&lt;&gt;"VALID",AC18&lt;&gt;"VALID",AD18&lt;&gt;"VALID",AE18&lt;&gt;"VALID",AF18&lt;&gt;"VALID"),"REPAIR / NARROW",IF(AG18="HOLD","HOLD / EXCLUDE",IF(OR(J18="UNCLEAR",W18="UNCLEAR"),"REPAIR / NARROW",IF(AH18="WEAK",IF(AND(O18="INFERRED",J18="YES",P18="TRACEABLE",Q18="CURRENT ENOUGH",S18="IN SCOPE",W18="ACCEPTABLE",OR(F18="SUPPORTING",U18="PRESENT")),"BOUNDED INFERENCE","REPAIR / NARROW"),IF(O18="OBSERVED","DECISION-USABLE",IF(O18="INFERRED","BOUNDED INFERENCE","REPAIR / NARROW")))))))</x:f>
      </x:c>
      <x:c r="AJ18" s="30" t="str">
        <x:f>IF(A18="","",IF(AI18="DECISION-USABLE","Freeze the audited wording for downstream use.",IF(AI18="BOUNDED INFERENCE","Freeze the bounded inference with its label and limitation.",IF(AI18="REPAIR / NARROW","Repair ownership, role fit, provenance, controls or wording before use.","Hold the record out of decision use until the blocking condition is resolved."))))</x:f>
      </x:c>
      <x:c r="AK18" s="30" t="str">
        <x:f>IF(A18="","",C18&amp;"|~|"&amp;B18&amp;"|~|"&amp;D18&amp;"|~|"&amp;E18&amp;"|~|"&amp;F18&amp;"|~|"&amp;G18)</x:f>
      </x:c>
      <x:c r="AL18" s="30" t="str">
        <x:f>IF(A18="","",B18&amp;"|~|"&amp;C18&amp;"|~|"&amp;D18)</x:f>
      </x:c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34"/>
      <x:c r="M19" s="34"/>
      <x:c r="N19" s="24"/>
      <x:c r="O19" s="24"/>
      <x:c r="P19" s="24"/>
      <x:c r="Q19" s="24"/>
      <x:c r="R19" s="24"/>
      <x:c r="S19" s="24"/>
      <x:c r="T19" s="24"/>
      <x:c r="U19" s="24"/>
      <x:c r="V19" s="24"/>
      <x:c r="W19" s="24"/>
      <x:c r="X19" s="24"/>
      <x:c r="Y19" s="24"/>
      <x:c r="Z19" s="24"/>
      <x:c r="AA19" s="24"/>
      <x:c r="AB19" s="30" t="str">
        <x:f>IF(A19="","",IF(COUNTIF($A$6:$A$205,A19)=1,"VALID","INVALID - DUPLICATE EVIDENCE ID"))</x:f>
      </x:c>
      <x:c r="AC19" s="30" t="str">
        <x:f>IF(A19="","",IF(AND(COUNTIF(DECISION_CONTEXT!$A$6:$A$205,B19)=1,EXACT(B19,INDEX(DECISION_CONTEXT!$A$6:$A$205,MATCH(B19,DECISION_CONTEXT!$A$6:$A$205,0)))),"VALID","INVALID - DECISION LINK"))</x:f>
      </x:c>
      <x:c r="AD19" s="30" t="str">
        <x:f>IF(A19="","",IF(AND(COUNTIF(CLAIM_REGISTER!$A$6:$A$205,C19)=1,EXACT(AK19,INDEX(CLAIM_REGISTER!$Q$6:$Q$205,MATCH(C19,CLAIM_REGISTER!$A$6:$A$205,0)))),"VALID","INVALID - CLAIM OWNERSHIP"))</x:f>
      </x:c>
      <x:c r="AE19" s="30" t="str">
        <x:f>IF(A19="","",IF(AND(OR(EXACT(F19,"MATERIAL"),EXACT(F19,"SUPPORTING")),OR(EXACT(I19,"FIRST-PARTY PUBLISHED"),EXACT(I19,"BUYER / SALES EVIDENCE"),EXACT(I19,"INDEPENDENT THIRD PARTY"),EXACT(I19,"MODELLED / ESTIMATED"),EXACT(I19,"DISCOVERY / INDEX"),EXACT(I19,"INTERNAL OBSERVATION"),EXACT(I19,"SPECIALIST / AUTHORITY"),EXACT(I19,"DECISION RECORD")),OR(EXACT(J19,"YES"),EXACT(J19,"NO"),EXACT(J19,"UNCLEAR")),OR(EXACT(O19,"OBSERVED"),EXACT(O19,"INFERRED"),EXACT(O19,"ASSUMED"),EXACT(O19,"CONTRADICTORY"),EXACT(O19,"UNRESOLVED")),OR(EXACT(P19,"TRACEABLE"),EXACT(P19,"NOT TRACEABLE")),OR(EXACT(Q19,"CURRENT ENOUGH"),EXACT(Q19,"STALE / UNCLEAR")),OR(EXACT(R19,"DIRECT"),EXACT(R19,"INDIRECT")),OR(EXACT(S19,"IN SCOPE"),EXACT(S19,"PARTIAL / OUT OF SCOPE")),OR(EXACT(T19,"INDEPENDENT"),EXACT(T19,"DERIVATIVE / UNCLEAR")),OR(EXACT(U19,"PRESENT"),EXACT(U19,"ABSENT / NOT REQUIRED")),OR(EXACT(V19,"NONE KNOWN"),EXACT(V19,"MATERIAL CONFLICT")),OR(EXACT(W19,"ACCEPTABLE"),EXACT(W19,"UNCLEAR"),EXACT(W19,"PROHIBITED"))),"VALID","INVALID - CONTROLLED TOKEN"))</x:f>
      </x:c>
      <x:c r="AF19" s="30" t="str">
        <x:f>IF(A19="","",IF(AND(B19&lt;&gt;"",C19&lt;&gt;"",D19&lt;&gt;"",E19&lt;&gt;"",G19&lt;&gt;"",H19&lt;&gt;"",K19&lt;&gt;"",L19&lt;&gt;"",M19&lt;&gt;"",N19&lt;&gt;"",X19&lt;&gt;"",Y19&lt;&gt;"",Z19&lt;&gt;"",AA19&lt;&gt;""),"VALID","INVALID - REQUIRED FIELD"))</x:f>
      </x:c>
      <x:c r="AG19" s="30" t="str">
        <x:f>IF(A19="","",IF(W19="PROHIBITED","HOLD",IF(J19="NO","HOLD",IF(P19="NOT TRACEABLE","HOLD",IF(AND(O19="ASSUMED",F19="MATERIAL"),"HOLD",IF(OR(O19="CONTRADICTORY",O19="UNRESOLVED",V19="MATERIAL CONFLICT"),"HOLD",""))))))</x:f>
      </x:c>
      <x:c r="AH19" s="30" t="str">
        <x:f>IF(A19="","",IF(OR(Q19="STALE / UNCLEAR",R19="INDIRECT",S19="PARTIAL / OUT OF SCOPE",T19="DERIVATIVE / UNCLEAR",AND(O19="INFERRED",F19="MATERIAL",U19&lt;&gt;"PRESENT"),O19="ASSUMED"),"WEAK","CLEAR"))</x:f>
      </x:c>
      <x:c r="AI19" s="30" t="str">
        <x:f>IF(A19="","",IF(OR(AB19&lt;&gt;"VALID",AC19&lt;&gt;"VALID",AD19&lt;&gt;"VALID",AE19&lt;&gt;"VALID",AF19&lt;&gt;"VALID"),"REPAIR / NARROW",IF(AG19="HOLD","HOLD / EXCLUDE",IF(OR(J19="UNCLEAR",W19="UNCLEAR"),"REPAIR / NARROW",IF(AH19="WEAK",IF(AND(O19="INFERRED",J19="YES",P19="TRACEABLE",Q19="CURRENT ENOUGH",S19="IN SCOPE",W19="ACCEPTABLE",OR(F19="SUPPORTING",U19="PRESENT")),"BOUNDED INFERENCE","REPAIR / NARROW"),IF(O19="OBSERVED","DECISION-USABLE",IF(O19="INFERRED","BOUNDED INFERENCE","REPAIR / NARROW")))))))</x:f>
      </x:c>
      <x:c r="AJ19" s="30" t="str">
        <x:f>IF(A19="","",IF(AI19="DECISION-USABLE","Freeze the audited wording for downstream use.",IF(AI19="BOUNDED INFERENCE","Freeze the bounded inference with its label and limitation.",IF(AI19="REPAIR / NARROW","Repair ownership, role fit, provenance, controls or wording before use.","Hold the record out of decision use until the blocking condition is resolved."))))</x:f>
      </x:c>
      <x:c r="AK19" s="30" t="str">
        <x:f>IF(A19="","",C19&amp;"|~|"&amp;B19&amp;"|~|"&amp;D19&amp;"|~|"&amp;E19&amp;"|~|"&amp;F19&amp;"|~|"&amp;G19)</x:f>
      </x:c>
      <x:c r="AL19" s="30" t="str">
        <x:f>IF(A19="","",B19&amp;"|~|"&amp;C19&amp;"|~|"&amp;D19)</x:f>
      </x:c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34"/>
      <x:c r="M20" s="34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  <x:c r="AA20" s="24"/>
      <x:c r="AB20" s="30" t="str">
        <x:f>IF(A20="","",IF(COUNTIF($A$6:$A$205,A20)=1,"VALID","INVALID - DUPLICATE EVIDENCE ID"))</x:f>
      </x:c>
      <x:c r="AC20" s="30" t="str">
        <x:f>IF(A20="","",IF(AND(COUNTIF(DECISION_CONTEXT!$A$6:$A$205,B20)=1,EXACT(B20,INDEX(DECISION_CONTEXT!$A$6:$A$205,MATCH(B20,DECISION_CONTEXT!$A$6:$A$205,0)))),"VALID","INVALID - DECISION LINK"))</x:f>
      </x:c>
      <x:c r="AD20" s="30" t="str">
        <x:f>IF(A20="","",IF(AND(COUNTIF(CLAIM_REGISTER!$A$6:$A$205,C20)=1,EXACT(AK20,INDEX(CLAIM_REGISTER!$Q$6:$Q$205,MATCH(C20,CLAIM_REGISTER!$A$6:$A$205,0)))),"VALID","INVALID - CLAIM OWNERSHIP"))</x:f>
      </x:c>
      <x:c r="AE20" s="30" t="str">
        <x:f>IF(A20="","",IF(AND(OR(EXACT(F20,"MATERIAL"),EXACT(F20,"SUPPORTING")),OR(EXACT(I20,"FIRST-PARTY PUBLISHED"),EXACT(I20,"BUYER / SALES EVIDENCE"),EXACT(I20,"INDEPENDENT THIRD PARTY"),EXACT(I20,"MODELLED / ESTIMATED"),EXACT(I20,"DISCOVERY / INDEX"),EXACT(I20,"INTERNAL OBSERVATION"),EXACT(I20,"SPECIALIST / AUTHORITY"),EXACT(I20,"DECISION RECORD")),OR(EXACT(J20,"YES"),EXACT(J20,"NO"),EXACT(J20,"UNCLEAR")),OR(EXACT(O20,"OBSERVED"),EXACT(O20,"INFERRED"),EXACT(O20,"ASSUMED"),EXACT(O20,"CONTRADICTORY"),EXACT(O20,"UNRESOLVED")),OR(EXACT(P20,"TRACEABLE"),EXACT(P20,"NOT TRACEABLE")),OR(EXACT(Q20,"CURRENT ENOUGH"),EXACT(Q20,"STALE / UNCLEAR")),OR(EXACT(R20,"DIRECT"),EXACT(R20,"INDIRECT")),OR(EXACT(S20,"IN SCOPE"),EXACT(S20,"PARTIAL / OUT OF SCOPE")),OR(EXACT(T20,"INDEPENDENT"),EXACT(T20,"DERIVATIVE / UNCLEAR")),OR(EXACT(U20,"PRESENT"),EXACT(U20,"ABSENT / NOT REQUIRED")),OR(EXACT(V20,"NONE KNOWN"),EXACT(V20,"MATERIAL CONFLICT")),OR(EXACT(W20,"ACCEPTABLE"),EXACT(W20,"UNCLEAR"),EXACT(W20,"PROHIBITED"))),"VALID","INVALID - CONTROLLED TOKEN"))</x:f>
      </x:c>
      <x:c r="AF20" s="30" t="str">
        <x:f>IF(A20="","",IF(AND(B20&lt;&gt;"",C20&lt;&gt;"",D20&lt;&gt;"",E20&lt;&gt;"",G20&lt;&gt;"",H20&lt;&gt;"",K20&lt;&gt;"",L20&lt;&gt;"",M20&lt;&gt;"",N20&lt;&gt;"",X20&lt;&gt;"",Y20&lt;&gt;"",Z20&lt;&gt;"",AA20&lt;&gt;""),"VALID","INVALID - REQUIRED FIELD"))</x:f>
      </x:c>
      <x:c r="AG20" s="30" t="str">
        <x:f>IF(A20="","",IF(W20="PROHIBITED","HOLD",IF(J20="NO","HOLD",IF(P20="NOT TRACEABLE","HOLD",IF(AND(O20="ASSUMED",F20="MATERIAL"),"HOLD",IF(OR(O20="CONTRADICTORY",O20="UNRESOLVED",V20="MATERIAL CONFLICT"),"HOLD",""))))))</x:f>
      </x:c>
      <x:c r="AH20" s="30" t="str">
        <x:f>IF(A20="","",IF(OR(Q20="STALE / UNCLEAR",R20="INDIRECT",S20="PARTIAL / OUT OF SCOPE",T20="DERIVATIVE / UNCLEAR",AND(O20="INFERRED",F20="MATERIAL",U20&lt;&gt;"PRESENT"),O20="ASSUMED"),"WEAK","CLEAR"))</x:f>
      </x:c>
      <x:c r="AI20" s="30" t="str">
        <x:f>IF(A20="","",IF(OR(AB20&lt;&gt;"VALID",AC20&lt;&gt;"VALID",AD20&lt;&gt;"VALID",AE20&lt;&gt;"VALID",AF20&lt;&gt;"VALID"),"REPAIR / NARROW",IF(AG20="HOLD","HOLD / EXCLUDE",IF(OR(J20="UNCLEAR",W20="UNCLEAR"),"REPAIR / NARROW",IF(AH20="WEAK",IF(AND(O20="INFERRED",J20="YES",P20="TRACEABLE",Q20="CURRENT ENOUGH",S20="IN SCOPE",W20="ACCEPTABLE",OR(F20="SUPPORTING",U20="PRESENT")),"BOUNDED INFERENCE","REPAIR / NARROW"),IF(O20="OBSERVED","DECISION-USABLE",IF(O20="INFERRED","BOUNDED INFERENCE","REPAIR / NARROW")))))))</x:f>
      </x:c>
      <x:c r="AJ20" s="30" t="str">
        <x:f>IF(A20="","",IF(AI20="DECISION-USABLE","Freeze the audited wording for downstream use.",IF(AI20="BOUNDED INFERENCE","Freeze the bounded inference with its label and limitation.",IF(AI20="REPAIR / NARROW","Repair ownership, role fit, provenance, controls or wording before use.","Hold the record out of decision use until the blocking condition is resolved."))))</x:f>
      </x:c>
      <x:c r="AK20" s="30" t="str">
        <x:f>IF(A20="","",C20&amp;"|~|"&amp;B20&amp;"|~|"&amp;D20&amp;"|~|"&amp;E20&amp;"|~|"&amp;F20&amp;"|~|"&amp;G20)</x:f>
      </x:c>
      <x:c r="AL20" s="30" t="str">
        <x:f>IF(A20="","",B20&amp;"|~|"&amp;C20&amp;"|~|"&amp;D20)</x:f>
      </x:c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34"/>
      <x:c r="M21" s="34"/>
      <x:c r="N21" s="24"/>
      <x:c r="O21" s="24"/>
      <x:c r="P21" s="24"/>
      <x:c r="Q21" s="24"/>
      <x:c r="R21" s="24"/>
      <x:c r="S21" s="24"/>
      <x:c r="T21" s="24"/>
      <x:c r="U21" s="24"/>
      <x:c r="V21" s="24"/>
      <x:c r="W21" s="24"/>
      <x:c r="X21" s="24"/>
      <x:c r="Y21" s="24"/>
      <x:c r="Z21" s="24"/>
      <x:c r="AA21" s="24"/>
      <x:c r="AB21" s="30" t="str">
        <x:f>IF(A21="","",IF(COUNTIF($A$6:$A$205,A21)=1,"VALID","INVALID - DUPLICATE EVIDENCE ID"))</x:f>
      </x:c>
      <x:c r="AC21" s="30" t="str">
        <x:f>IF(A21="","",IF(AND(COUNTIF(DECISION_CONTEXT!$A$6:$A$205,B21)=1,EXACT(B21,INDEX(DECISION_CONTEXT!$A$6:$A$205,MATCH(B21,DECISION_CONTEXT!$A$6:$A$205,0)))),"VALID","INVALID - DECISION LINK"))</x:f>
      </x:c>
      <x:c r="AD21" s="30" t="str">
        <x:f>IF(A21="","",IF(AND(COUNTIF(CLAIM_REGISTER!$A$6:$A$205,C21)=1,EXACT(AK21,INDEX(CLAIM_REGISTER!$Q$6:$Q$205,MATCH(C21,CLAIM_REGISTER!$A$6:$A$205,0)))),"VALID","INVALID - CLAIM OWNERSHIP"))</x:f>
      </x:c>
      <x:c r="AE21" s="30" t="str">
        <x:f>IF(A21="","",IF(AND(OR(EXACT(F21,"MATERIAL"),EXACT(F21,"SUPPORTING")),OR(EXACT(I21,"FIRST-PARTY PUBLISHED"),EXACT(I21,"BUYER / SALES EVIDENCE"),EXACT(I21,"INDEPENDENT THIRD PARTY"),EXACT(I21,"MODELLED / ESTIMATED"),EXACT(I21,"DISCOVERY / INDEX"),EXACT(I21,"INTERNAL OBSERVATION"),EXACT(I21,"SPECIALIST / AUTHORITY"),EXACT(I21,"DECISION RECORD")),OR(EXACT(J21,"YES"),EXACT(J21,"NO"),EXACT(J21,"UNCLEAR")),OR(EXACT(O21,"OBSERVED"),EXACT(O21,"INFERRED"),EXACT(O21,"ASSUMED"),EXACT(O21,"CONTRADICTORY"),EXACT(O21,"UNRESOLVED")),OR(EXACT(P21,"TRACEABLE"),EXACT(P21,"NOT TRACEABLE")),OR(EXACT(Q21,"CURRENT ENOUGH"),EXACT(Q21,"STALE / UNCLEAR")),OR(EXACT(R21,"DIRECT"),EXACT(R21,"INDIRECT")),OR(EXACT(S21,"IN SCOPE"),EXACT(S21,"PARTIAL / OUT OF SCOPE")),OR(EXACT(T21,"INDEPENDENT"),EXACT(T21,"DERIVATIVE / UNCLEAR")),OR(EXACT(U21,"PRESENT"),EXACT(U21,"ABSENT / NOT REQUIRED")),OR(EXACT(V21,"NONE KNOWN"),EXACT(V21,"MATERIAL CONFLICT")),OR(EXACT(W21,"ACCEPTABLE"),EXACT(W21,"UNCLEAR"),EXACT(W21,"PROHIBITED"))),"VALID","INVALID - CONTROLLED TOKEN"))</x:f>
      </x:c>
      <x:c r="AF21" s="30" t="str">
        <x:f>IF(A21="","",IF(AND(B21&lt;&gt;"",C21&lt;&gt;"",D21&lt;&gt;"",E21&lt;&gt;"",G21&lt;&gt;"",H21&lt;&gt;"",K21&lt;&gt;"",L21&lt;&gt;"",M21&lt;&gt;"",N21&lt;&gt;"",X21&lt;&gt;"",Y21&lt;&gt;"",Z21&lt;&gt;"",AA21&lt;&gt;""),"VALID","INVALID - REQUIRED FIELD"))</x:f>
      </x:c>
      <x:c r="AG21" s="30" t="str">
        <x:f>IF(A21="","",IF(W21="PROHIBITED","HOLD",IF(J21="NO","HOLD",IF(P21="NOT TRACEABLE","HOLD",IF(AND(O21="ASSUMED",F21="MATERIAL"),"HOLD",IF(OR(O21="CONTRADICTORY",O21="UNRESOLVED",V21="MATERIAL CONFLICT"),"HOLD",""))))))</x:f>
      </x:c>
      <x:c r="AH21" s="30" t="str">
        <x:f>IF(A21="","",IF(OR(Q21="STALE / UNCLEAR",R21="INDIRECT",S21="PARTIAL / OUT OF SCOPE",T21="DERIVATIVE / UNCLEAR",AND(O21="INFERRED",F21="MATERIAL",U21&lt;&gt;"PRESENT"),O21="ASSUMED"),"WEAK","CLEAR"))</x:f>
      </x:c>
      <x:c r="AI21" s="30" t="str">
        <x:f>IF(A21="","",IF(OR(AB21&lt;&gt;"VALID",AC21&lt;&gt;"VALID",AD21&lt;&gt;"VALID",AE21&lt;&gt;"VALID",AF21&lt;&gt;"VALID"),"REPAIR / NARROW",IF(AG21="HOLD","HOLD / EXCLUDE",IF(OR(J21="UNCLEAR",W21="UNCLEAR"),"REPAIR / NARROW",IF(AH21="WEAK",IF(AND(O21="INFERRED",J21="YES",P21="TRACEABLE",Q21="CURRENT ENOUGH",S21="IN SCOPE",W21="ACCEPTABLE",OR(F21="SUPPORTING",U21="PRESENT")),"BOUNDED INFERENCE","REPAIR / NARROW"),IF(O21="OBSERVED","DECISION-USABLE",IF(O21="INFERRED","BOUNDED INFERENCE","REPAIR / NARROW")))))))</x:f>
      </x:c>
      <x:c r="AJ21" s="30" t="str">
        <x:f>IF(A21="","",IF(AI21="DECISION-USABLE","Freeze the audited wording for downstream use.",IF(AI21="BOUNDED INFERENCE","Freeze the bounded inference with its label and limitation.",IF(AI21="REPAIR / NARROW","Repair ownership, role fit, provenance, controls or wording before use.","Hold the record out of decision use until the blocking condition is resolved."))))</x:f>
      </x:c>
      <x:c r="AK21" s="30" t="str">
        <x:f>IF(A21="","",C21&amp;"|~|"&amp;B21&amp;"|~|"&amp;D21&amp;"|~|"&amp;E21&amp;"|~|"&amp;F21&amp;"|~|"&amp;G21)</x:f>
      </x:c>
      <x:c r="AL21" s="30" t="str">
        <x:f>IF(A21="","",B21&amp;"|~|"&amp;C21&amp;"|~|"&amp;D21)</x:f>
      </x:c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34"/>
      <x:c r="M22" s="34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  <x:c r="AA22" s="24"/>
      <x:c r="AB22" s="30" t="str">
        <x:f>IF(A22="","",IF(COUNTIF($A$6:$A$205,A22)=1,"VALID","INVALID - DUPLICATE EVIDENCE ID"))</x:f>
      </x:c>
      <x:c r="AC22" s="30" t="str">
        <x:f>IF(A22="","",IF(AND(COUNTIF(DECISION_CONTEXT!$A$6:$A$205,B22)=1,EXACT(B22,INDEX(DECISION_CONTEXT!$A$6:$A$205,MATCH(B22,DECISION_CONTEXT!$A$6:$A$205,0)))),"VALID","INVALID - DECISION LINK"))</x:f>
      </x:c>
      <x:c r="AD22" s="30" t="str">
        <x:f>IF(A22="","",IF(AND(COUNTIF(CLAIM_REGISTER!$A$6:$A$205,C22)=1,EXACT(AK22,INDEX(CLAIM_REGISTER!$Q$6:$Q$205,MATCH(C22,CLAIM_REGISTER!$A$6:$A$205,0)))),"VALID","INVALID - CLAIM OWNERSHIP"))</x:f>
      </x:c>
      <x:c r="AE22" s="30" t="str">
        <x:f>IF(A22="","",IF(AND(OR(EXACT(F22,"MATERIAL"),EXACT(F22,"SUPPORTING")),OR(EXACT(I22,"FIRST-PARTY PUBLISHED"),EXACT(I22,"BUYER / SALES EVIDENCE"),EXACT(I22,"INDEPENDENT THIRD PARTY"),EXACT(I22,"MODELLED / ESTIMATED"),EXACT(I22,"DISCOVERY / INDEX"),EXACT(I22,"INTERNAL OBSERVATION"),EXACT(I22,"SPECIALIST / AUTHORITY"),EXACT(I22,"DECISION RECORD")),OR(EXACT(J22,"YES"),EXACT(J22,"NO"),EXACT(J22,"UNCLEAR")),OR(EXACT(O22,"OBSERVED"),EXACT(O22,"INFERRED"),EXACT(O22,"ASSUMED"),EXACT(O22,"CONTRADICTORY"),EXACT(O22,"UNRESOLVED")),OR(EXACT(P22,"TRACEABLE"),EXACT(P22,"NOT TRACEABLE")),OR(EXACT(Q22,"CURRENT ENOUGH"),EXACT(Q22,"STALE / UNCLEAR")),OR(EXACT(R22,"DIRECT"),EXACT(R22,"INDIRECT")),OR(EXACT(S22,"IN SCOPE"),EXACT(S22,"PARTIAL / OUT OF SCOPE")),OR(EXACT(T22,"INDEPENDENT"),EXACT(T22,"DERIVATIVE / UNCLEAR")),OR(EXACT(U22,"PRESENT"),EXACT(U22,"ABSENT / NOT REQUIRED")),OR(EXACT(V22,"NONE KNOWN"),EXACT(V22,"MATERIAL CONFLICT")),OR(EXACT(W22,"ACCEPTABLE"),EXACT(W22,"UNCLEAR"),EXACT(W22,"PROHIBITED"))),"VALID","INVALID - CONTROLLED TOKEN"))</x:f>
      </x:c>
      <x:c r="AF22" s="30" t="str">
        <x:f>IF(A22="","",IF(AND(B22&lt;&gt;"",C22&lt;&gt;"",D22&lt;&gt;"",E22&lt;&gt;"",G22&lt;&gt;"",H22&lt;&gt;"",K22&lt;&gt;"",L22&lt;&gt;"",M22&lt;&gt;"",N22&lt;&gt;"",X22&lt;&gt;"",Y22&lt;&gt;"",Z22&lt;&gt;"",AA22&lt;&gt;""),"VALID","INVALID - REQUIRED FIELD"))</x:f>
      </x:c>
      <x:c r="AG22" s="30" t="str">
        <x:f>IF(A22="","",IF(W22="PROHIBITED","HOLD",IF(J22="NO","HOLD",IF(P22="NOT TRACEABLE","HOLD",IF(AND(O22="ASSUMED",F22="MATERIAL"),"HOLD",IF(OR(O22="CONTRADICTORY",O22="UNRESOLVED",V22="MATERIAL CONFLICT"),"HOLD",""))))))</x:f>
      </x:c>
      <x:c r="AH22" s="30" t="str">
        <x:f>IF(A22="","",IF(OR(Q22="STALE / UNCLEAR",R22="INDIRECT",S22="PARTIAL / OUT OF SCOPE",T22="DERIVATIVE / UNCLEAR",AND(O22="INFERRED",F22="MATERIAL",U22&lt;&gt;"PRESENT"),O22="ASSUMED"),"WEAK","CLEAR"))</x:f>
      </x:c>
      <x:c r="AI22" s="30" t="str">
        <x:f>IF(A22="","",IF(OR(AB22&lt;&gt;"VALID",AC22&lt;&gt;"VALID",AD22&lt;&gt;"VALID",AE22&lt;&gt;"VALID",AF22&lt;&gt;"VALID"),"REPAIR / NARROW",IF(AG22="HOLD","HOLD / EXCLUDE",IF(OR(J22="UNCLEAR",W22="UNCLEAR"),"REPAIR / NARROW",IF(AH22="WEAK",IF(AND(O22="INFERRED",J22="YES",P22="TRACEABLE",Q22="CURRENT ENOUGH",S22="IN SCOPE",W22="ACCEPTABLE",OR(F22="SUPPORTING",U22="PRESENT")),"BOUNDED INFERENCE","REPAIR / NARROW"),IF(O22="OBSERVED","DECISION-USABLE",IF(O22="INFERRED","BOUNDED INFERENCE","REPAIR / NARROW")))))))</x:f>
      </x:c>
      <x:c r="AJ22" s="30" t="str">
        <x:f>IF(A22="","",IF(AI22="DECISION-USABLE","Freeze the audited wording for downstream use.",IF(AI22="BOUNDED INFERENCE","Freeze the bounded inference with its label and limitation.",IF(AI22="REPAIR / NARROW","Repair ownership, role fit, provenance, controls or wording before use.","Hold the record out of decision use until the blocking condition is resolved."))))</x:f>
      </x:c>
      <x:c r="AK22" s="30" t="str">
        <x:f>IF(A22="","",C22&amp;"|~|"&amp;B22&amp;"|~|"&amp;D22&amp;"|~|"&amp;E22&amp;"|~|"&amp;F22&amp;"|~|"&amp;G22)</x:f>
      </x:c>
      <x:c r="AL22" s="30" t="str">
        <x:f>IF(A22="","",B22&amp;"|~|"&amp;C22&amp;"|~|"&amp;D22)</x:f>
      </x:c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34"/>
      <x:c r="M23" s="34"/>
      <x:c r="N23" s="24"/>
      <x:c r="O23" s="24"/>
      <x:c r="P23" s="24"/>
      <x:c r="Q23" s="24"/>
      <x:c r="R23" s="24"/>
      <x:c r="S23" s="24"/>
      <x:c r="T23" s="24"/>
      <x:c r="U23" s="24"/>
      <x:c r="V23" s="24"/>
      <x:c r="W23" s="24"/>
      <x:c r="X23" s="24"/>
      <x:c r="Y23" s="24"/>
      <x:c r="Z23" s="24"/>
      <x:c r="AA23" s="24"/>
      <x:c r="AB23" s="30" t="str">
        <x:f>IF(A23="","",IF(COUNTIF($A$6:$A$205,A23)=1,"VALID","INVALID - DUPLICATE EVIDENCE ID"))</x:f>
      </x:c>
      <x:c r="AC23" s="30" t="str">
        <x:f>IF(A23="","",IF(AND(COUNTIF(DECISION_CONTEXT!$A$6:$A$205,B23)=1,EXACT(B23,INDEX(DECISION_CONTEXT!$A$6:$A$205,MATCH(B23,DECISION_CONTEXT!$A$6:$A$205,0)))),"VALID","INVALID - DECISION LINK"))</x:f>
      </x:c>
      <x:c r="AD23" s="30" t="str">
        <x:f>IF(A23="","",IF(AND(COUNTIF(CLAIM_REGISTER!$A$6:$A$205,C23)=1,EXACT(AK23,INDEX(CLAIM_REGISTER!$Q$6:$Q$205,MATCH(C23,CLAIM_REGISTER!$A$6:$A$205,0)))),"VALID","INVALID - CLAIM OWNERSHIP"))</x:f>
      </x:c>
      <x:c r="AE23" s="30" t="str">
        <x:f>IF(A23="","",IF(AND(OR(EXACT(F23,"MATERIAL"),EXACT(F23,"SUPPORTING")),OR(EXACT(I23,"FIRST-PARTY PUBLISHED"),EXACT(I23,"BUYER / SALES EVIDENCE"),EXACT(I23,"INDEPENDENT THIRD PARTY"),EXACT(I23,"MODELLED / ESTIMATED"),EXACT(I23,"DISCOVERY / INDEX"),EXACT(I23,"INTERNAL OBSERVATION"),EXACT(I23,"SPECIALIST / AUTHORITY"),EXACT(I23,"DECISION RECORD")),OR(EXACT(J23,"YES"),EXACT(J23,"NO"),EXACT(J23,"UNCLEAR")),OR(EXACT(O23,"OBSERVED"),EXACT(O23,"INFERRED"),EXACT(O23,"ASSUMED"),EXACT(O23,"CONTRADICTORY"),EXACT(O23,"UNRESOLVED")),OR(EXACT(P23,"TRACEABLE"),EXACT(P23,"NOT TRACEABLE")),OR(EXACT(Q23,"CURRENT ENOUGH"),EXACT(Q23,"STALE / UNCLEAR")),OR(EXACT(R23,"DIRECT"),EXACT(R23,"INDIRECT")),OR(EXACT(S23,"IN SCOPE"),EXACT(S23,"PARTIAL / OUT OF SCOPE")),OR(EXACT(T23,"INDEPENDENT"),EXACT(T23,"DERIVATIVE / UNCLEAR")),OR(EXACT(U23,"PRESENT"),EXACT(U23,"ABSENT / NOT REQUIRED")),OR(EXACT(V23,"NONE KNOWN"),EXACT(V23,"MATERIAL CONFLICT")),OR(EXACT(W23,"ACCEPTABLE"),EXACT(W23,"UNCLEAR"),EXACT(W23,"PROHIBITED"))),"VALID","INVALID - CONTROLLED TOKEN"))</x:f>
      </x:c>
      <x:c r="AF23" s="30" t="str">
        <x:f>IF(A23="","",IF(AND(B23&lt;&gt;"",C23&lt;&gt;"",D23&lt;&gt;"",E23&lt;&gt;"",G23&lt;&gt;"",H23&lt;&gt;"",K23&lt;&gt;"",L23&lt;&gt;"",M23&lt;&gt;"",N23&lt;&gt;"",X23&lt;&gt;"",Y23&lt;&gt;"",Z23&lt;&gt;"",AA23&lt;&gt;""),"VALID","INVALID - REQUIRED FIELD"))</x:f>
      </x:c>
      <x:c r="AG23" s="30" t="str">
        <x:f>IF(A23="","",IF(W23="PROHIBITED","HOLD",IF(J23="NO","HOLD",IF(P23="NOT TRACEABLE","HOLD",IF(AND(O23="ASSUMED",F23="MATERIAL"),"HOLD",IF(OR(O23="CONTRADICTORY",O23="UNRESOLVED",V23="MATERIAL CONFLICT"),"HOLD",""))))))</x:f>
      </x:c>
      <x:c r="AH23" s="30" t="str">
        <x:f>IF(A23="","",IF(OR(Q23="STALE / UNCLEAR",R23="INDIRECT",S23="PARTIAL / OUT OF SCOPE",T23="DERIVATIVE / UNCLEAR",AND(O23="INFERRED",F23="MATERIAL",U23&lt;&gt;"PRESENT"),O23="ASSUMED"),"WEAK","CLEAR"))</x:f>
      </x:c>
      <x:c r="AI23" s="30" t="str">
        <x:f>IF(A23="","",IF(OR(AB23&lt;&gt;"VALID",AC23&lt;&gt;"VALID",AD23&lt;&gt;"VALID",AE23&lt;&gt;"VALID",AF23&lt;&gt;"VALID"),"REPAIR / NARROW",IF(AG23="HOLD","HOLD / EXCLUDE",IF(OR(J23="UNCLEAR",W23="UNCLEAR"),"REPAIR / NARROW",IF(AH23="WEAK",IF(AND(O23="INFERRED",J23="YES",P23="TRACEABLE",Q23="CURRENT ENOUGH",S23="IN SCOPE",W23="ACCEPTABLE",OR(F23="SUPPORTING",U23="PRESENT")),"BOUNDED INFERENCE","REPAIR / NARROW"),IF(O23="OBSERVED","DECISION-USABLE",IF(O23="INFERRED","BOUNDED INFERENCE","REPAIR / NARROW")))))))</x:f>
      </x:c>
      <x:c r="AJ23" s="30" t="str">
        <x:f>IF(A23="","",IF(AI23="DECISION-USABLE","Freeze the audited wording for downstream use.",IF(AI23="BOUNDED INFERENCE","Freeze the bounded inference with its label and limitation.",IF(AI23="REPAIR / NARROW","Repair ownership, role fit, provenance, controls or wording before use.","Hold the record out of decision use until the blocking condition is resolved."))))</x:f>
      </x:c>
      <x:c r="AK23" s="30" t="str">
        <x:f>IF(A23="","",C23&amp;"|~|"&amp;B23&amp;"|~|"&amp;D23&amp;"|~|"&amp;E23&amp;"|~|"&amp;F23&amp;"|~|"&amp;G23)</x:f>
      </x:c>
      <x:c r="AL23" s="30" t="str">
        <x:f>IF(A23="","",B23&amp;"|~|"&amp;C23&amp;"|~|"&amp;D23)</x:f>
      </x:c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34"/>
      <x:c r="M24" s="34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  <x:c r="AA24" s="24"/>
      <x:c r="AB24" s="30" t="str">
        <x:f>IF(A24="","",IF(COUNTIF($A$6:$A$205,A24)=1,"VALID","INVALID - DUPLICATE EVIDENCE ID"))</x:f>
      </x:c>
      <x:c r="AC24" s="30" t="str">
        <x:f>IF(A24="","",IF(AND(COUNTIF(DECISION_CONTEXT!$A$6:$A$205,B24)=1,EXACT(B24,INDEX(DECISION_CONTEXT!$A$6:$A$205,MATCH(B24,DECISION_CONTEXT!$A$6:$A$205,0)))),"VALID","INVALID - DECISION LINK"))</x:f>
      </x:c>
      <x:c r="AD24" s="30" t="str">
        <x:f>IF(A24="","",IF(AND(COUNTIF(CLAIM_REGISTER!$A$6:$A$205,C24)=1,EXACT(AK24,INDEX(CLAIM_REGISTER!$Q$6:$Q$205,MATCH(C24,CLAIM_REGISTER!$A$6:$A$205,0)))),"VALID","INVALID - CLAIM OWNERSHIP"))</x:f>
      </x:c>
      <x:c r="AE24" s="30" t="str">
        <x:f>IF(A24="","",IF(AND(OR(EXACT(F24,"MATERIAL"),EXACT(F24,"SUPPORTING")),OR(EXACT(I24,"FIRST-PARTY PUBLISHED"),EXACT(I24,"BUYER / SALES EVIDENCE"),EXACT(I24,"INDEPENDENT THIRD PARTY"),EXACT(I24,"MODELLED / ESTIMATED"),EXACT(I24,"DISCOVERY / INDEX"),EXACT(I24,"INTERNAL OBSERVATION"),EXACT(I24,"SPECIALIST / AUTHORITY"),EXACT(I24,"DECISION RECORD")),OR(EXACT(J24,"YES"),EXACT(J24,"NO"),EXACT(J24,"UNCLEAR")),OR(EXACT(O24,"OBSERVED"),EXACT(O24,"INFERRED"),EXACT(O24,"ASSUMED"),EXACT(O24,"CONTRADICTORY"),EXACT(O24,"UNRESOLVED")),OR(EXACT(P24,"TRACEABLE"),EXACT(P24,"NOT TRACEABLE")),OR(EXACT(Q24,"CURRENT ENOUGH"),EXACT(Q24,"STALE / UNCLEAR")),OR(EXACT(R24,"DIRECT"),EXACT(R24,"INDIRECT")),OR(EXACT(S24,"IN SCOPE"),EXACT(S24,"PARTIAL / OUT OF SCOPE")),OR(EXACT(T24,"INDEPENDENT"),EXACT(T24,"DERIVATIVE / UNCLEAR")),OR(EXACT(U24,"PRESENT"),EXACT(U24,"ABSENT / NOT REQUIRED")),OR(EXACT(V24,"NONE KNOWN"),EXACT(V24,"MATERIAL CONFLICT")),OR(EXACT(W24,"ACCEPTABLE"),EXACT(W24,"UNCLEAR"),EXACT(W24,"PROHIBITED"))),"VALID","INVALID - CONTROLLED TOKEN"))</x:f>
      </x:c>
      <x:c r="AF24" s="30" t="str">
        <x:f>IF(A24="","",IF(AND(B24&lt;&gt;"",C24&lt;&gt;"",D24&lt;&gt;"",E24&lt;&gt;"",G24&lt;&gt;"",H24&lt;&gt;"",K24&lt;&gt;"",L24&lt;&gt;"",M24&lt;&gt;"",N24&lt;&gt;"",X24&lt;&gt;"",Y24&lt;&gt;"",Z24&lt;&gt;"",AA24&lt;&gt;""),"VALID","INVALID - REQUIRED FIELD"))</x:f>
      </x:c>
      <x:c r="AG24" s="30" t="str">
        <x:f>IF(A24="","",IF(W24="PROHIBITED","HOLD",IF(J24="NO","HOLD",IF(P24="NOT TRACEABLE","HOLD",IF(AND(O24="ASSUMED",F24="MATERIAL"),"HOLD",IF(OR(O24="CONTRADICTORY",O24="UNRESOLVED",V24="MATERIAL CONFLICT"),"HOLD",""))))))</x:f>
      </x:c>
      <x:c r="AH24" s="30" t="str">
        <x:f>IF(A24="","",IF(OR(Q24="STALE / UNCLEAR",R24="INDIRECT",S24="PARTIAL / OUT OF SCOPE",T24="DERIVATIVE / UNCLEAR",AND(O24="INFERRED",F24="MATERIAL",U24&lt;&gt;"PRESENT"),O24="ASSUMED"),"WEAK","CLEAR"))</x:f>
      </x:c>
      <x:c r="AI24" s="30" t="str">
        <x:f>IF(A24="","",IF(OR(AB24&lt;&gt;"VALID",AC24&lt;&gt;"VALID",AD24&lt;&gt;"VALID",AE24&lt;&gt;"VALID",AF24&lt;&gt;"VALID"),"REPAIR / NARROW",IF(AG24="HOLD","HOLD / EXCLUDE",IF(OR(J24="UNCLEAR",W24="UNCLEAR"),"REPAIR / NARROW",IF(AH24="WEAK",IF(AND(O24="INFERRED",J24="YES",P24="TRACEABLE",Q24="CURRENT ENOUGH",S24="IN SCOPE",W24="ACCEPTABLE",OR(F24="SUPPORTING",U24="PRESENT")),"BOUNDED INFERENCE","REPAIR / NARROW"),IF(O24="OBSERVED","DECISION-USABLE",IF(O24="INFERRED","BOUNDED INFERENCE","REPAIR / NARROW")))))))</x:f>
      </x:c>
      <x:c r="AJ24" s="30" t="str">
        <x:f>IF(A24="","",IF(AI24="DECISION-USABLE","Freeze the audited wording for downstream use.",IF(AI24="BOUNDED INFERENCE","Freeze the bounded inference with its label and limitation.",IF(AI24="REPAIR / NARROW","Repair ownership, role fit, provenance, controls or wording before use.","Hold the record out of decision use until the blocking condition is resolved."))))</x:f>
      </x:c>
      <x:c r="AK24" s="30" t="str">
        <x:f>IF(A24="","",C24&amp;"|~|"&amp;B24&amp;"|~|"&amp;D24&amp;"|~|"&amp;E24&amp;"|~|"&amp;F24&amp;"|~|"&amp;G24)</x:f>
      </x:c>
      <x:c r="AL24" s="30" t="str">
        <x:f>IF(A24="","",B24&amp;"|~|"&amp;C24&amp;"|~|"&amp;D24)</x:f>
      </x:c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34"/>
      <x:c r="M25" s="34"/>
      <x:c r="N25" s="24"/>
      <x:c r="O25" s="24"/>
      <x:c r="P25" s="24"/>
      <x:c r="Q25" s="24"/>
      <x:c r="R25" s="24"/>
      <x:c r="S25" s="24"/>
      <x:c r="T25" s="24"/>
      <x:c r="U25" s="24"/>
      <x:c r="V25" s="24"/>
      <x:c r="W25" s="24"/>
      <x:c r="X25" s="24"/>
      <x:c r="Y25" s="24"/>
      <x:c r="Z25" s="24"/>
      <x:c r="AA25" s="24"/>
      <x:c r="AB25" s="30" t="str">
        <x:f>IF(A25="","",IF(COUNTIF($A$6:$A$205,A25)=1,"VALID","INVALID - DUPLICATE EVIDENCE ID"))</x:f>
      </x:c>
      <x:c r="AC25" s="30" t="str">
        <x:f>IF(A25="","",IF(AND(COUNTIF(DECISION_CONTEXT!$A$6:$A$205,B25)=1,EXACT(B25,INDEX(DECISION_CONTEXT!$A$6:$A$205,MATCH(B25,DECISION_CONTEXT!$A$6:$A$205,0)))),"VALID","INVALID - DECISION LINK"))</x:f>
      </x:c>
      <x:c r="AD25" s="30" t="str">
        <x:f>IF(A25="","",IF(AND(COUNTIF(CLAIM_REGISTER!$A$6:$A$205,C25)=1,EXACT(AK25,INDEX(CLAIM_REGISTER!$Q$6:$Q$205,MATCH(C25,CLAIM_REGISTER!$A$6:$A$205,0)))),"VALID","INVALID - CLAIM OWNERSHIP"))</x:f>
      </x:c>
      <x:c r="AE25" s="30" t="str">
        <x:f>IF(A25="","",IF(AND(OR(EXACT(F25,"MATERIAL"),EXACT(F25,"SUPPORTING")),OR(EXACT(I25,"FIRST-PARTY PUBLISHED"),EXACT(I25,"BUYER / SALES EVIDENCE"),EXACT(I25,"INDEPENDENT THIRD PARTY"),EXACT(I25,"MODELLED / ESTIMATED"),EXACT(I25,"DISCOVERY / INDEX"),EXACT(I25,"INTERNAL OBSERVATION"),EXACT(I25,"SPECIALIST / AUTHORITY"),EXACT(I25,"DECISION RECORD")),OR(EXACT(J25,"YES"),EXACT(J25,"NO"),EXACT(J25,"UNCLEAR")),OR(EXACT(O25,"OBSERVED"),EXACT(O25,"INFERRED"),EXACT(O25,"ASSUMED"),EXACT(O25,"CONTRADICTORY"),EXACT(O25,"UNRESOLVED")),OR(EXACT(P25,"TRACEABLE"),EXACT(P25,"NOT TRACEABLE")),OR(EXACT(Q25,"CURRENT ENOUGH"),EXACT(Q25,"STALE / UNCLEAR")),OR(EXACT(R25,"DIRECT"),EXACT(R25,"INDIRECT")),OR(EXACT(S25,"IN SCOPE"),EXACT(S25,"PARTIAL / OUT OF SCOPE")),OR(EXACT(T25,"INDEPENDENT"),EXACT(T25,"DERIVATIVE / UNCLEAR")),OR(EXACT(U25,"PRESENT"),EXACT(U25,"ABSENT / NOT REQUIRED")),OR(EXACT(V25,"NONE KNOWN"),EXACT(V25,"MATERIAL CONFLICT")),OR(EXACT(W25,"ACCEPTABLE"),EXACT(W25,"UNCLEAR"),EXACT(W25,"PROHIBITED"))),"VALID","INVALID - CONTROLLED TOKEN"))</x:f>
      </x:c>
      <x:c r="AF25" s="30" t="str">
        <x:f>IF(A25="","",IF(AND(B25&lt;&gt;"",C25&lt;&gt;"",D25&lt;&gt;"",E25&lt;&gt;"",G25&lt;&gt;"",H25&lt;&gt;"",K25&lt;&gt;"",L25&lt;&gt;"",M25&lt;&gt;"",N25&lt;&gt;"",X25&lt;&gt;"",Y25&lt;&gt;"",Z25&lt;&gt;"",AA25&lt;&gt;""),"VALID","INVALID - REQUIRED FIELD"))</x:f>
      </x:c>
      <x:c r="AG25" s="30" t="str">
        <x:f>IF(A25="","",IF(W25="PROHIBITED","HOLD",IF(J25="NO","HOLD",IF(P25="NOT TRACEABLE","HOLD",IF(AND(O25="ASSUMED",F25="MATERIAL"),"HOLD",IF(OR(O25="CONTRADICTORY",O25="UNRESOLVED",V25="MATERIAL CONFLICT"),"HOLD",""))))))</x:f>
      </x:c>
      <x:c r="AH25" s="30" t="str">
        <x:f>IF(A25="","",IF(OR(Q25="STALE / UNCLEAR",R25="INDIRECT",S25="PARTIAL / OUT OF SCOPE",T25="DERIVATIVE / UNCLEAR",AND(O25="INFERRED",F25="MATERIAL",U25&lt;&gt;"PRESENT"),O25="ASSUMED"),"WEAK","CLEAR"))</x:f>
      </x:c>
      <x:c r="AI25" s="30" t="str">
        <x:f>IF(A25="","",IF(OR(AB25&lt;&gt;"VALID",AC25&lt;&gt;"VALID",AD25&lt;&gt;"VALID",AE25&lt;&gt;"VALID",AF25&lt;&gt;"VALID"),"REPAIR / NARROW",IF(AG25="HOLD","HOLD / EXCLUDE",IF(OR(J25="UNCLEAR",W25="UNCLEAR"),"REPAIR / NARROW",IF(AH25="WEAK",IF(AND(O25="INFERRED",J25="YES",P25="TRACEABLE",Q25="CURRENT ENOUGH",S25="IN SCOPE",W25="ACCEPTABLE",OR(F25="SUPPORTING",U25="PRESENT")),"BOUNDED INFERENCE","REPAIR / NARROW"),IF(O25="OBSERVED","DECISION-USABLE",IF(O25="INFERRED","BOUNDED INFERENCE","REPAIR / NARROW")))))))</x:f>
      </x:c>
      <x:c r="AJ25" s="30" t="str">
        <x:f>IF(A25="","",IF(AI25="DECISION-USABLE","Freeze the audited wording for downstream use.",IF(AI25="BOUNDED INFERENCE","Freeze the bounded inference with its label and limitation.",IF(AI25="REPAIR / NARROW","Repair ownership, role fit, provenance, controls or wording before use.","Hold the record out of decision use until the blocking condition is resolved."))))</x:f>
      </x:c>
      <x:c r="AK25" s="30" t="str">
        <x:f>IF(A25="","",C25&amp;"|~|"&amp;B25&amp;"|~|"&amp;D25&amp;"|~|"&amp;E25&amp;"|~|"&amp;F25&amp;"|~|"&amp;G25)</x:f>
      </x:c>
      <x:c r="AL25" s="30" t="str">
        <x:f>IF(A25="","",B25&amp;"|~|"&amp;C25&amp;"|~|"&amp;D25)</x:f>
      </x:c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34"/>
      <x:c r="M26" s="34"/>
      <x:c r="N26" s="24"/>
      <x:c r="O26" s="24"/>
      <x:c r="P26" s="24"/>
      <x:c r="Q26" s="24"/>
      <x:c r="R26" s="24"/>
      <x:c r="S26" s="24"/>
      <x:c r="T26" s="24"/>
      <x:c r="U26" s="24"/>
      <x:c r="V26" s="24"/>
      <x:c r="W26" s="24"/>
      <x:c r="X26" s="24"/>
      <x:c r="Y26" s="24"/>
      <x:c r="Z26" s="24"/>
      <x:c r="AA26" s="24"/>
      <x:c r="AB26" s="30" t="str">
        <x:f>IF(A26="","",IF(COUNTIF($A$6:$A$205,A26)=1,"VALID","INVALID - DUPLICATE EVIDENCE ID"))</x:f>
      </x:c>
      <x:c r="AC26" s="30" t="str">
        <x:f>IF(A26="","",IF(AND(COUNTIF(DECISION_CONTEXT!$A$6:$A$205,B26)=1,EXACT(B26,INDEX(DECISION_CONTEXT!$A$6:$A$205,MATCH(B26,DECISION_CONTEXT!$A$6:$A$205,0)))),"VALID","INVALID - DECISION LINK"))</x:f>
      </x:c>
      <x:c r="AD26" s="30" t="str">
        <x:f>IF(A26="","",IF(AND(COUNTIF(CLAIM_REGISTER!$A$6:$A$205,C26)=1,EXACT(AK26,INDEX(CLAIM_REGISTER!$Q$6:$Q$205,MATCH(C26,CLAIM_REGISTER!$A$6:$A$205,0)))),"VALID","INVALID - CLAIM OWNERSHIP"))</x:f>
      </x:c>
      <x:c r="AE26" s="30" t="str">
        <x:f>IF(A26="","",IF(AND(OR(EXACT(F26,"MATERIAL"),EXACT(F26,"SUPPORTING")),OR(EXACT(I26,"FIRST-PARTY PUBLISHED"),EXACT(I26,"BUYER / SALES EVIDENCE"),EXACT(I26,"INDEPENDENT THIRD PARTY"),EXACT(I26,"MODELLED / ESTIMATED"),EXACT(I26,"DISCOVERY / INDEX"),EXACT(I26,"INTERNAL OBSERVATION"),EXACT(I26,"SPECIALIST / AUTHORITY"),EXACT(I26,"DECISION RECORD")),OR(EXACT(J26,"YES"),EXACT(J26,"NO"),EXACT(J26,"UNCLEAR")),OR(EXACT(O26,"OBSERVED"),EXACT(O26,"INFERRED"),EXACT(O26,"ASSUMED"),EXACT(O26,"CONTRADICTORY"),EXACT(O26,"UNRESOLVED")),OR(EXACT(P26,"TRACEABLE"),EXACT(P26,"NOT TRACEABLE")),OR(EXACT(Q26,"CURRENT ENOUGH"),EXACT(Q26,"STALE / UNCLEAR")),OR(EXACT(R26,"DIRECT"),EXACT(R26,"INDIRECT")),OR(EXACT(S26,"IN SCOPE"),EXACT(S26,"PARTIAL / OUT OF SCOPE")),OR(EXACT(T26,"INDEPENDENT"),EXACT(T26,"DERIVATIVE / UNCLEAR")),OR(EXACT(U26,"PRESENT"),EXACT(U26,"ABSENT / NOT REQUIRED")),OR(EXACT(V26,"NONE KNOWN"),EXACT(V26,"MATERIAL CONFLICT")),OR(EXACT(W26,"ACCEPTABLE"),EXACT(W26,"UNCLEAR"),EXACT(W26,"PROHIBITED"))),"VALID","INVALID - CONTROLLED TOKEN"))</x:f>
      </x:c>
      <x:c r="AF26" s="30" t="str">
        <x:f>IF(A26="","",IF(AND(B26&lt;&gt;"",C26&lt;&gt;"",D26&lt;&gt;"",E26&lt;&gt;"",G26&lt;&gt;"",H26&lt;&gt;"",K26&lt;&gt;"",L26&lt;&gt;"",M26&lt;&gt;"",N26&lt;&gt;"",X26&lt;&gt;"",Y26&lt;&gt;"",Z26&lt;&gt;"",AA26&lt;&gt;""),"VALID","INVALID - REQUIRED FIELD"))</x:f>
      </x:c>
      <x:c r="AG26" s="30" t="str">
        <x:f>IF(A26="","",IF(W26="PROHIBITED","HOLD",IF(J26="NO","HOLD",IF(P26="NOT TRACEABLE","HOLD",IF(AND(O26="ASSUMED",F26="MATERIAL"),"HOLD",IF(OR(O26="CONTRADICTORY",O26="UNRESOLVED",V26="MATERIAL CONFLICT"),"HOLD",""))))))</x:f>
      </x:c>
      <x:c r="AH26" s="30" t="str">
        <x:f>IF(A26="","",IF(OR(Q26="STALE / UNCLEAR",R26="INDIRECT",S26="PARTIAL / OUT OF SCOPE",T26="DERIVATIVE / UNCLEAR",AND(O26="INFERRED",F26="MATERIAL",U26&lt;&gt;"PRESENT"),O26="ASSUMED"),"WEAK","CLEAR"))</x:f>
      </x:c>
      <x:c r="AI26" s="30" t="str">
        <x:f>IF(A26="","",IF(OR(AB26&lt;&gt;"VALID",AC26&lt;&gt;"VALID",AD26&lt;&gt;"VALID",AE26&lt;&gt;"VALID",AF26&lt;&gt;"VALID"),"REPAIR / NARROW",IF(AG26="HOLD","HOLD / EXCLUDE",IF(OR(J26="UNCLEAR",W26="UNCLEAR"),"REPAIR / NARROW",IF(AH26="WEAK",IF(AND(O26="INFERRED",J26="YES",P26="TRACEABLE",Q26="CURRENT ENOUGH",S26="IN SCOPE",W26="ACCEPTABLE",OR(F26="SUPPORTING",U26="PRESENT")),"BOUNDED INFERENCE","REPAIR / NARROW"),IF(O26="OBSERVED","DECISION-USABLE",IF(O26="INFERRED","BOUNDED INFERENCE","REPAIR / NARROW")))))))</x:f>
      </x:c>
      <x:c r="AJ26" s="30" t="str">
        <x:f>IF(A26="","",IF(AI26="DECISION-USABLE","Freeze the audited wording for downstream use.",IF(AI26="BOUNDED INFERENCE","Freeze the bounded inference with its label and limitation.",IF(AI26="REPAIR / NARROW","Repair ownership, role fit, provenance, controls or wording before use.","Hold the record out of decision use until the blocking condition is resolved."))))</x:f>
      </x:c>
      <x:c r="AK26" s="30" t="str">
        <x:f>IF(A26="","",C26&amp;"|~|"&amp;B26&amp;"|~|"&amp;D26&amp;"|~|"&amp;E26&amp;"|~|"&amp;F26&amp;"|~|"&amp;G26)</x:f>
      </x:c>
      <x:c r="AL26" s="30" t="str">
        <x:f>IF(A26="","",B26&amp;"|~|"&amp;C26&amp;"|~|"&amp;D26)</x:f>
      </x:c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34"/>
      <x:c r="M27" s="34"/>
      <x:c r="N27" s="24"/>
      <x:c r="O27" s="24"/>
      <x:c r="P27" s="24"/>
      <x:c r="Q27" s="24"/>
      <x:c r="R27" s="24"/>
      <x:c r="S27" s="24"/>
      <x:c r="T27" s="24"/>
      <x:c r="U27" s="24"/>
      <x:c r="V27" s="24"/>
      <x:c r="W27" s="24"/>
      <x:c r="X27" s="24"/>
      <x:c r="Y27" s="24"/>
      <x:c r="Z27" s="24"/>
      <x:c r="AA27" s="24"/>
      <x:c r="AB27" s="30" t="str">
        <x:f>IF(A27="","",IF(COUNTIF($A$6:$A$205,A27)=1,"VALID","INVALID - DUPLICATE EVIDENCE ID"))</x:f>
      </x:c>
      <x:c r="AC27" s="30" t="str">
        <x:f>IF(A27="","",IF(AND(COUNTIF(DECISION_CONTEXT!$A$6:$A$205,B27)=1,EXACT(B27,INDEX(DECISION_CONTEXT!$A$6:$A$205,MATCH(B27,DECISION_CONTEXT!$A$6:$A$205,0)))),"VALID","INVALID - DECISION LINK"))</x:f>
      </x:c>
      <x:c r="AD27" s="30" t="str">
        <x:f>IF(A27="","",IF(AND(COUNTIF(CLAIM_REGISTER!$A$6:$A$205,C27)=1,EXACT(AK27,INDEX(CLAIM_REGISTER!$Q$6:$Q$205,MATCH(C27,CLAIM_REGISTER!$A$6:$A$205,0)))),"VALID","INVALID - CLAIM OWNERSHIP"))</x:f>
      </x:c>
      <x:c r="AE27" s="30" t="str">
        <x:f>IF(A27="","",IF(AND(OR(EXACT(F27,"MATERIAL"),EXACT(F27,"SUPPORTING")),OR(EXACT(I27,"FIRST-PARTY PUBLISHED"),EXACT(I27,"BUYER / SALES EVIDENCE"),EXACT(I27,"INDEPENDENT THIRD PARTY"),EXACT(I27,"MODELLED / ESTIMATED"),EXACT(I27,"DISCOVERY / INDEX"),EXACT(I27,"INTERNAL OBSERVATION"),EXACT(I27,"SPECIALIST / AUTHORITY"),EXACT(I27,"DECISION RECORD")),OR(EXACT(J27,"YES"),EXACT(J27,"NO"),EXACT(J27,"UNCLEAR")),OR(EXACT(O27,"OBSERVED"),EXACT(O27,"INFERRED"),EXACT(O27,"ASSUMED"),EXACT(O27,"CONTRADICTORY"),EXACT(O27,"UNRESOLVED")),OR(EXACT(P27,"TRACEABLE"),EXACT(P27,"NOT TRACEABLE")),OR(EXACT(Q27,"CURRENT ENOUGH"),EXACT(Q27,"STALE / UNCLEAR")),OR(EXACT(R27,"DIRECT"),EXACT(R27,"INDIRECT")),OR(EXACT(S27,"IN SCOPE"),EXACT(S27,"PARTIAL / OUT OF SCOPE")),OR(EXACT(T27,"INDEPENDENT"),EXACT(T27,"DERIVATIVE / UNCLEAR")),OR(EXACT(U27,"PRESENT"),EXACT(U27,"ABSENT / NOT REQUIRED")),OR(EXACT(V27,"NONE KNOWN"),EXACT(V27,"MATERIAL CONFLICT")),OR(EXACT(W27,"ACCEPTABLE"),EXACT(W27,"UNCLEAR"),EXACT(W27,"PROHIBITED"))),"VALID","INVALID - CONTROLLED TOKEN"))</x:f>
      </x:c>
      <x:c r="AF27" s="30" t="str">
        <x:f>IF(A27="","",IF(AND(B27&lt;&gt;"",C27&lt;&gt;"",D27&lt;&gt;"",E27&lt;&gt;"",G27&lt;&gt;"",H27&lt;&gt;"",K27&lt;&gt;"",L27&lt;&gt;"",M27&lt;&gt;"",N27&lt;&gt;"",X27&lt;&gt;"",Y27&lt;&gt;"",Z27&lt;&gt;"",AA27&lt;&gt;""),"VALID","INVALID - REQUIRED FIELD"))</x:f>
      </x:c>
      <x:c r="AG27" s="30" t="str">
        <x:f>IF(A27="","",IF(W27="PROHIBITED","HOLD",IF(J27="NO","HOLD",IF(P27="NOT TRACEABLE","HOLD",IF(AND(O27="ASSUMED",F27="MATERIAL"),"HOLD",IF(OR(O27="CONTRADICTORY",O27="UNRESOLVED",V27="MATERIAL CONFLICT"),"HOLD",""))))))</x:f>
      </x:c>
      <x:c r="AH27" s="30" t="str">
        <x:f>IF(A27="","",IF(OR(Q27="STALE / UNCLEAR",R27="INDIRECT",S27="PARTIAL / OUT OF SCOPE",T27="DERIVATIVE / UNCLEAR",AND(O27="INFERRED",F27="MATERIAL",U27&lt;&gt;"PRESENT"),O27="ASSUMED"),"WEAK","CLEAR"))</x:f>
      </x:c>
      <x:c r="AI27" s="30" t="str">
        <x:f>IF(A27="","",IF(OR(AB27&lt;&gt;"VALID",AC27&lt;&gt;"VALID",AD27&lt;&gt;"VALID",AE27&lt;&gt;"VALID",AF27&lt;&gt;"VALID"),"REPAIR / NARROW",IF(AG27="HOLD","HOLD / EXCLUDE",IF(OR(J27="UNCLEAR",W27="UNCLEAR"),"REPAIR / NARROW",IF(AH27="WEAK",IF(AND(O27="INFERRED",J27="YES",P27="TRACEABLE",Q27="CURRENT ENOUGH",S27="IN SCOPE",W27="ACCEPTABLE",OR(F27="SUPPORTING",U27="PRESENT")),"BOUNDED INFERENCE","REPAIR / NARROW"),IF(O27="OBSERVED","DECISION-USABLE",IF(O27="INFERRED","BOUNDED INFERENCE","REPAIR / NARROW")))))))</x:f>
      </x:c>
      <x:c r="AJ27" s="30" t="str">
        <x:f>IF(A27="","",IF(AI27="DECISION-USABLE","Freeze the audited wording for downstream use.",IF(AI27="BOUNDED INFERENCE","Freeze the bounded inference with its label and limitation.",IF(AI27="REPAIR / NARROW","Repair ownership, role fit, provenance, controls or wording before use.","Hold the record out of decision use until the blocking condition is resolved."))))</x:f>
      </x:c>
      <x:c r="AK27" s="30" t="str">
        <x:f>IF(A27="","",C27&amp;"|~|"&amp;B27&amp;"|~|"&amp;D27&amp;"|~|"&amp;E27&amp;"|~|"&amp;F27&amp;"|~|"&amp;G27)</x:f>
      </x:c>
      <x:c r="AL27" s="30" t="str">
        <x:f>IF(A27="","",B27&amp;"|~|"&amp;C27&amp;"|~|"&amp;D27)</x:f>
      </x:c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34"/>
      <x:c r="M28" s="34"/>
      <x:c r="N28" s="24"/>
      <x:c r="O28" s="24"/>
      <x:c r="P28" s="24"/>
      <x:c r="Q28" s="24"/>
      <x:c r="R28" s="24"/>
      <x:c r="S28" s="24"/>
      <x:c r="T28" s="24"/>
      <x:c r="U28" s="24"/>
      <x:c r="V28" s="24"/>
      <x:c r="W28" s="24"/>
      <x:c r="X28" s="24"/>
      <x:c r="Y28" s="24"/>
      <x:c r="Z28" s="24"/>
      <x:c r="AA28" s="24"/>
      <x:c r="AB28" s="30" t="str">
        <x:f>IF(A28="","",IF(COUNTIF($A$6:$A$205,A28)=1,"VALID","INVALID - DUPLICATE EVIDENCE ID"))</x:f>
      </x:c>
      <x:c r="AC28" s="30" t="str">
        <x:f>IF(A28="","",IF(AND(COUNTIF(DECISION_CONTEXT!$A$6:$A$205,B28)=1,EXACT(B28,INDEX(DECISION_CONTEXT!$A$6:$A$205,MATCH(B28,DECISION_CONTEXT!$A$6:$A$205,0)))),"VALID","INVALID - DECISION LINK"))</x:f>
      </x:c>
      <x:c r="AD28" s="30" t="str">
        <x:f>IF(A28="","",IF(AND(COUNTIF(CLAIM_REGISTER!$A$6:$A$205,C28)=1,EXACT(AK28,INDEX(CLAIM_REGISTER!$Q$6:$Q$205,MATCH(C28,CLAIM_REGISTER!$A$6:$A$205,0)))),"VALID","INVALID - CLAIM OWNERSHIP"))</x:f>
      </x:c>
      <x:c r="AE28" s="30" t="str">
        <x:f>IF(A28="","",IF(AND(OR(EXACT(F28,"MATERIAL"),EXACT(F28,"SUPPORTING")),OR(EXACT(I28,"FIRST-PARTY PUBLISHED"),EXACT(I28,"BUYER / SALES EVIDENCE"),EXACT(I28,"INDEPENDENT THIRD PARTY"),EXACT(I28,"MODELLED / ESTIMATED"),EXACT(I28,"DISCOVERY / INDEX"),EXACT(I28,"INTERNAL OBSERVATION"),EXACT(I28,"SPECIALIST / AUTHORITY"),EXACT(I28,"DECISION RECORD")),OR(EXACT(J28,"YES"),EXACT(J28,"NO"),EXACT(J28,"UNCLEAR")),OR(EXACT(O28,"OBSERVED"),EXACT(O28,"INFERRED"),EXACT(O28,"ASSUMED"),EXACT(O28,"CONTRADICTORY"),EXACT(O28,"UNRESOLVED")),OR(EXACT(P28,"TRACEABLE"),EXACT(P28,"NOT TRACEABLE")),OR(EXACT(Q28,"CURRENT ENOUGH"),EXACT(Q28,"STALE / UNCLEAR")),OR(EXACT(R28,"DIRECT"),EXACT(R28,"INDIRECT")),OR(EXACT(S28,"IN SCOPE"),EXACT(S28,"PARTIAL / OUT OF SCOPE")),OR(EXACT(T28,"INDEPENDENT"),EXACT(T28,"DERIVATIVE / UNCLEAR")),OR(EXACT(U28,"PRESENT"),EXACT(U28,"ABSENT / NOT REQUIRED")),OR(EXACT(V28,"NONE KNOWN"),EXACT(V28,"MATERIAL CONFLICT")),OR(EXACT(W28,"ACCEPTABLE"),EXACT(W28,"UNCLEAR"),EXACT(W28,"PROHIBITED"))),"VALID","INVALID - CONTROLLED TOKEN"))</x:f>
      </x:c>
      <x:c r="AF28" s="30" t="str">
        <x:f>IF(A28="","",IF(AND(B28&lt;&gt;"",C28&lt;&gt;"",D28&lt;&gt;"",E28&lt;&gt;"",G28&lt;&gt;"",H28&lt;&gt;"",K28&lt;&gt;"",L28&lt;&gt;"",M28&lt;&gt;"",N28&lt;&gt;"",X28&lt;&gt;"",Y28&lt;&gt;"",Z28&lt;&gt;"",AA28&lt;&gt;""),"VALID","INVALID - REQUIRED FIELD"))</x:f>
      </x:c>
      <x:c r="AG28" s="30" t="str">
        <x:f>IF(A28="","",IF(W28="PROHIBITED","HOLD",IF(J28="NO","HOLD",IF(P28="NOT TRACEABLE","HOLD",IF(AND(O28="ASSUMED",F28="MATERIAL"),"HOLD",IF(OR(O28="CONTRADICTORY",O28="UNRESOLVED",V28="MATERIAL CONFLICT"),"HOLD",""))))))</x:f>
      </x:c>
      <x:c r="AH28" s="30" t="str">
        <x:f>IF(A28="","",IF(OR(Q28="STALE / UNCLEAR",R28="INDIRECT",S28="PARTIAL / OUT OF SCOPE",T28="DERIVATIVE / UNCLEAR",AND(O28="INFERRED",F28="MATERIAL",U28&lt;&gt;"PRESENT"),O28="ASSUMED"),"WEAK","CLEAR"))</x:f>
      </x:c>
      <x:c r="AI28" s="30" t="str">
        <x:f>IF(A28="","",IF(OR(AB28&lt;&gt;"VALID",AC28&lt;&gt;"VALID",AD28&lt;&gt;"VALID",AE28&lt;&gt;"VALID",AF28&lt;&gt;"VALID"),"REPAIR / NARROW",IF(AG28="HOLD","HOLD / EXCLUDE",IF(OR(J28="UNCLEAR",W28="UNCLEAR"),"REPAIR / NARROW",IF(AH28="WEAK",IF(AND(O28="INFERRED",J28="YES",P28="TRACEABLE",Q28="CURRENT ENOUGH",S28="IN SCOPE",W28="ACCEPTABLE",OR(F28="SUPPORTING",U28="PRESENT")),"BOUNDED INFERENCE","REPAIR / NARROW"),IF(O28="OBSERVED","DECISION-USABLE",IF(O28="INFERRED","BOUNDED INFERENCE","REPAIR / NARROW")))))))</x:f>
      </x:c>
      <x:c r="AJ28" s="30" t="str">
        <x:f>IF(A28="","",IF(AI28="DECISION-USABLE","Freeze the audited wording for downstream use.",IF(AI28="BOUNDED INFERENCE","Freeze the bounded inference with its label and limitation.",IF(AI28="REPAIR / NARROW","Repair ownership, role fit, provenance, controls or wording before use.","Hold the record out of decision use until the blocking condition is resolved."))))</x:f>
      </x:c>
      <x:c r="AK28" s="30" t="str">
        <x:f>IF(A28="","",C28&amp;"|~|"&amp;B28&amp;"|~|"&amp;D28&amp;"|~|"&amp;E28&amp;"|~|"&amp;F28&amp;"|~|"&amp;G28)</x:f>
      </x:c>
      <x:c r="AL28" s="30" t="str">
        <x:f>IF(A28="","",B28&amp;"|~|"&amp;C28&amp;"|~|"&amp;D28)</x:f>
      </x:c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34"/>
      <x:c r="M29" s="3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  <x:c r="AA29" s="24"/>
      <x:c r="AB29" s="30" t="str">
        <x:f>IF(A29="","",IF(COUNTIF($A$6:$A$205,A29)=1,"VALID","INVALID - DUPLICATE EVIDENCE ID"))</x:f>
      </x:c>
      <x:c r="AC29" s="30" t="str">
        <x:f>IF(A29="","",IF(AND(COUNTIF(DECISION_CONTEXT!$A$6:$A$205,B29)=1,EXACT(B29,INDEX(DECISION_CONTEXT!$A$6:$A$205,MATCH(B29,DECISION_CONTEXT!$A$6:$A$205,0)))),"VALID","INVALID - DECISION LINK"))</x:f>
      </x:c>
      <x:c r="AD29" s="30" t="str">
        <x:f>IF(A29="","",IF(AND(COUNTIF(CLAIM_REGISTER!$A$6:$A$205,C29)=1,EXACT(AK29,INDEX(CLAIM_REGISTER!$Q$6:$Q$205,MATCH(C29,CLAIM_REGISTER!$A$6:$A$205,0)))),"VALID","INVALID - CLAIM OWNERSHIP"))</x:f>
      </x:c>
      <x:c r="AE29" s="30" t="str">
        <x:f>IF(A29="","",IF(AND(OR(EXACT(F29,"MATERIAL"),EXACT(F29,"SUPPORTING")),OR(EXACT(I29,"FIRST-PARTY PUBLISHED"),EXACT(I29,"BUYER / SALES EVIDENCE"),EXACT(I29,"INDEPENDENT THIRD PARTY"),EXACT(I29,"MODELLED / ESTIMATED"),EXACT(I29,"DISCOVERY / INDEX"),EXACT(I29,"INTERNAL OBSERVATION"),EXACT(I29,"SPECIALIST / AUTHORITY"),EXACT(I29,"DECISION RECORD")),OR(EXACT(J29,"YES"),EXACT(J29,"NO"),EXACT(J29,"UNCLEAR")),OR(EXACT(O29,"OBSERVED"),EXACT(O29,"INFERRED"),EXACT(O29,"ASSUMED"),EXACT(O29,"CONTRADICTORY"),EXACT(O29,"UNRESOLVED")),OR(EXACT(P29,"TRACEABLE"),EXACT(P29,"NOT TRACEABLE")),OR(EXACT(Q29,"CURRENT ENOUGH"),EXACT(Q29,"STALE / UNCLEAR")),OR(EXACT(R29,"DIRECT"),EXACT(R29,"INDIRECT")),OR(EXACT(S29,"IN SCOPE"),EXACT(S29,"PARTIAL / OUT OF SCOPE")),OR(EXACT(T29,"INDEPENDENT"),EXACT(T29,"DERIVATIVE / UNCLEAR")),OR(EXACT(U29,"PRESENT"),EXACT(U29,"ABSENT / NOT REQUIRED")),OR(EXACT(V29,"NONE KNOWN"),EXACT(V29,"MATERIAL CONFLICT")),OR(EXACT(W29,"ACCEPTABLE"),EXACT(W29,"UNCLEAR"),EXACT(W29,"PROHIBITED"))),"VALID","INVALID - CONTROLLED TOKEN"))</x:f>
      </x:c>
      <x:c r="AF29" s="30" t="str">
        <x:f>IF(A29="","",IF(AND(B29&lt;&gt;"",C29&lt;&gt;"",D29&lt;&gt;"",E29&lt;&gt;"",G29&lt;&gt;"",H29&lt;&gt;"",K29&lt;&gt;"",L29&lt;&gt;"",M29&lt;&gt;"",N29&lt;&gt;"",X29&lt;&gt;"",Y29&lt;&gt;"",Z29&lt;&gt;"",AA29&lt;&gt;""),"VALID","INVALID - REQUIRED FIELD"))</x:f>
      </x:c>
      <x:c r="AG29" s="30" t="str">
        <x:f>IF(A29="","",IF(W29="PROHIBITED","HOLD",IF(J29="NO","HOLD",IF(P29="NOT TRACEABLE","HOLD",IF(AND(O29="ASSUMED",F29="MATERIAL"),"HOLD",IF(OR(O29="CONTRADICTORY",O29="UNRESOLVED",V29="MATERIAL CONFLICT"),"HOLD",""))))))</x:f>
      </x:c>
      <x:c r="AH29" s="30" t="str">
        <x:f>IF(A29="","",IF(OR(Q29="STALE / UNCLEAR",R29="INDIRECT",S29="PARTIAL / OUT OF SCOPE",T29="DERIVATIVE / UNCLEAR",AND(O29="INFERRED",F29="MATERIAL",U29&lt;&gt;"PRESENT"),O29="ASSUMED"),"WEAK","CLEAR"))</x:f>
      </x:c>
      <x:c r="AI29" s="30" t="str">
        <x:f>IF(A29="","",IF(OR(AB29&lt;&gt;"VALID",AC29&lt;&gt;"VALID",AD29&lt;&gt;"VALID",AE29&lt;&gt;"VALID",AF29&lt;&gt;"VALID"),"REPAIR / NARROW",IF(AG29="HOLD","HOLD / EXCLUDE",IF(OR(J29="UNCLEAR",W29="UNCLEAR"),"REPAIR / NARROW",IF(AH29="WEAK",IF(AND(O29="INFERRED",J29="YES",P29="TRACEABLE",Q29="CURRENT ENOUGH",S29="IN SCOPE",W29="ACCEPTABLE",OR(F29="SUPPORTING",U29="PRESENT")),"BOUNDED INFERENCE","REPAIR / NARROW"),IF(O29="OBSERVED","DECISION-USABLE",IF(O29="INFERRED","BOUNDED INFERENCE","REPAIR / NARROW")))))))</x:f>
      </x:c>
      <x:c r="AJ29" s="30" t="str">
        <x:f>IF(A29="","",IF(AI29="DECISION-USABLE","Freeze the audited wording for downstream use.",IF(AI29="BOUNDED INFERENCE","Freeze the bounded inference with its label and limitation.",IF(AI29="REPAIR / NARROW","Repair ownership, role fit, provenance, controls or wording before use.","Hold the record out of decision use until the blocking condition is resolved."))))</x:f>
      </x:c>
      <x:c r="AK29" s="30" t="str">
        <x:f>IF(A29="","",C29&amp;"|~|"&amp;B29&amp;"|~|"&amp;D29&amp;"|~|"&amp;E29&amp;"|~|"&amp;F29&amp;"|~|"&amp;G29)</x:f>
      </x:c>
      <x:c r="AL29" s="30" t="str">
        <x:f>IF(A29="","",B29&amp;"|~|"&amp;C29&amp;"|~|"&amp;D29)</x:f>
      </x:c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34"/>
      <x:c r="M30" s="34"/>
      <x:c r="N30" s="24"/>
      <x:c r="O30" s="24"/>
      <x:c r="P30" s="24"/>
      <x:c r="Q30" s="24"/>
      <x:c r="R30" s="24"/>
      <x:c r="S30" s="24"/>
      <x:c r="T30" s="24"/>
      <x:c r="U30" s="24"/>
      <x:c r="V30" s="24"/>
      <x:c r="W30" s="24"/>
      <x:c r="X30" s="24"/>
      <x:c r="Y30" s="24"/>
      <x:c r="Z30" s="24"/>
      <x:c r="AA30" s="24"/>
      <x:c r="AB30" s="30" t="str">
        <x:f>IF(A30="","",IF(COUNTIF($A$6:$A$205,A30)=1,"VALID","INVALID - DUPLICATE EVIDENCE ID"))</x:f>
      </x:c>
      <x:c r="AC30" s="30" t="str">
        <x:f>IF(A30="","",IF(AND(COUNTIF(DECISION_CONTEXT!$A$6:$A$205,B30)=1,EXACT(B30,INDEX(DECISION_CONTEXT!$A$6:$A$205,MATCH(B30,DECISION_CONTEXT!$A$6:$A$205,0)))),"VALID","INVALID - DECISION LINK"))</x:f>
      </x:c>
      <x:c r="AD30" s="30" t="str">
        <x:f>IF(A30="","",IF(AND(COUNTIF(CLAIM_REGISTER!$A$6:$A$205,C30)=1,EXACT(AK30,INDEX(CLAIM_REGISTER!$Q$6:$Q$205,MATCH(C30,CLAIM_REGISTER!$A$6:$A$205,0)))),"VALID","INVALID - CLAIM OWNERSHIP"))</x:f>
      </x:c>
      <x:c r="AE30" s="30" t="str">
        <x:f>IF(A30="","",IF(AND(OR(EXACT(F30,"MATERIAL"),EXACT(F30,"SUPPORTING")),OR(EXACT(I30,"FIRST-PARTY PUBLISHED"),EXACT(I30,"BUYER / SALES EVIDENCE"),EXACT(I30,"INDEPENDENT THIRD PARTY"),EXACT(I30,"MODELLED / ESTIMATED"),EXACT(I30,"DISCOVERY / INDEX"),EXACT(I30,"INTERNAL OBSERVATION"),EXACT(I30,"SPECIALIST / AUTHORITY"),EXACT(I30,"DECISION RECORD")),OR(EXACT(J30,"YES"),EXACT(J30,"NO"),EXACT(J30,"UNCLEAR")),OR(EXACT(O30,"OBSERVED"),EXACT(O30,"INFERRED"),EXACT(O30,"ASSUMED"),EXACT(O30,"CONTRADICTORY"),EXACT(O30,"UNRESOLVED")),OR(EXACT(P30,"TRACEABLE"),EXACT(P30,"NOT TRACEABLE")),OR(EXACT(Q30,"CURRENT ENOUGH"),EXACT(Q30,"STALE / UNCLEAR")),OR(EXACT(R30,"DIRECT"),EXACT(R30,"INDIRECT")),OR(EXACT(S30,"IN SCOPE"),EXACT(S30,"PARTIAL / OUT OF SCOPE")),OR(EXACT(T30,"INDEPENDENT"),EXACT(T30,"DERIVATIVE / UNCLEAR")),OR(EXACT(U30,"PRESENT"),EXACT(U30,"ABSENT / NOT REQUIRED")),OR(EXACT(V30,"NONE KNOWN"),EXACT(V30,"MATERIAL CONFLICT")),OR(EXACT(W30,"ACCEPTABLE"),EXACT(W30,"UNCLEAR"),EXACT(W30,"PROHIBITED"))),"VALID","INVALID - CONTROLLED TOKEN"))</x:f>
      </x:c>
      <x:c r="AF30" s="30" t="str">
        <x:f>IF(A30="","",IF(AND(B30&lt;&gt;"",C30&lt;&gt;"",D30&lt;&gt;"",E30&lt;&gt;"",G30&lt;&gt;"",H30&lt;&gt;"",K30&lt;&gt;"",L30&lt;&gt;"",M30&lt;&gt;"",N30&lt;&gt;"",X30&lt;&gt;"",Y30&lt;&gt;"",Z30&lt;&gt;"",AA30&lt;&gt;""),"VALID","INVALID - REQUIRED FIELD"))</x:f>
      </x:c>
      <x:c r="AG30" s="30" t="str">
        <x:f>IF(A30="","",IF(W30="PROHIBITED","HOLD",IF(J30="NO","HOLD",IF(P30="NOT TRACEABLE","HOLD",IF(AND(O30="ASSUMED",F30="MATERIAL"),"HOLD",IF(OR(O30="CONTRADICTORY",O30="UNRESOLVED",V30="MATERIAL CONFLICT"),"HOLD",""))))))</x:f>
      </x:c>
      <x:c r="AH30" s="30" t="str">
        <x:f>IF(A30="","",IF(OR(Q30="STALE / UNCLEAR",R30="INDIRECT",S30="PARTIAL / OUT OF SCOPE",T30="DERIVATIVE / UNCLEAR",AND(O30="INFERRED",F30="MATERIAL",U30&lt;&gt;"PRESENT"),O30="ASSUMED"),"WEAK","CLEAR"))</x:f>
      </x:c>
      <x:c r="AI30" s="30" t="str">
        <x:f>IF(A30="","",IF(OR(AB30&lt;&gt;"VALID",AC30&lt;&gt;"VALID",AD30&lt;&gt;"VALID",AE30&lt;&gt;"VALID",AF30&lt;&gt;"VALID"),"REPAIR / NARROW",IF(AG30="HOLD","HOLD / EXCLUDE",IF(OR(J30="UNCLEAR",W30="UNCLEAR"),"REPAIR / NARROW",IF(AH30="WEAK",IF(AND(O30="INFERRED",J30="YES",P30="TRACEABLE",Q30="CURRENT ENOUGH",S30="IN SCOPE",W30="ACCEPTABLE",OR(F30="SUPPORTING",U30="PRESENT")),"BOUNDED INFERENCE","REPAIR / NARROW"),IF(O30="OBSERVED","DECISION-USABLE",IF(O30="INFERRED","BOUNDED INFERENCE","REPAIR / NARROW")))))))</x:f>
      </x:c>
      <x:c r="AJ30" s="30" t="str">
        <x:f>IF(A30="","",IF(AI30="DECISION-USABLE","Freeze the audited wording for downstream use.",IF(AI30="BOUNDED INFERENCE","Freeze the bounded inference with its label and limitation.",IF(AI30="REPAIR / NARROW","Repair ownership, role fit, provenance, controls or wording before use.","Hold the record out of decision use until the blocking condition is resolved."))))</x:f>
      </x:c>
      <x:c r="AK30" s="30" t="str">
        <x:f>IF(A30="","",C30&amp;"|~|"&amp;B30&amp;"|~|"&amp;D30&amp;"|~|"&amp;E30&amp;"|~|"&amp;F30&amp;"|~|"&amp;G30)</x:f>
      </x:c>
      <x:c r="AL30" s="30" t="str">
        <x:f>IF(A30="","",B30&amp;"|~|"&amp;C30&amp;"|~|"&amp;D30)</x:f>
      </x:c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34"/>
      <x:c r="M31" s="34"/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  <x:c r="AA31" s="24"/>
      <x:c r="AB31" s="30" t="str">
        <x:f>IF(A31="","",IF(COUNTIF($A$6:$A$205,A31)=1,"VALID","INVALID - DUPLICATE EVIDENCE ID"))</x:f>
      </x:c>
      <x:c r="AC31" s="30" t="str">
        <x:f>IF(A31="","",IF(AND(COUNTIF(DECISION_CONTEXT!$A$6:$A$205,B31)=1,EXACT(B31,INDEX(DECISION_CONTEXT!$A$6:$A$205,MATCH(B31,DECISION_CONTEXT!$A$6:$A$205,0)))),"VALID","INVALID - DECISION LINK"))</x:f>
      </x:c>
      <x:c r="AD31" s="30" t="str">
        <x:f>IF(A31="","",IF(AND(COUNTIF(CLAIM_REGISTER!$A$6:$A$205,C31)=1,EXACT(AK31,INDEX(CLAIM_REGISTER!$Q$6:$Q$205,MATCH(C31,CLAIM_REGISTER!$A$6:$A$205,0)))),"VALID","INVALID - CLAIM OWNERSHIP"))</x:f>
      </x:c>
      <x:c r="AE31" s="30" t="str">
        <x:f>IF(A31="","",IF(AND(OR(EXACT(F31,"MATERIAL"),EXACT(F31,"SUPPORTING")),OR(EXACT(I31,"FIRST-PARTY PUBLISHED"),EXACT(I31,"BUYER / SALES EVIDENCE"),EXACT(I31,"INDEPENDENT THIRD PARTY"),EXACT(I31,"MODELLED / ESTIMATED"),EXACT(I31,"DISCOVERY / INDEX"),EXACT(I31,"INTERNAL OBSERVATION"),EXACT(I31,"SPECIALIST / AUTHORITY"),EXACT(I31,"DECISION RECORD")),OR(EXACT(J31,"YES"),EXACT(J31,"NO"),EXACT(J31,"UNCLEAR")),OR(EXACT(O31,"OBSERVED"),EXACT(O31,"INFERRED"),EXACT(O31,"ASSUMED"),EXACT(O31,"CONTRADICTORY"),EXACT(O31,"UNRESOLVED")),OR(EXACT(P31,"TRACEABLE"),EXACT(P31,"NOT TRACEABLE")),OR(EXACT(Q31,"CURRENT ENOUGH"),EXACT(Q31,"STALE / UNCLEAR")),OR(EXACT(R31,"DIRECT"),EXACT(R31,"INDIRECT")),OR(EXACT(S31,"IN SCOPE"),EXACT(S31,"PARTIAL / OUT OF SCOPE")),OR(EXACT(T31,"INDEPENDENT"),EXACT(T31,"DERIVATIVE / UNCLEAR")),OR(EXACT(U31,"PRESENT"),EXACT(U31,"ABSENT / NOT REQUIRED")),OR(EXACT(V31,"NONE KNOWN"),EXACT(V31,"MATERIAL CONFLICT")),OR(EXACT(W31,"ACCEPTABLE"),EXACT(W31,"UNCLEAR"),EXACT(W31,"PROHIBITED"))),"VALID","INVALID - CONTROLLED TOKEN"))</x:f>
      </x:c>
      <x:c r="AF31" s="30" t="str">
        <x:f>IF(A31="","",IF(AND(B31&lt;&gt;"",C31&lt;&gt;"",D31&lt;&gt;"",E31&lt;&gt;"",G31&lt;&gt;"",H31&lt;&gt;"",K31&lt;&gt;"",L31&lt;&gt;"",M31&lt;&gt;"",N31&lt;&gt;"",X31&lt;&gt;"",Y31&lt;&gt;"",Z31&lt;&gt;"",AA31&lt;&gt;""),"VALID","INVALID - REQUIRED FIELD"))</x:f>
      </x:c>
      <x:c r="AG31" s="30" t="str">
        <x:f>IF(A31="","",IF(W31="PROHIBITED","HOLD",IF(J31="NO","HOLD",IF(P31="NOT TRACEABLE","HOLD",IF(AND(O31="ASSUMED",F31="MATERIAL"),"HOLD",IF(OR(O31="CONTRADICTORY",O31="UNRESOLVED",V31="MATERIAL CONFLICT"),"HOLD",""))))))</x:f>
      </x:c>
      <x:c r="AH31" s="30" t="str">
        <x:f>IF(A31="","",IF(OR(Q31="STALE / UNCLEAR",R31="INDIRECT",S31="PARTIAL / OUT OF SCOPE",T31="DERIVATIVE / UNCLEAR",AND(O31="INFERRED",F31="MATERIAL",U31&lt;&gt;"PRESENT"),O31="ASSUMED"),"WEAK","CLEAR"))</x:f>
      </x:c>
      <x:c r="AI31" s="30" t="str">
        <x:f>IF(A31="","",IF(OR(AB31&lt;&gt;"VALID",AC31&lt;&gt;"VALID",AD31&lt;&gt;"VALID",AE31&lt;&gt;"VALID",AF31&lt;&gt;"VALID"),"REPAIR / NARROW",IF(AG31="HOLD","HOLD / EXCLUDE",IF(OR(J31="UNCLEAR",W31="UNCLEAR"),"REPAIR / NARROW",IF(AH31="WEAK",IF(AND(O31="INFERRED",J31="YES",P31="TRACEABLE",Q31="CURRENT ENOUGH",S31="IN SCOPE",W31="ACCEPTABLE",OR(F31="SUPPORTING",U31="PRESENT")),"BOUNDED INFERENCE","REPAIR / NARROW"),IF(O31="OBSERVED","DECISION-USABLE",IF(O31="INFERRED","BOUNDED INFERENCE","REPAIR / NARROW")))))))</x:f>
      </x:c>
      <x:c r="AJ31" s="30" t="str">
        <x:f>IF(A31="","",IF(AI31="DECISION-USABLE","Freeze the audited wording for downstream use.",IF(AI31="BOUNDED INFERENCE","Freeze the bounded inference with its label and limitation.",IF(AI31="REPAIR / NARROW","Repair ownership, role fit, provenance, controls or wording before use.","Hold the record out of decision use until the blocking condition is resolved."))))</x:f>
      </x:c>
      <x:c r="AK31" s="30" t="str">
        <x:f>IF(A31="","",C31&amp;"|~|"&amp;B31&amp;"|~|"&amp;D31&amp;"|~|"&amp;E31&amp;"|~|"&amp;F31&amp;"|~|"&amp;G31)</x:f>
      </x:c>
      <x:c r="AL31" s="30" t="str">
        <x:f>IF(A31="","",B31&amp;"|~|"&amp;C31&amp;"|~|"&amp;D31)</x:f>
      </x:c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34"/>
      <x:c r="M32" s="3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  <x:c r="AA32" s="24"/>
      <x:c r="AB32" s="30" t="str">
        <x:f>IF(A32="","",IF(COUNTIF($A$6:$A$205,A32)=1,"VALID","INVALID - DUPLICATE EVIDENCE ID"))</x:f>
      </x:c>
      <x:c r="AC32" s="30" t="str">
        <x:f>IF(A32="","",IF(AND(COUNTIF(DECISION_CONTEXT!$A$6:$A$205,B32)=1,EXACT(B32,INDEX(DECISION_CONTEXT!$A$6:$A$205,MATCH(B32,DECISION_CONTEXT!$A$6:$A$205,0)))),"VALID","INVALID - DECISION LINK"))</x:f>
      </x:c>
      <x:c r="AD32" s="30" t="str">
        <x:f>IF(A32="","",IF(AND(COUNTIF(CLAIM_REGISTER!$A$6:$A$205,C32)=1,EXACT(AK32,INDEX(CLAIM_REGISTER!$Q$6:$Q$205,MATCH(C32,CLAIM_REGISTER!$A$6:$A$205,0)))),"VALID","INVALID - CLAIM OWNERSHIP"))</x:f>
      </x:c>
      <x:c r="AE32" s="30" t="str">
        <x:f>IF(A32="","",IF(AND(OR(EXACT(F32,"MATERIAL"),EXACT(F32,"SUPPORTING")),OR(EXACT(I32,"FIRST-PARTY PUBLISHED"),EXACT(I32,"BUYER / SALES EVIDENCE"),EXACT(I32,"INDEPENDENT THIRD PARTY"),EXACT(I32,"MODELLED / ESTIMATED"),EXACT(I32,"DISCOVERY / INDEX"),EXACT(I32,"INTERNAL OBSERVATION"),EXACT(I32,"SPECIALIST / AUTHORITY"),EXACT(I32,"DECISION RECORD")),OR(EXACT(J32,"YES"),EXACT(J32,"NO"),EXACT(J32,"UNCLEAR")),OR(EXACT(O32,"OBSERVED"),EXACT(O32,"INFERRED"),EXACT(O32,"ASSUMED"),EXACT(O32,"CONTRADICTORY"),EXACT(O32,"UNRESOLVED")),OR(EXACT(P32,"TRACEABLE"),EXACT(P32,"NOT TRACEABLE")),OR(EXACT(Q32,"CURRENT ENOUGH"),EXACT(Q32,"STALE / UNCLEAR")),OR(EXACT(R32,"DIRECT"),EXACT(R32,"INDIRECT")),OR(EXACT(S32,"IN SCOPE"),EXACT(S32,"PARTIAL / OUT OF SCOPE")),OR(EXACT(T32,"INDEPENDENT"),EXACT(T32,"DERIVATIVE / UNCLEAR")),OR(EXACT(U32,"PRESENT"),EXACT(U32,"ABSENT / NOT REQUIRED")),OR(EXACT(V32,"NONE KNOWN"),EXACT(V32,"MATERIAL CONFLICT")),OR(EXACT(W32,"ACCEPTABLE"),EXACT(W32,"UNCLEAR"),EXACT(W32,"PROHIBITED"))),"VALID","INVALID - CONTROLLED TOKEN"))</x:f>
      </x:c>
      <x:c r="AF32" s="30" t="str">
        <x:f>IF(A32="","",IF(AND(B32&lt;&gt;"",C32&lt;&gt;"",D32&lt;&gt;"",E32&lt;&gt;"",G32&lt;&gt;"",H32&lt;&gt;"",K32&lt;&gt;"",L32&lt;&gt;"",M32&lt;&gt;"",N32&lt;&gt;"",X32&lt;&gt;"",Y32&lt;&gt;"",Z32&lt;&gt;"",AA32&lt;&gt;""),"VALID","INVALID - REQUIRED FIELD"))</x:f>
      </x:c>
      <x:c r="AG32" s="30" t="str">
        <x:f>IF(A32="","",IF(W32="PROHIBITED","HOLD",IF(J32="NO","HOLD",IF(P32="NOT TRACEABLE","HOLD",IF(AND(O32="ASSUMED",F32="MATERIAL"),"HOLD",IF(OR(O32="CONTRADICTORY",O32="UNRESOLVED",V32="MATERIAL CONFLICT"),"HOLD",""))))))</x:f>
      </x:c>
      <x:c r="AH32" s="30" t="str">
        <x:f>IF(A32="","",IF(OR(Q32="STALE / UNCLEAR",R32="INDIRECT",S32="PARTIAL / OUT OF SCOPE",T32="DERIVATIVE / UNCLEAR",AND(O32="INFERRED",F32="MATERIAL",U32&lt;&gt;"PRESENT"),O32="ASSUMED"),"WEAK","CLEAR"))</x:f>
      </x:c>
      <x:c r="AI32" s="30" t="str">
        <x:f>IF(A32="","",IF(OR(AB32&lt;&gt;"VALID",AC32&lt;&gt;"VALID",AD32&lt;&gt;"VALID",AE32&lt;&gt;"VALID",AF32&lt;&gt;"VALID"),"REPAIR / NARROW",IF(AG32="HOLD","HOLD / EXCLUDE",IF(OR(J32="UNCLEAR",W32="UNCLEAR"),"REPAIR / NARROW",IF(AH32="WEAK",IF(AND(O32="INFERRED",J32="YES",P32="TRACEABLE",Q32="CURRENT ENOUGH",S32="IN SCOPE",W32="ACCEPTABLE",OR(F32="SUPPORTING",U32="PRESENT")),"BOUNDED INFERENCE","REPAIR / NARROW"),IF(O32="OBSERVED","DECISION-USABLE",IF(O32="INFERRED","BOUNDED INFERENCE","REPAIR / NARROW")))))))</x:f>
      </x:c>
      <x:c r="AJ32" s="30" t="str">
        <x:f>IF(A32="","",IF(AI32="DECISION-USABLE","Freeze the audited wording for downstream use.",IF(AI32="BOUNDED INFERENCE","Freeze the bounded inference with its label and limitation.",IF(AI32="REPAIR / NARROW","Repair ownership, role fit, provenance, controls or wording before use.","Hold the record out of decision use until the blocking condition is resolved."))))</x:f>
      </x:c>
      <x:c r="AK32" s="30" t="str">
        <x:f>IF(A32="","",C32&amp;"|~|"&amp;B32&amp;"|~|"&amp;D32&amp;"|~|"&amp;E32&amp;"|~|"&amp;F32&amp;"|~|"&amp;G32)</x:f>
      </x:c>
      <x:c r="AL32" s="30" t="str">
        <x:f>IF(A32="","",B32&amp;"|~|"&amp;C32&amp;"|~|"&amp;D32)</x:f>
      </x:c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34"/>
      <x:c r="M33" s="3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  <x:c r="AA33" s="24"/>
      <x:c r="AB33" s="30" t="str">
        <x:f>IF(A33="","",IF(COUNTIF($A$6:$A$205,A33)=1,"VALID","INVALID - DUPLICATE EVIDENCE ID"))</x:f>
      </x:c>
      <x:c r="AC33" s="30" t="str">
        <x:f>IF(A33="","",IF(AND(COUNTIF(DECISION_CONTEXT!$A$6:$A$205,B33)=1,EXACT(B33,INDEX(DECISION_CONTEXT!$A$6:$A$205,MATCH(B33,DECISION_CONTEXT!$A$6:$A$205,0)))),"VALID","INVALID - DECISION LINK"))</x:f>
      </x:c>
      <x:c r="AD33" s="30" t="str">
        <x:f>IF(A33="","",IF(AND(COUNTIF(CLAIM_REGISTER!$A$6:$A$205,C33)=1,EXACT(AK33,INDEX(CLAIM_REGISTER!$Q$6:$Q$205,MATCH(C33,CLAIM_REGISTER!$A$6:$A$205,0)))),"VALID","INVALID - CLAIM OWNERSHIP"))</x:f>
      </x:c>
      <x:c r="AE33" s="30" t="str">
        <x:f>IF(A33="","",IF(AND(OR(EXACT(F33,"MATERIAL"),EXACT(F33,"SUPPORTING")),OR(EXACT(I33,"FIRST-PARTY PUBLISHED"),EXACT(I33,"BUYER / SALES EVIDENCE"),EXACT(I33,"INDEPENDENT THIRD PARTY"),EXACT(I33,"MODELLED / ESTIMATED"),EXACT(I33,"DISCOVERY / INDEX"),EXACT(I33,"INTERNAL OBSERVATION"),EXACT(I33,"SPECIALIST / AUTHORITY"),EXACT(I33,"DECISION RECORD")),OR(EXACT(J33,"YES"),EXACT(J33,"NO"),EXACT(J33,"UNCLEAR")),OR(EXACT(O33,"OBSERVED"),EXACT(O33,"INFERRED"),EXACT(O33,"ASSUMED"),EXACT(O33,"CONTRADICTORY"),EXACT(O33,"UNRESOLVED")),OR(EXACT(P33,"TRACEABLE"),EXACT(P33,"NOT TRACEABLE")),OR(EXACT(Q33,"CURRENT ENOUGH"),EXACT(Q33,"STALE / UNCLEAR")),OR(EXACT(R33,"DIRECT"),EXACT(R33,"INDIRECT")),OR(EXACT(S33,"IN SCOPE"),EXACT(S33,"PARTIAL / OUT OF SCOPE")),OR(EXACT(T33,"INDEPENDENT"),EXACT(T33,"DERIVATIVE / UNCLEAR")),OR(EXACT(U33,"PRESENT"),EXACT(U33,"ABSENT / NOT REQUIRED")),OR(EXACT(V33,"NONE KNOWN"),EXACT(V33,"MATERIAL CONFLICT")),OR(EXACT(W33,"ACCEPTABLE"),EXACT(W33,"UNCLEAR"),EXACT(W33,"PROHIBITED"))),"VALID","INVALID - CONTROLLED TOKEN"))</x:f>
      </x:c>
      <x:c r="AF33" s="30" t="str">
        <x:f>IF(A33="","",IF(AND(B33&lt;&gt;"",C33&lt;&gt;"",D33&lt;&gt;"",E33&lt;&gt;"",G33&lt;&gt;"",H33&lt;&gt;"",K33&lt;&gt;"",L33&lt;&gt;"",M33&lt;&gt;"",N33&lt;&gt;"",X33&lt;&gt;"",Y33&lt;&gt;"",Z33&lt;&gt;"",AA33&lt;&gt;""),"VALID","INVALID - REQUIRED FIELD"))</x:f>
      </x:c>
      <x:c r="AG33" s="30" t="str">
        <x:f>IF(A33="","",IF(W33="PROHIBITED","HOLD",IF(J33="NO","HOLD",IF(P33="NOT TRACEABLE","HOLD",IF(AND(O33="ASSUMED",F33="MATERIAL"),"HOLD",IF(OR(O33="CONTRADICTORY",O33="UNRESOLVED",V33="MATERIAL CONFLICT"),"HOLD",""))))))</x:f>
      </x:c>
      <x:c r="AH33" s="30" t="str">
        <x:f>IF(A33="","",IF(OR(Q33="STALE / UNCLEAR",R33="INDIRECT",S33="PARTIAL / OUT OF SCOPE",T33="DERIVATIVE / UNCLEAR",AND(O33="INFERRED",F33="MATERIAL",U33&lt;&gt;"PRESENT"),O33="ASSUMED"),"WEAK","CLEAR"))</x:f>
      </x:c>
      <x:c r="AI33" s="30" t="str">
        <x:f>IF(A33="","",IF(OR(AB33&lt;&gt;"VALID",AC33&lt;&gt;"VALID",AD33&lt;&gt;"VALID",AE33&lt;&gt;"VALID",AF33&lt;&gt;"VALID"),"REPAIR / NARROW",IF(AG33="HOLD","HOLD / EXCLUDE",IF(OR(J33="UNCLEAR",W33="UNCLEAR"),"REPAIR / NARROW",IF(AH33="WEAK",IF(AND(O33="INFERRED",J33="YES",P33="TRACEABLE",Q33="CURRENT ENOUGH",S33="IN SCOPE",W33="ACCEPTABLE",OR(F33="SUPPORTING",U33="PRESENT")),"BOUNDED INFERENCE","REPAIR / NARROW"),IF(O33="OBSERVED","DECISION-USABLE",IF(O33="INFERRED","BOUNDED INFERENCE","REPAIR / NARROW")))))))</x:f>
      </x:c>
      <x:c r="AJ33" s="30" t="str">
        <x:f>IF(A33="","",IF(AI33="DECISION-USABLE","Freeze the audited wording for downstream use.",IF(AI33="BOUNDED INFERENCE","Freeze the bounded inference with its label and limitation.",IF(AI33="REPAIR / NARROW","Repair ownership, role fit, provenance, controls or wording before use.","Hold the record out of decision use until the blocking condition is resolved."))))</x:f>
      </x:c>
      <x:c r="AK33" s="30" t="str">
        <x:f>IF(A33="","",C33&amp;"|~|"&amp;B33&amp;"|~|"&amp;D33&amp;"|~|"&amp;E33&amp;"|~|"&amp;F33&amp;"|~|"&amp;G33)</x:f>
      </x:c>
      <x:c r="AL33" s="30" t="str">
        <x:f>IF(A33="","",B33&amp;"|~|"&amp;C33&amp;"|~|"&amp;D33)</x:f>
      </x:c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34"/>
      <x:c r="M34" s="3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/>
      <x:c r="AA34" s="24"/>
      <x:c r="AB34" s="30" t="str">
        <x:f>IF(A34="","",IF(COUNTIF($A$6:$A$205,A34)=1,"VALID","INVALID - DUPLICATE EVIDENCE ID"))</x:f>
      </x:c>
      <x:c r="AC34" s="30" t="str">
        <x:f>IF(A34="","",IF(AND(COUNTIF(DECISION_CONTEXT!$A$6:$A$205,B34)=1,EXACT(B34,INDEX(DECISION_CONTEXT!$A$6:$A$205,MATCH(B34,DECISION_CONTEXT!$A$6:$A$205,0)))),"VALID","INVALID - DECISION LINK"))</x:f>
      </x:c>
      <x:c r="AD34" s="30" t="str">
        <x:f>IF(A34="","",IF(AND(COUNTIF(CLAIM_REGISTER!$A$6:$A$205,C34)=1,EXACT(AK34,INDEX(CLAIM_REGISTER!$Q$6:$Q$205,MATCH(C34,CLAIM_REGISTER!$A$6:$A$205,0)))),"VALID","INVALID - CLAIM OWNERSHIP"))</x:f>
      </x:c>
      <x:c r="AE34" s="30" t="str">
        <x:f>IF(A34="","",IF(AND(OR(EXACT(F34,"MATERIAL"),EXACT(F34,"SUPPORTING")),OR(EXACT(I34,"FIRST-PARTY PUBLISHED"),EXACT(I34,"BUYER / SALES EVIDENCE"),EXACT(I34,"INDEPENDENT THIRD PARTY"),EXACT(I34,"MODELLED / ESTIMATED"),EXACT(I34,"DISCOVERY / INDEX"),EXACT(I34,"INTERNAL OBSERVATION"),EXACT(I34,"SPECIALIST / AUTHORITY"),EXACT(I34,"DECISION RECORD")),OR(EXACT(J34,"YES"),EXACT(J34,"NO"),EXACT(J34,"UNCLEAR")),OR(EXACT(O34,"OBSERVED"),EXACT(O34,"INFERRED"),EXACT(O34,"ASSUMED"),EXACT(O34,"CONTRADICTORY"),EXACT(O34,"UNRESOLVED")),OR(EXACT(P34,"TRACEABLE"),EXACT(P34,"NOT TRACEABLE")),OR(EXACT(Q34,"CURRENT ENOUGH"),EXACT(Q34,"STALE / UNCLEAR")),OR(EXACT(R34,"DIRECT"),EXACT(R34,"INDIRECT")),OR(EXACT(S34,"IN SCOPE"),EXACT(S34,"PARTIAL / OUT OF SCOPE")),OR(EXACT(T34,"INDEPENDENT"),EXACT(T34,"DERIVATIVE / UNCLEAR")),OR(EXACT(U34,"PRESENT"),EXACT(U34,"ABSENT / NOT REQUIRED")),OR(EXACT(V34,"NONE KNOWN"),EXACT(V34,"MATERIAL CONFLICT")),OR(EXACT(W34,"ACCEPTABLE"),EXACT(W34,"UNCLEAR"),EXACT(W34,"PROHIBITED"))),"VALID","INVALID - CONTROLLED TOKEN"))</x:f>
      </x:c>
      <x:c r="AF34" s="30" t="str">
        <x:f>IF(A34="","",IF(AND(B34&lt;&gt;"",C34&lt;&gt;"",D34&lt;&gt;"",E34&lt;&gt;"",G34&lt;&gt;"",H34&lt;&gt;"",K34&lt;&gt;"",L34&lt;&gt;"",M34&lt;&gt;"",N34&lt;&gt;"",X34&lt;&gt;"",Y34&lt;&gt;"",Z34&lt;&gt;"",AA34&lt;&gt;""),"VALID","INVALID - REQUIRED FIELD"))</x:f>
      </x:c>
      <x:c r="AG34" s="30" t="str">
        <x:f>IF(A34="","",IF(W34="PROHIBITED","HOLD",IF(J34="NO","HOLD",IF(P34="NOT TRACEABLE","HOLD",IF(AND(O34="ASSUMED",F34="MATERIAL"),"HOLD",IF(OR(O34="CONTRADICTORY",O34="UNRESOLVED",V34="MATERIAL CONFLICT"),"HOLD",""))))))</x:f>
      </x:c>
      <x:c r="AH34" s="30" t="str">
        <x:f>IF(A34="","",IF(OR(Q34="STALE / UNCLEAR",R34="INDIRECT",S34="PARTIAL / OUT OF SCOPE",T34="DERIVATIVE / UNCLEAR",AND(O34="INFERRED",F34="MATERIAL",U34&lt;&gt;"PRESENT"),O34="ASSUMED"),"WEAK","CLEAR"))</x:f>
      </x:c>
      <x:c r="AI34" s="30" t="str">
        <x:f>IF(A34="","",IF(OR(AB34&lt;&gt;"VALID",AC34&lt;&gt;"VALID",AD34&lt;&gt;"VALID",AE34&lt;&gt;"VALID",AF34&lt;&gt;"VALID"),"REPAIR / NARROW",IF(AG34="HOLD","HOLD / EXCLUDE",IF(OR(J34="UNCLEAR",W34="UNCLEAR"),"REPAIR / NARROW",IF(AH34="WEAK",IF(AND(O34="INFERRED",J34="YES",P34="TRACEABLE",Q34="CURRENT ENOUGH",S34="IN SCOPE",W34="ACCEPTABLE",OR(F34="SUPPORTING",U34="PRESENT")),"BOUNDED INFERENCE","REPAIR / NARROW"),IF(O34="OBSERVED","DECISION-USABLE",IF(O34="INFERRED","BOUNDED INFERENCE","REPAIR / NARROW")))))))</x:f>
      </x:c>
      <x:c r="AJ34" s="30" t="str">
        <x:f>IF(A34="","",IF(AI34="DECISION-USABLE","Freeze the audited wording for downstream use.",IF(AI34="BOUNDED INFERENCE","Freeze the bounded inference with its label and limitation.",IF(AI34="REPAIR / NARROW","Repair ownership, role fit, provenance, controls or wording before use.","Hold the record out of decision use until the blocking condition is resolved."))))</x:f>
      </x:c>
      <x:c r="AK34" s="30" t="str">
        <x:f>IF(A34="","",C34&amp;"|~|"&amp;B34&amp;"|~|"&amp;D34&amp;"|~|"&amp;E34&amp;"|~|"&amp;F34&amp;"|~|"&amp;G34)</x:f>
      </x:c>
      <x:c r="AL34" s="30" t="str">
        <x:f>IF(A34="","",B34&amp;"|~|"&amp;C34&amp;"|~|"&amp;D34)</x:f>
      </x:c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34"/>
      <x:c r="M35" s="34"/>
      <x:c r="N35" s="24"/>
      <x:c r="O35" s="24"/>
      <x:c r="P35" s="24"/>
      <x:c r="Q35" s="24"/>
      <x:c r="R35" s="24"/>
      <x:c r="S35" s="24"/>
      <x:c r="T35" s="24"/>
      <x:c r="U35" s="24"/>
      <x:c r="V35" s="24"/>
      <x:c r="W35" s="24"/>
      <x:c r="X35" s="24"/>
      <x:c r="Y35" s="24"/>
      <x:c r="Z35" s="24"/>
      <x:c r="AA35" s="24"/>
      <x:c r="AB35" s="30" t="str">
        <x:f>IF(A35="","",IF(COUNTIF($A$6:$A$205,A35)=1,"VALID","INVALID - DUPLICATE EVIDENCE ID"))</x:f>
      </x:c>
      <x:c r="AC35" s="30" t="str">
        <x:f>IF(A35="","",IF(AND(COUNTIF(DECISION_CONTEXT!$A$6:$A$205,B35)=1,EXACT(B35,INDEX(DECISION_CONTEXT!$A$6:$A$205,MATCH(B35,DECISION_CONTEXT!$A$6:$A$205,0)))),"VALID","INVALID - DECISION LINK"))</x:f>
      </x:c>
      <x:c r="AD35" s="30" t="str">
        <x:f>IF(A35="","",IF(AND(COUNTIF(CLAIM_REGISTER!$A$6:$A$205,C35)=1,EXACT(AK35,INDEX(CLAIM_REGISTER!$Q$6:$Q$205,MATCH(C35,CLAIM_REGISTER!$A$6:$A$205,0)))),"VALID","INVALID - CLAIM OWNERSHIP"))</x:f>
      </x:c>
      <x:c r="AE35" s="30" t="str">
        <x:f>IF(A35="","",IF(AND(OR(EXACT(F35,"MATERIAL"),EXACT(F35,"SUPPORTING")),OR(EXACT(I35,"FIRST-PARTY PUBLISHED"),EXACT(I35,"BUYER / SALES EVIDENCE"),EXACT(I35,"INDEPENDENT THIRD PARTY"),EXACT(I35,"MODELLED / ESTIMATED"),EXACT(I35,"DISCOVERY / INDEX"),EXACT(I35,"INTERNAL OBSERVATION"),EXACT(I35,"SPECIALIST / AUTHORITY"),EXACT(I35,"DECISION RECORD")),OR(EXACT(J35,"YES"),EXACT(J35,"NO"),EXACT(J35,"UNCLEAR")),OR(EXACT(O35,"OBSERVED"),EXACT(O35,"INFERRED"),EXACT(O35,"ASSUMED"),EXACT(O35,"CONTRADICTORY"),EXACT(O35,"UNRESOLVED")),OR(EXACT(P35,"TRACEABLE"),EXACT(P35,"NOT TRACEABLE")),OR(EXACT(Q35,"CURRENT ENOUGH"),EXACT(Q35,"STALE / UNCLEAR")),OR(EXACT(R35,"DIRECT"),EXACT(R35,"INDIRECT")),OR(EXACT(S35,"IN SCOPE"),EXACT(S35,"PARTIAL / OUT OF SCOPE")),OR(EXACT(T35,"INDEPENDENT"),EXACT(T35,"DERIVATIVE / UNCLEAR")),OR(EXACT(U35,"PRESENT"),EXACT(U35,"ABSENT / NOT REQUIRED")),OR(EXACT(V35,"NONE KNOWN"),EXACT(V35,"MATERIAL CONFLICT")),OR(EXACT(W35,"ACCEPTABLE"),EXACT(W35,"UNCLEAR"),EXACT(W35,"PROHIBITED"))),"VALID","INVALID - CONTROLLED TOKEN"))</x:f>
      </x:c>
      <x:c r="AF35" s="30" t="str">
        <x:f>IF(A35="","",IF(AND(B35&lt;&gt;"",C35&lt;&gt;"",D35&lt;&gt;"",E35&lt;&gt;"",G35&lt;&gt;"",H35&lt;&gt;"",K35&lt;&gt;"",L35&lt;&gt;"",M35&lt;&gt;"",N35&lt;&gt;"",X35&lt;&gt;"",Y35&lt;&gt;"",Z35&lt;&gt;"",AA35&lt;&gt;""),"VALID","INVALID - REQUIRED FIELD"))</x:f>
      </x:c>
      <x:c r="AG35" s="30" t="str">
        <x:f>IF(A35="","",IF(W35="PROHIBITED","HOLD",IF(J35="NO","HOLD",IF(P35="NOT TRACEABLE","HOLD",IF(AND(O35="ASSUMED",F35="MATERIAL"),"HOLD",IF(OR(O35="CONTRADICTORY",O35="UNRESOLVED",V35="MATERIAL CONFLICT"),"HOLD",""))))))</x:f>
      </x:c>
      <x:c r="AH35" s="30" t="str">
        <x:f>IF(A35="","",IF(OR(Q35="STALE / UNCLEAR",R35="INDIRECT",S35="PARTIAL / OUT OF SCOPE",T35="DERIVATIVE / UNCLEAR",AND(O35="INFERRED",F35="MATERIAL",U35&lt;&gt;"PRESENT"),O35="ASSUMED"),"WEAK","CLEAR"))</x:f>
      </x:c>
      <x:c r="AI35" s="30" t="str">
        <x:f>IF(A35="","",IF(OR(AB35&lt;&gt;"VALID",AC35&lt;&gt;"VALID",AD35&lt;&gt;"VALID",AE35&lt;&gt;"VALID",AF35&lt;&gt;"VALID"),"REPAIR / NARROW",IF(AG35="HOLD","HOLD / EXCLUDE",IF(OR(J35="UNCLEAR",W35="UNCLEAR"),"REPAIR / NARROW",IF(AH35="WEAK",IF(AND(O35="INFERRED",J35="YES",P35="TRACEABLE",Q35="CURRENT ENOUGH",S35="IN SCOPE",W35="ACCEPTABLE",OR(F35="SUPPORTING",U35="PRESENT")),"BOUNDED INFERENCE","REPAIR / NARROW"),IF(O35="OBSERVED","DECISION-USABLE",IF(O35="INFERRED","BOUNDED INFERENCE","REPAIR / NARROW")))))))</x:f>
      </x:c>
      <x:c r="AJ35" s="30" t="str">
        <x:f>IF(A35="","",IF(AI35="DECISION-USABLE","Freeze the audited wording for downstream use.",IF(AI35="BOUNDED INFERENCE","Freeze the bounded inference with its label and limitation.",IF(AI35="REPAIR / NARROW","Repair ownership, role fit, provenance, controls or wording before use.","Hold the record out of decision use until the blocking condition is resolved."))))</x:f>
      </x:c>
      <x:c r="AK35" s="30" t="str">
        <x:f>IF(A35="","",C35&amp;"|~|"&amp;B35&amp;"|~|"&amp;D35&amp;"|~|"&amp;E35&amp;"|~|"&amp;F35&amp;"|~|"&amp;G35)</x:f>
      </x:c>
      <x:c r="AL35" s="30" t="str">
        <x:f>IF(A35="","",B35&amp;"|~|"&amp;C35&amp;"|~|"&amp;D35)</x:f>
      </x:c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34"/>
      <x:c r="M36" s="3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  <x:c r="AA36" s="24"/>
      <x:c r="AB36" s="30" t="str">
        <x:f>IF(A36="","",IF(COUNTIF($A$6:$A$205,A36)=1,"VALID","INVALID - DUPLICATE EVIDENCE ID"))</x:f>
      </x:c>
      <x:c r="AC36" s="30" t="str">
        <x:f>IF(A36="","",IF(AND(COUNTIF(DECISION_CONTEXT!$A$6:$A$205,B36)=1,EXACT(B36,INDEX(DECISION_CONTEXT!$A$6:$A$205,MATCH(B36,DECISION_CONTEXT!$A$6:$A$205,0)))),"VALID","INVALID - DECISION LINK"))</x:f>
      </x:c>
      <x:c r="AD36" s="30" t="str">
        <x:f>IF(A36="","",IF(AND(COUNTIF(CLAIM_REGISTER!$A$6:$A$205,C36)=1,EXACT(AK36,INDEX(CLAIM_REGISTER!$Q$6:$Q$205,MATCH(C36,CLAIM_REGISTER!$A$6:$A$205,0)))),"VALID","INVALID - CLAIM OWNERSHIP"))</x:f>
      </x:c>
      <x:c r="AE36" s="30" t="str">
        <x:f>IF(A36="","",IF(AND(OR(EXACT(F36,"MATERIAL"),EXACT(F36,"SUPPORTING")),OR(EXACT(I36,"FIRST-PARTY PUBLISHED"),EXACT(I36,"BUYER / SALES EVIDENCE"),EXACT(I36,"INDEPENDENT THIRD PARTY"),EXACT(I36,"MODELLED / ESTIMATED"),EXACT(I36,"DISCOVERY / INDEX"),EXACT(I36,"INTERNAL OBSERVATION"),EXACT(I36,"SPECIALIST / AUTHORITY"),EXACT(I36,"DECISION RECORD")),OR(EXACT(J36,"YES"),EXACT(J36,"NO"),EXACT(J36,"UNCLEAR")),OR(EXACT(O36,"OBSERVED"),EXACT(O36,"INFERRED"),EXACT(O36,"ASSUMED"),EXACT(O36,"CONTRADICTORY"),EXACT(O36,"UNRESOLVED")),OR(EXACT(P36,"TRACEABLE"),EXACT(P36,"NOT TRACEABLE")),OR(EXACT(Q36,"CURRENT ENOUGH"),EXACT(Q36,"STALE / UNCLEAR")),OR(EXACT(R36,"DIRECT"),EXACT(R36,"INDIRECT")),OR(EXACT(S36,"IN SCOPE"),EXACT(S36,"PARTIAL / OUT OF SCOPE")),OR(EXACT(T36,"INDEPENDENT"),EXACT(T36,"DERIVATIVE / UNCLEAR")),OR(EXACT(U36,"PRESENT"),EXACT(U36,"ABSENT / NOT REQUIRED")),OR(EXACT(V36,"NONE KNOWN"),EXACT(V36,"MATERIAL CONFLICT")),OR(EXACT(W36,"ACCEPTABLE"),EXACT(W36,"UNCLEAR"),EXACT(W36,"PROHIBITED"))),"VALID","INVALID - CONTROLLED TOKEN"))</x:f>
      </x:c>
      <x:c r="AF36" s="30" t="str">
        <x:f>IF(A36="","",IF(AND(B36&lt;&gt;"",C36&lt;&gt;"",D36&lt;&gt;"",E36&lt;&gt;"",G36&lt;&gt;"",H36&lt;&gt;"",K36&lt;&gt;"",L36&lt;&gt;"",M36&lt;&gt;"",N36&lt;&gt;"",X36&lt;&gt;"",Y36&lt;&gt;"",Z36&lt;&gt;"",AA36&lt;&gt;""),"VALID","INVALID - REQUIRED FIELD"))</x:f>
      </x:c>
      <x:c r="AG36" s="30" t="str">
        <x:f>IF(A36="","",IF(W36="PROHIBITED","HOLD",IF(J36="NO","HOLD",IF(P36="NOT TRACEABLE","HOLD",IF(AND(O36="ASSUMED",F36="MATERIAL"),"HOLD",IF(OR(O36="CONTRADICTORY",O36="UNRESOLVED",V36="MATERIAL CONFLICT"),"HOLD",""))))))</x:f>
      </x:c>
      <x:c r="AH36" s="30" t="str">
        <x:f>IF(A36="","",IF(OR(Q36="STALE / UNCLEAR",R36="INDIRECT",S36="PARTIAL / OUT OF SCOPE",T36="DERIVATIVE / UNCLEAR",AND(O36="INFERRED",F36="MATERIAL",U36&lt;&gt;"PRESENT"),O36="ASSUMED"),"WEAK","CLEAR"))</x:f>
      </x:c>
      <x:c r="AI36" s="30" t="str">
        <x:f>IF(A36="","",IF(OR(AB36&lt;&gt;"VALID",AC36&lt;&gt;"VALID",AD36&lt;&gt;"VALID",AE36&lt;&gt;"VALID",AF36&lt;&gt;"VALID"),"REPAIR / NARROW",IF(AG36="HOLD","HOLD / EXCLUDE",IF(OR(J36="UNCLEAR",W36="UNCLEAR"),"REPAIR / NARROW",IF(AH36="WEAK",IF(AND(O36="INFERRED",J36="YES",P36="TRACEABLE",Q36="CURRENT ENOUGH",S36="IN SCOPE",W36="ACCEPTABLE",OR(F36="SUPPORTING",U36="PRESENT")),"BOUNDED INFERENCE","REPAIR / NARROW"),IF(O36="OBSERVED","DECISION-USABLE",IF(O36="INFERRED","BOUNDED INFERENCE","REPAIR / NARROW")))))))</x:f>
      </x:c>
      <x:c r="AJ36" s="30" t="str">
        <x:f>IF(A36="","",IF(AI36="DECISION-USABLE","Freeze the audited wording for downstream use.",IF(AI36="BOUNDED INFERENCE","Freeze the bounded inference with its label and limitation.",IF(AI36="REPAIR / NARROW","Repair ownership, role fit, provenance, controls or wording before use.","Hold the record out of decision use until the blocking condition is resolved."))))</x:f>
      </x:c>
      <x:c r="AK36" s="30" t="str">
        <x:f>IF(A36="","",C36&amp;"|~|"&amp;B36&amp;"|~|"&amp;D36&amp;"|~|"&amp;E36&amp;"|~|"&amp;F36&amp;"|~|"&amp;G36)</x:f>
      </x:c>
      <x:c r="AL36" s="30" t="str">
        <x:f>IF(A36="","",B36&amp;"|~|"&amp;C36&amp;"|~|"&amp;D36)</x:f>
      </x:c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34"/>
      <x:c r="M37" s="34"/>
      <x:c r="N37" s="24"/>
      <x:c r="O37" s="24"/>
      <x:c r="P37" s="24"/>
      <x:c r="Q37" s="24"/>
      <x:c r="R37" s="24"/>
      <x:c r="S37" s="24"/>
      <x:c r="T37" s="24"/>
      <x:c r="U37" s="24"/>
      <x:c r="V37" s="24"/>
      <x:c r="W37" s="24"/>
      <x:c r="X37" s="24"/>
      <x:c r="Y37" s="24"/>
      <x:c r="Z37" s="24"/>
      <x:c r="AA37" s="24"/>
      <x:c r="AB37" s="30" t="str">
        <x:f>IF(A37="","",IF(COUNTIF($A$6:$A$205,A37)=1,"VALID","INVALID - DUPLICATE EVIDENCE ID"))</x:f>
      </x:c>
      <x:c r="AC37" s="30" t="str">
        <x:f>IF(A37="","",IF(AND(COUNTIF(DECISION_CONTEXT!$A$6:$A$205,B37)=1,EXACT(B37,INDEX(DECISION_CONTEXT!$A$6:$A$205,MATCH(B37,DECISION_CONTEXT!$A$6:$A$205,0)))),"VALID","INVALID - DECISION LINK"))</x:f>
      </x:c>
      <x:c r="AD37" s="30" t="str">
        <x:f>IF(A37="","",IF(AND(COUNTIF(CLAIM_REGISTER!$A$6:$A$205,C37)=1,EXACT(AK37,INDEX(CLAIM_REGISTER!$Q$6:$Q$205,MATCH(C37,CLAIM_REGISTER!$A$6:$A$205,0)))),"VALID","INVALID - CLAIM OWNERSHIP"))</x:f>
      </x:c>
      <x:c r="AE37" s="30" t="str">
        <x:f>IF(A37="","",IF(AND(OR(EXACT(F37,"MATERIAL"),EXACT(F37,"SUPPORTING")),OR(EXACT(I37,"FIRST-PARTY PUBLISHED"),EXACT(I37,"BUYER / SALES EVIDENCE"),EXACT(I37,"INDEPENDENT THIRD PARTY"),EXACT(I37,"MODELLED / ESTIMATED"),EXACT(I37,"DISCOVERY / INDEX"),EXACT(I37,"INTERNAL OBSERVATION"),EXACT(I37,"SPECIALIST / AUTHORITY"),EXACT(I37,"DECISION RECORD")),OR(EXACT(J37,"YES"),EXACT(J37,"NO"),EXACT(J37,"UNCLEAR")),OR(EXACT(O37,"OBSERVED"),EXACT(O37,"INFERRED"),EXACT(O37,"ASSUMED"),EXACT(O37,"CONTRADICTORY"),EXACT(O37,"UNRESOLVED")),OR(EXACT(P37,"TRACEABLE"),EXACT(P37,"NOT TRACEABLE")),OR(EXACT(Q37,"CURRENT ENOUGH"),EXACT(Q37,"STALE / UNCLEAR")),OR(EXACT(R37,"DIRECT"),EXACT(R37,"INDIRECT")),OR(EXACT(S37,"IN SCOPE"),EXACT(S37,"PARTIAL / OUT OF SCOPE")),OR(EXACT(T37,"INDEPENDENT"),EXACT(T37,"DERIVATIVE / UNCLEAR")),OR(EXACT(U37,"PRESENT"),EXACT(U37,"ABSENT / NOT REQUIRED")),OR(EXACT(V37,"NONE KNOWN"),EXACT(V37,"MATERIAL CONFLICT")),OR(EXACT(W37,"ACCEPTABLE"),EXACT(W37,"UNCLEAR"),EXACT(W37,"PROHIBITED"))),"VALID","INVALID - CONTROLLED TOKEN"))</x:f>
      </x:c>
      <x:c r="AF37" s="30" t="str">
        <x:f>IF(A37="","",IF(AND(B37&lt;&gt;"",C37&lt;&gt;"",D37&lt;&gt;"",E37&lt;&gt;"",G37&lt;&gt;"",H37&lt;&gt;"",K37&lt;&gt;"",L37&lt;&gt;"",M37&lt;&gt;"",N37&lt;&gt;"",X37&lt;&gt;"",Y37&lt;&gt;"",Z37&lt;&gt;"",AA37&lt;&gt;""),"VALID","INVALID - REQUIRED FIELD"))</x:f>
      </x:c>
      <x:c r="AG37" s="30" t="str">
        <x:f>IF(A37="","",IF(W37="PROHIBITED","HOLD",IF(J37="NO","HOLD",IF(P37="NOT TRACEABLE","HOLD",IF(AND(O37="ASSUMED",F37="MATERIAL"),"HOLD",IF(OR(O37="CONTRADICTORY",O37="UNRESOLVED",V37="MATERIAL CONFLICT"),"HOLD",""))))))</x:f>
      </x:c>
      <x:c r="AH37" s="30" t="str">
        <x:f>IF(A37="","",IF(OR(Q37="STALE / UNCLEAR",R37="INDIRECT",S37="PARTIAL / OUT OF SCOPE",T37="DERIVATIVE / UNCLEAR",AND(O37="INFERRED",F37="MATERIAL",U37&lt;&gt;"PRESENT"),O37="ASSUMED"),"WEAK","CLEAR"))</x:f>
      </x:c>
      <x:c r="AI37" s="30" t="str">
        <x:f>IF(A37="","",IF(OR(AB37&lt;&gt;"VALID",AC37&lt;&gt;"VALID",AD37&lt;&gt;"VALID",AE37&lt;&gt;"VALID",AF37&lt;&gt;"VALID"),"REPAIR / NARROW",IF(AG37="HOLD","HOLD / EXCLUDE",IF(OR(J37="UNCLEAR",W37="UNCLEAR"),"REPAIR / NARROW",IF(AH37="WEAK",IF(AND(O37="INFERRED",J37="YES",P37="TRACEABLE",Q37="CURRENT ENOUGH",S37="IN SCOPE",W37="ACCEPTABLE",OR(F37="SUPPORTING",U37="PRESENT")),"BOUNDED INFERENCE","REPAIR / NARROW"),IF(O37="OBSERVED","DECISION-USABLE",IF(O37="INFERRED","BOUNDED INFERENCE","REPAIR / NARROW")))))))</x:f>
      </x:c>
      <x:c r="AJ37" s="30" t="str">
        <x:f>IF(A37="","",IF(AI37="DECISION-USABLE","Freeze the audited wording for downstream use.",IF(AI37="BOUNDED INFERENCE","Freeze the bounded inference with its label and limitation.",IF(AI37="REPAIR / NARROW","Repair ownership, role fit, provenance, controls or wording before use.","Hold the record out of decision use until the blocking condition is resolved."))))</x:f>
      </x:c>
      <x:c r="AK37" s="30" t="str">
        <x:f>IF(A37="","",C37&amp;"|~|"&amp;B37&amp;"|~|"&amp;D37&amp;"|~|"&amp;E37&amp;"|~|"&amp;F37&amp;"|~|"&amp;G37)</x:f>
      </x:c>
      <x:c r="AL37" s="30" t="str">
        <x:f>IF(A37="","",B37&amp;"|~|"&amp;C37&amp;"|~|"&amp;D37)</x:f>
      </x:c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34"/>
      <x:c r="M38" s="34"/>
      <x:c r="N38" s="24"/>
      <x:c r="O38" s="24"/>
      <x:c r="P38" s="24"/>
      <x:c r="Q38" s="24"/>
      <x:c r="R38" s="24"/>
      <x:c r="S38" s="24"/>
      <x:c r="T38" s="24"/>
      <x:c r="U38" s="24"/>
      <x:c r="V38" s="24"/>
      <x:c r="W38" s="24"/>
      <x:c r="X38" s="24"/>
      <x:c r="Y38" s="24"/>
      <x:c r="Z38" s="24"/>
      <x:c r="AA38" s="24"/>
      <x:c r="AB38" s="30" t="str">
        <x:f>IF(A38="","",IF(COUNTIF($A$6:$A$205,A38)=1,"VALID","INVALID - DUPLICATE EVIDENCE ID"))</x:f>
      </x:c>
      <x:c r="AC38" s="30" t="str">
        <x:f>IF(A38="","",IF(AND(COUNTIF(DECISION_CONTEXT!$A$6:$A$205,B38)=1,EXACT(B38,INDEX(DECISION_CONTEXT!$A$6:$A$205,MATCH(B38,DECISION_CONTEXT!$A$6:$A$205,0)))),"VALID","INVALID - DECISION LINK"))</x:f>
      </x:c>
      <x:c r="AD38" s="30" t="str">
        <x:f>IF(A38="","",IF(AND(COUNTIF(CLAIM_REGISTER!$A$6:$A$205,C38)=1,EXACT(AK38,INDEX(CLAIM_REGISTER!$Q$6:$Q$205,MATCH(C38,CLAIM_REGISTER!$A$6:$A$205,0)))),"VALID","INVALID - CLAIM OWNERSHIP"))</x:f>
      </x:c>
      <x:c r="AE38" s="30" t="str">
        <x:f>IF(A38="","",IF(AND(OR(EXACT(F38,"MATERIAL"),EXACT(F38,"SUPPORTING")),OR(EXACT(I38,"FIRST-PARTY PUBLISHED"),EXACT(I38,"BUYER / SALES EVIDENCE"),EXACT(I38,"INDEPENDENT THIRD PARTY"),EXACT(I38,"MODELLED / ESTIMATED"),EXACT(I38,"DISCOVERY / INDEX"),EXACT(I38,"INTERNAL OBSERVATION"),EXACT(I38,"SPECIALIST / AUTHORITY"),EXACT(I38,"DECISION RECORD")),OR(EXACT(J38,"YES"),EXACT(J38,"NO"),EXACT(J38,"UNCLEAR")),OR(EXACT(O38,"OBSERVED"),EXACT(O38,"INFERRED"),EXACT(O38,"ASSUMED"),EXACT(O38,"CONTRADICTORY"),EXACT(O38,"UNRESOLVED")),OR(EXACT(P38,"TRACEABLE"),EXACT(P38,"NOT TRACEABLE")),OR(EXACT(Q38,"CURRENT ENOUGH"),EXACT(Q38,"STALE / UNCLEAR")),OR(EXACT(R38,"DIRECT"),EXACT(R38,"INDIRECT")),OR(EXACT(S38,"IN SCOPE"),EXACT(S38,"PARTIAL / OUT OF SCOPE")),OR(EXACT(T38,"INDEPENDENT"),EXACT(T38,"DERIVATIVE / UNCLEAR")),OR(EXACT(U38,"PRESENT"),EXACT(U38,"ABSENT / NOT REQUIRED")),OR(EXACT(V38,"NONE KNOWN"),EXACT(V38,"MATERIAL CONFLICT")),OR(EXACT(W38,"ACCEPTABLE"),EXACT(W38,"UNCLEAR"),EXACT(W38,"PROHIBITED"))),"VALID","INVALID - CONTROLLED TOKEN"))</x:f>
      </x:c>
      <x:c r="AF38" s="30" t="str">
        <x:f>IF(A38="","",IF(AND(B38&lt;&gt;"",C38&lt;&gt;"",D38&lt;&gt;"",E38&lt;&gt;"",G38&lt;&gt;"",H38&lt;&gt;"",K38&lt;&gt;"",L38&lt;&gt;"",M38&lt;&gt;"",N38&lt;&gt;"",X38&lt;&gt;"",Y38&lt;&gt;"",Z38&lt;&gt;"",AA38&lt;&gt;""),"VALID","INVALID - REQUIRED FIELD"))</x:f>
      </x:c>
      <x:c r="AG38" s="30" t="str">
        <x:f>IF(A38="","",IF(W38="PROHIBITED","HOLD",IF(J38="NO","HOLD",IF(P38="NOT TRACEABLE","HOLD",IF(AND(O38="ASSUMED",F38="MATERIAL"),"HOLD",IF(OR(O38="CONTRADICTORY",O38="UNRESOLVED",V38="MATERIAL CONFLICT"),"HOLD",""))))))</x:f>
      </x:c>
      <x:c r="AH38" s="30" t="str">
        <x:f>IF(A38="","",IF(OR(Q38="STALE / UNCLEAR",R38="INDIRECT",S38="PARTIAL / OUT OF SCOPE",T38="DERIVATIVE / UNCLEAR",AND(O38="INFERRED",F38="MATERIAL",U38&lt;&gt;"PRESENT"),O38="ASSUMED"),"WEAK","CLEAR"))</x:f>
      </x:c>
      <x:c r="AI38" s="30" t="str">
        <x:f>IF(A38="","",IF(OR(AB38&lt;&gt;"VALID",AC38&lt;&gt;"VALID",AD38&lt;&gt;"VALID",AE38&lt;&gt;"VALID",AF38&lt;&gt;"VALID"),"REPAIR / NARROW",IF(AG38="HOLD","HOLD / EXCLUDE",IF(OR(J38="UNCLEAR",W38="UNCLEAR"),"REPAIR / NARROW",IF(AH38="WEAK",IF(AND(O38="INFERRED",J38="YES",P38="TRACEABLE",Q38="CURRENT ENOUGH",S38="IN SCOPE",W38="ACCEPTABLE",OR(F38="SUPPORTING",U38="PRESENT")),"BOUNDED INFERENCE","REPAIR / NARROW"),IF(O38="OBSERVED","DECISION-USABLE",IF(O38="INFERRED","BOUNDED INFERENCE","REPAIR / NARROW")))))))</x:f>
      </x:c>
      <x:c r="AJ38" s="30" t="str">
        <x:f>IF(A38="","",IF(AI38="DECISION-USABLE","Freeze the audited wording for downstream use.",IF(AI38="BOUNDED INFERENCE","Freeze the bounded inference with its label and limitation.",IF(AI38="REPAIR / NARROW","Repair ownership, role fit, provenance, controls or wording before use.","Hold the record out of decision use until the blocking condition is resolved."))))</x:f>
      </x:c>
      <x:c r="AK38" s="30" t="str">
        <x:f>IF(A38="","",C38&amp;"|~|"&amp;B38&amp;"|~|"&amp;D38&amp;"|~|"&amp;E38&amp;"|~|"&amp;F38&amp;"|~|"&amp;G38)</x:f>
      </x:c>
      <x:c r="AL38" s="30" t="str">
        <x:f>IF(A38="","",B38&amp;"|~|"&amp;C38&amp;"|~|"&amp;D38)</x:f>
      </x:c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34"/>
      <x:c r="M39" s="34"/>
      <x:c r="N39" s="24"/>
      <x:c r="O39" s="24"/>
      <x:c r="P39" s="24"/>
      <x:c r="Q39" s="24"/>
      <x:c r="R39" s="24"/>
      <x:c r="S39" s="24"/>
      <x:c r="T39" s="24"/>
      <x:c r="U39" s="24"/>
      <x:c r="V39" s="24"/>
      <x:c r="W39" s="24"/>
      <x:c r="X39" s="24"/>
      <x:c r="Y39" s="24"/>
      <x:c r="Z39" s="24"/>
      <x:c r="AA39" s="24"/>
      <x:c r="AB39" s="30" t="str">
        <x:f>IF(A39="","",IF(COUNTIF($A$6:$A$205,A39)=1,"VALID","INVALID - DUPLICATE EVIDENCE ID"))</x:f>
      </x:c>
      <x:c r="AC39" s="30" t="str">
        <x:f>IF(A39="","",IF(AND(COUNTIF(DECISION_CONTEXT!$A$6:$A$205,B39)=1,EXACT(B39,INDEX(DECISION_CONTEXT!$A$6:$A$205,MATCH(B39,DECISION_CONTEXT!$A$6:$A$205,0)))),"VALID","INVALID - DECISION LINK"))</x:f>
      </x:c>
      <x:c r="AD39" s="30" t="str">
        <x:f>IF(A39="","",IF(AND(COUNTIF(CLAIM_REGISTER!$A$6:$A$205,C39)=1,EXACT(AK39,INDEX(CLAIM_REGISTER!$Q$6:$Q$205,MATCH(C39,CLAIM_REGISTER!$A$6:$A$205,0)))),"VALID","INVALID - CLAIM OWNERSHIP"))</x:f>
      </x:c>
      <x:c r="AE39" s="30" t="str">
        <x:f>IF(A39="","",IF(AND(OR(EXACT(F39,"MATERIAL"),EXACT(F39,"SUPPORTING")),OR(EXACT(I39,"FIRST-PARTY PUBLISHED"),EXACT(I39,"BUYER / SALES EVIDENCE"),EXACT(I39,"INDEPENDENT THIRD PARTY"),EXACT(I39,"MODELLED / ESTIMATED"),EXACT(I39,"DISCOVERY / INDEX"),EXACT(I39,"INTERNAL OBSERVATION"),EXACT(I39,"SPECIALIST / AUTHORITY"),EXACT(I39,"DECISION RECORD")),OR(EXACT(J39,"YES"),EXACT(J39,"NO"),EXACT(J39,"UNCLEAR")),OR(EXACT(O39,"OBSERVED"),EXACT(O39,"INFERRED"),EXACT(O39,"ASSUMED"),EXACT(O39,"CONTRADICTORY"),EXACT(O39,"UNRESOLVED")),OR(EXACT(P39,"TRACEABLE"),EXACT(P39,"NOT TRACEABLE")),OR(EXACT(Q39,"CURRENT ENOUGH"),EXACT(Q39,"STALE / UNCLEAR")),OR(EXACT(R39,"DIRECT"),EXACT(R39,"INDIRECT")),OR(EXACT(S39,"IN SCOPE"),EXACT(S39,"PARTIAL / OUT OF SCOPE")),OR(EXACT(T39,"INDEPENDENT"),EXACT(T39,"DERIVATIVE / UNCLEAR")),OR(EXACT(U39,"PRESENT"),EXACT(U39,"ABSENT / NOT REQUIRED")),OR(EXACT(V39,"NONE KNOWN"),EXACT(V39,"MATERIAL CONFLICT")),OR(EXACT(W39,"ACCEPTABLE"),EXACT(W39,"UNCLEAR"),EXACT(W39,"PROHIBITED"))),"VALID","INVALID - CONTROLLED TOKEN"))</x:f>
      </x:c>
      <x:c r="AF39" s="30" t="str">
        <x:f>IF(A39="","",IF(AND(B39&lt;&gt;"",C39&lt;&gt;"",D39&lt;&gt;"",E39&lt;&gt;"",G39&lt;&gt;"",H39&lt;&gt;"",K39&lt;&gt;"",L39&lt;&gt;"",M39&lt;&gt;"",N39&lt;&gt;"",X39&lt;&gt;"",Y39&lt;&gt;"",Z39&lt;&gt;"",AA39&lt;&gt;""),"VALID","INVALID - REQUIRED FIELD"))</x:f>
      </x:c>
      <x:c r="AG39" s="30" t="str">
        <x:f>IF(A39="","",IF(W39="PROHIBITED","HOLD",IF(J39="NO","HOLD",IF(P39="NOT TRACEABLE","HOLD",IF(AND(O39="ASSUMED",F39="MATERIAL"),"HOLD",IF(OR(O39="CONTRADICTORY",O39="UNRESOLVED",V39="MATERIAL CONFLICT"),"HOLD",""))))))</x:f>
      </x:c>
      <x:c r="AH39" s="30" t="str">
        <x:f>IF(A39="","",IF(OR(Q39="STALE / UNCLEAR",R39="INDIRECT",S39="PARTIAL / OUT OF SCOPE",T39="DERIVATIVE / UNCLEAR",AND(O39="INFERRED",F39="MATERIAL",U39&lt;&gt;"PRESENT"),O39="ASSUMED"),"WEAK","CLEAR"))</x:f>
      </x:c>
      <x:c r="AI39" s="30" t="str">
        <x:f>IF(A39="","",IF(OR(AB39&lt;&gt;"VALID",AC39&lt;&gt;"VALID",AD39&lt;&gt;"VALID",AE39&lt;&gt;"VALID",AF39&lt;&gt;"VALID"),"REPAIR / NARROW",IF(AG39="HOLD","HOLD / EXCLUDE",IF(OR(J39="UNCLEAR",W39="UNCLEAR"),"REPAIR / NARROW",IF(AH39="WEAK",IF(AND(O39="INFERRED",J39="YES",P39="TRACEABLE",Q39="CURRENT ENOUGH",S39="IN SCOPE",W39="ACCEPTABLE",OR(F39="SUPPORTING",U39="PRESENT")),"BOUNDED INFERENCE","REPAIR / NARROW"),IF(O39="OBSERVED","DECISION-USABLE",IF(O39="INFERRED","BOUNDED INFERENCE","REPAIR / NARROW")))))))</x:f>
      </x:c>
      <x:c r="AJ39" s="30" t="str">
        <x:f>IF(A39="","",IF(AI39="DECISION-USABLE","Freeze the audited wording for downstream use.",IF(AI39="BOUNDED INFERENCE","Freeze the bounded inference with its label and limitation.",IF(AI39="REPAIR / NARROW","Repair ownership, role fit, provenance, controls or wording before use.","Hold the record out of decision use until the blocking condition is resolved."))))</x:f>
      </x:c>
      <x:c r="AK39" s="30" t="str">
        <x:f>IF(A39="","",C39&amp;"|~|"&amp;B39&amp;"|~|"&amp;D39&amp;"|~|"&amp;E39&amp;"|~|"&amp;F39&amp;"|~|"&amp;G39)</x:f>
      </x:c>
      <x:c r="AL39" s="30" t="str">
        <x:f>IF(A39="","",B39&amp;"|~|"&amp;C39&amp;"|~|"&amp;D39)</x:f>
      </x:c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34"/>
      <x:c r="M40" s="3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  <x:c r="AA40" s="24"/>
      <x:c r="AB40" s="30" t="str">
        <x:f>IF(A40="","",IF(COUNTIF($A$6:$A$205,A40)=1,"VALID","INVALID - DUPLICATE EVIDENCE ID"))</x:f>
      </x:c>
      <x:c r="AC40" s="30" t="str">
        <x:f>IF(A40="","",IF(AND(COUNTIF(DECISION_CONTEXT!$A$6:$A$205,B40)=1,EXACT(B40,INDEX(DECISION_CONTEXT!$A$6:$A$205,MATCH(B40,DECISION_CONTEXT!$A$6:$A$205,0)))),"VALID","INVALID - DECISION LINK"))</x:f>
      </x:c>
      <x:c r="AD40" s="30" t="str">
        <x:f>IF(A40="","",IF(AND(COUNTIF(CLAIM_REGISTER!$A$6:$A$205,C40)=1,EXACT(AK40,INDEX(CLAIM_REGISTER!$Q$6:$Q$205,MATCH(C40,CLAIM_REGISTER!$A$6:$A$205,0)))),"VALID","INVALID - CLAIM OWNERSHIP"))</x:f>
      </x:c>
      <x:c r="AE40" s="30" t="str">
        <x:f>IF(A40="","",IF(AND(OR(EXACT(F40,"MATERIAL"),EXACT(F40,"SUPPORTING")),OR(EXACT(I40,"FIRST-PARTY PUBLISHED"),EXACT(I40,"BUYER / SALES EVIDENCE"),EXACT(I40,"INDEPENDENT THIRD PARTY"),EXACT(I40,"MODELLED / ESTIMATED"),EXACT(I40,"DISCOVERY / INDEX"),EXACT(I40,"INTERNAL OBSERVATION"),EXACT(I40,"SPECIALIST / AUTHORITY"),EXACT(I40,"DECISION RECORD")),OR(EXACT(J40,"YES"),EXACT(J40,"NO"),EXACT(J40,"UNCLEAR")),OR(EXACT(O40,"OBSERVED"),EXACT(O40,"INFERRED"),EXACT(O40,"ASSUMED"),EXACT(O40,"CONTRADICTORY"),EXACT(O40,"UNRESOLVED")),OR(EXACT(P40,"TRACEABLE"),EXACT(P40,"NOT TRACEABLE")),OR(EXACT(Q40,"CURRENT ENOUGH"),EXACT(Q40,"STALE / UNCLEAR")),OR(EXACT(R40,"DIRECT"),EXACT(R40,"INDIRECT")),OR(EXACT(S40,"IN SCOPE"),EXACT(S40,"PARTIAL / OUT OF SCOPE")),OR(EXACT(T40,"INDEPENDENT"),EXACT(T40,"DERIVATIVE / UNCLEAR")),OR(EXACT(U40,"PRESENT"),EXACT(U40,"ABSENT / NOT REQUIRED")),OR(EXACT(V40,"NONE KNOWN"),EXACT(V40,"MATERIAL CONFLICT")),OR(EXACT(W40,"ACCEPTABLE"),EXACT(W40,"UNCLEAR"),EXACT(W40,"PROHIBITED"))),"VALID","INVALID - CONTROLLED TOKEN"))</x:f>
      </x:c>
      <x:c r="AF40" s="30" t="str">
        <x:f>IF(A40="","",IF(AND(B40&lt;&gt;"",C40&lt;&gt;"",D40&lt;&gt;"",E40&lt;&gt;"",G40&lt;&gt;"",H40&lt;&gt;"",K40&lt;&gt;"",L40&lt;&gt;"",M40&lt;&gt;"",N40&lt;&gt;"",X40&lt;&gt;"",Y40&lt;&gt;"",Z40&lt;&gt;"",AA40&lt;&gt;""),"VALID","INVALID - REQUIRED FIELD"))</x:f>
      </x:c>
      <x:c r="AG40" s="30" t="str">
        <x:f>IF(A40="","",IF(W40="PROHIBITED","HOLD",IF(J40="NO","HOLD",IF(P40="NOT TRACEABLE","HOLD",IF(AND(O40="ASSUMED",F40="MATERIAL"),"HOLD",IF(OR(O40="CONTRADICTORY",O40="UNRESOLVED",V40="MATERIAL CONFLICT"),"HOLD",""))))))</x:f>
      </x:c>
      <x:c r="AH40" s="30" t="str">
        <x:f>IF(A40="","",IF(OR(Q40="STALE / UNCLEAR",R40="INDIRECT",S40="PARTIAL / OUT OF SCOPE",T40="DERIVATIVE / UNCLEAR",AND(O40="INFERRED",F40="MATERIAL",U40&lt;&gt;"PRESENT"),O40="ASSUMED"),"WEAK","CLEAR"))</x:f>
      </x:c>
      <x:c r="AI40" s="30" t="str">
        <x:f>IF(A40="","",IF(OR(AB40&lt;&gt;"VALID",AC40&lt;&gt;"VALID",AD40&lt;&gt;"VALID",AE40&lt;&gt;"VALID",AF40&lt;&gt;"VALID"),"REPAIR / NARROW",IF(AG40="HOLD","HOLD / EXCLUDE",IF(OR(J40="UNCLEAR",W40="UNCLEAR"),"REPAIR / NARROW",IF(AH40="WEAK",IF(AND(O40="INFERRED",J40="YES",P40="TRACEABLE",Q40="CURRENT ENOUGH",S40="IN SCOPE",W40="ACCEPTABLE",OR(F40="SUPPORTING",U40="PRESENT")),"BOUNDED INFERENCE","REPAIR / NARROW"),IF(O40="OBSERVED","DECISION-USABLE",IF(O40="INFERRED","BOUNDED INFERENCE","REPAIR / NARROW")))))))</x:f>
      </x:c>
      <x:c r="AJ40" s="30" t="str">
        <x:f>IF(A40="","",IF(AI40="DECISION-USABLE","Freeze the audited wording for downstream use.",IF(AI40="BOUNDED INFERENCE","Freeze the bounded inference with its label and limitation.",IF(AI40="REPAIR / NARROW","Repair ownership, role fit, provenance, controls or wording before use.","Hold the record out of decision use until the blocking condition is resolved."))))</x:f>
      </x:c>
      <x:c r="AK40" s="30" t="str">
        <x:f>IF(A40="","",C40&amp;"|~|"&amp;B40&amp;"|~|"&amp;D40&amp;"|~|"&amp;E40&amp;"|~|"&amp;F40&amp;"|~|"&amp;G40)</x:f>
      </x:c>
      <x:c r="AL40" s="30" t="str">
        <x:f>IF(A40="","",B40&amp;"|~|"&amp;C40&amp;"|~|"&amp;D40)</x:f>
      </x:c>
    </x:row>
    <x:row r="41">
      <x:c r="A41" s="24"/>
      <x:c r="B41" s="24"/>
      <x:c r="C41" s="24"/>
      <x:c r="D41" s="24"/>
      <x:c r="E41" s="24"/>
      <x:c r="F41" s="24"/>
      <x:c r="G41" s="24"/>
      <x:c r="H41" s="24"/>
      <x:c r="I41" s="24"/>
      <x:c r="J41" s="24"/>
      <x:c r="K41" s="24"/>
      <x:c r="L41" s="34"/>
      <x:c r="M41" s="34"/>
      <x:c r="N41" s="24"/>
      <x:c r="O41" s="24"/>
      <x:c r="P41" s="24"/>
      <x:c r="Q41" s="24"/>
      <x:c r="R41" s="24"/>
      <x:c r="S41" s="24"/>
      <x:c r="T41" s="24"/>
      <x:c r="U41" s="24"/>
      <x:c r="V41" s="24"/>
      <x:c r="W41" s="24"/>
      <x:c r="X41" s="24"/>
      <x:c r="Y41" s="24"/>
      <x:c r="Z41" s="24"/>
      <x:c r="AA41" s="24"/>
      <x:c r="AB41" s="30" t="str">
        <x:f>IF(A41="","",IF(COUNTIF($A$6:$A$205,A41)=1,"VALID","INVALID - DUPLICATE EVIDENCE ID"))</x:f>
      </x:c>
      <x:c r="AC41" s="30" t="str">
        <x:f>IF(A41="","",IF(AND(COUNTIF(DECISION_CONTEXT!$A$6:$A$205,B41)=1,EXACT(B41,INDEX(DECISION_CONTEXT!$A$6:$A$205,MATCH(B41,DECISION_CONTEXT!$A$6:$A$205,0)))),"VALID","INVALID - DECISION LINK"))</x:f>
      </x:c>
      <x:c r="AD41" s="30" t="str">
        <x:f>IF(A41="","",IF(AND(COUNTIF(CLAIM_REGISTER!$A$6:$A$205,C41)=1,EXACT(AK41,INDEX(CLAIM_REGISTER!$Q$6:$Q$205,MATCH(C41,CLAIM_REGISTER!$A$6:$A$205,0)))),"VALID","INVALID - CLAIM OWNERSHIP"))</x:f>
      </x:c>
      <x:c r="AE41" s="30" t="str">
        <x:f>IF(A41="","",IF(AND(OR(EXACT(F41,"MATERIAL"),EXACT(F41,"SUPPORTING")),OR(EXACT(I41,"FIRST-PARTY PUBLISHED"),EXACT(I41,"BUYER / SALES EVIDENCE"),EXACT(I41,"INDEPENDENT THIRD PARTY"),EXACT(I41,"MODELLED / ESTIMATED"),EXACT(I41,"DISCOVERY / INDEX"),EXACT(I41,"INTERNAL OBSERVATION"),EXACT(I41,"SPECIALIST / AUTHORITY"),EXACT(I41,"DECISION RECORD")),OR(EXACT(J41,"YES"),EXACT(J41,"NO"),EXACT(J41,"UNCLEAR")),OR(EXACT(O41,"OBSERVED"),EXACT(O41,"INFERRED"),EXACT(O41,"ASSUMED"),EXACT(O41,"CONTRADICTORY"),EXACT(O41,"UNRESOLVED")),OR(EXACT(P41,"TRACEABLE"),EXACT(P41,"NOT TRACEABLE")),OR(EXACT(Q41,"CURRENT ENOUGH"),EXACT(Q41,"STALE / UNCLEAR")),OR(EXACT(R41,"DIRECT"),EXACT(R41,"INDIRECT")),OR(EXACT(S41,"IN SCOPE"),EXACT(S41,"PARTIAL / OUT OF SCOPE")),OR(EXACT(T41,"INDEPENDENT"),EXACT(T41,"DERIVATIVE / UNCLEAR")),OR(EXACT(U41,"PRESENT"),EXACT(U41,"ABSENT / NOT REQUIRED")),OR(EXACT(V41,"NONE KNOWN"),EXACT(V41,"MATERIAL CONFLICT")),OR(EXACT(W41,"ACCEPTABLE"),EXACT(W41,"UNCLEAR"),EXACT(W41,"PROHIBITED"))),"VALID","INVALID - CONTROLLED TOKEN"))</x:f>
      </x:c>
      <x:c r="AF41" s="30" t="str">
        <x:f>IF(A41="","",IF(AND(B41&lt;&gt;"",C41&lt;&gt;"",D41&lt;&gt;"",E41&lt;&gt;"",G41&lt;&gt;"",H41&lt;&gt;"",K41&lt;&gt;"",L41&lt;&gt;"",M41&lt;&gt;"",N41&lt;&gt;"",X41&lt;&gt;"",Y41&lt;&gt;"",Z41&lt;&gt;"",AA41&lt;&gt;""),"VALID","INVALID - REQUIRED FIELD"))</x:f>
      </x:c>
      <x:c r="AG41" s="30" t="str">
        <x:f>IF(A41="","",IF(W41="PROHIBITED","HOLD",IF(J41="NO","HOLD",IF(P41="NOT TRACEABLE","HOLD",IF(AND(O41="ASSUMED",F41="MATERIAL"),"HOLD",IF(OR(O41="CONTRADICTORY",O41="UNRESOLVED",V41="MATERIAL CONFLICT"),"HOLD",""))))))</x:f>
      </x:c>
      <x:c r="AH41" s="30" t="str">
        <x:f>IF(A41="","",IF(OR(Q41="STALE / UNCLEAR",R41="INDIRECT",S41="PARTIAL / OUT OF SCOPE",T41="DERIVATIVE / UNCLEAR",AND(O41="INFERRED",F41="MATERIAL",U41&lt;&gt;"PRESENT"),O41="ASSUMED"),"WEAK","CLEAR"))</x:f>
      </x:c>
      <x:c r="AI41" s="30" t="str">
        <x:f>IF(A41="","",IF(OR(AB41&lt;&gt;"VALID",AC41&lt;&gt;"VALID",AD41&lt;&gt;"VALID",AE41&lt;&gt;"VALID",AF41&lt;&gt;"VALID"),"REPAIR / NARROW",IF(AG41="HOLD","HOLD / EXCLUDE",IF(OR(J41="UNCLEAR",W41="UNCLEAR"),"REPAIR / NARROW",IF(AH41="WEAK",IF(AND(O41="INFERRED",J41="YES",P41="TRACEABLE",Q41="CURRENT ENOUGH",S41="IN SCOPE",W41="ACCEPTABLE",OR(F41="SUPPORTING",U41="PRESENT")),"BOUNDED INFERENCE","REPAIR / NARROW"),IF(O41="OBSERVED","DECISION-USABLE",IF(O41="INFERRED","BOUNDED INFERENCE","REPAIR / NARROW")))))))</x:f>
      </x:c>
      <x:c r="AJ41" s="30" t="str">
        <x:f>IF(A41="","",IF(AI41="DECISION-USABLE","Freeze the audited wording for downstream use.",IF(AI41="BOUNDED INFERENCE","Freeze the bounded inference with its label and limitation.",IF(AI41="REPAIR / NARROW","Repair ownership, role fit, provenance, controls or wording before use.","Hold the record out of decision use until the blocking condition is resolved."))))</x:f>
      </x:c>
      <x:c r="AK41" s="30" t="str">
        <x:f>IF(A41="","",C41&amp;"|~|"&amp;B41&amp;"|~|"&amp;D41&amp;"|~|"&amp;E41&amp;"|~|"&amp;F41&amp;"|~|"&amp;G41)</x:f>
      </x:c>
      <x:c r="AL41" s="30" t="str">
        <x:f>IF(A41="","",B41&amp;"|~|"&amp;C41&amp;"|~|"&amp;D41)</x:f>
      </x:c>
    </x:row>
    <x:row r="42">
      <x:c r="A42" s="24"/>
      <x:c r="B42" s="24"/>
      <x:c r="C42" s="24"/>
      <x:c r="D42" s="24"/>
      <x:c r="E42" s="24"/>
      <x:c r="F42" s="24"/>
      <x:c r="G42" s="24"/>
      <x:c r="H42" s="24"/>
      <x:c r="I42" s="24"/>
      <x:c r="J42" s="24"/>
      <x:c r="K42" s="24"/>
      <x:c r="L42" s="34"/>
      <x:c r="M42" s="34"/>
      <x:c r="N42" s="24"/>
      <x:c r="O42" s="24"/>
      <x:c r="P42" s="24"/>
      <x:c r="Q42" s="24"/>
      <x:c r="R42" s="24"/>
      <x:c r="S42" s="24"/>
      <x:c r="T42" s="24"/>
      <x:c r="U42" s="24"/>
      <x:c r="V42" s="24"/>
      <x:c r="W42" s="24"/>
      <x:c r="X42" s="24"/>
      <x:c r="Y42" s="24"/>
      <x:c r="Z42" s="24"/>
      <x:c r="AA42" s="24"/>
      <x:c r="AB42" s="30" t="str">
        <x:f>IF(A42="","",IF(COUNTIF($A$6:$A$205,A42)=1,"VALID","INVALID - DUPLICATE EVIDENCE ID"))</x:f>
      </x:c>
      <x:c r="AC42" s="30" t="str">
        <x:f>IF(A42="","",IF(AND(COUNTIF(DECISION_CONTEXT!$A$6:$A$205,B42)=1,EXACT(B42,INDEX(DECISION_CONTEXT!$A$6:$A$205,MATCH(B42,DECISION_CONTEXT!$A$6:$A$205,0)))),"VALID","INVALID - DECISION LINK"))</x:f>
      </x:c>
      <x:c r="AD42" s="30" t="str">
        <x:f>IF(A42="","",IF(AND(COUNTIF(CLAIM_REGISTER!$A$6:$A$205,C42)=1,EXACT(AK42,INDEX(CLAIM_REGISTER!$Q$6:$Q$205,MATCH(C42,CLAIM_REGISTER!$A$6:$A$205,0)))),"VALID","INVALID - CLAIM OWNERSHIP"))</x:f>
      </x:c>
      <x:c r="AE42" s="30" t="str">
        <x:f>IF(A42="","",IF(AND(OR(EXACT(F42,"MATERIAL"),EXACT(F42,"SUPPORTING")),OR(EXACT(I42,"FIRST-PARTY PUBLISHED"),EXACT(I42,"BUYER / SALES EVIDENCE"),EXACT(I42,"INDEPENDENT THIRD PARTY"),EXACT(I42,"MODELLED / ESTIMATED"),EXACT(I42,"DISCOVERY / INDEX"),EXACT(I42,"INTERNAL OBSERVATION"),EXACT(I42,"SPECIALIST / AUTHORITY"),EXACT(I42,"DECISION RECORD")),OR(EXACT(J42,"YES"),EXACT(J42,"NO"),EXACT(J42,"UNCLEAR")),OR(EXACT(O42,"OBSERVED"),EXACT(O42,"INFERRED"),EXACT(O42,"ASSUMED"),EXACT(O42,"CONTRADICTORY"),EXACT(O42,"UNRESOLVED")),OR(EXACT(P42,"TRACEABLE"),EXACT(P42,"NOT TRACEABLE")),OR(EXACT(Q42,"CURRENT ENOUGH"),EXACT(Q42,"STALE / UNCLEAR")),OR(EXACT(R42,"DIRECT"),EXACT(R42,"INDIRECT")),OR(EXACT(S42,"IN SCOPE"),EXACT(S42,"PARTIAL / OUT OF SCOPE")),OR(EXACT(T42,"INDEPENDENT"),EXACT(T42,"DERIVATIVE / UNCLEAR")),OR(EXACT(U42,"PRESENT"),EXACT(U42,"ABSENT / NOT REQUIRED")),OR(EXACT(V42,"NONE KNOWN"),EXACT(V42,"MATERIAL CONFLICT")),OR(EXACT(W42,"ACCEPTABLE"),EXACT(W42,"UNCLEAR"),EXACT(W42,"PROHIBITED"))),"VALID","INVALID - CONTROLLED TOKEN"))</x:f>
      </x:c>
      <x:c r="AF42" s="30" t="str">
        <x:f>IF(A42="","",IF(AND(B42&lt;&gt;"",C42&lt;&gt;"",D42&lt;&gt;"",E42&lt;&gt;"",G42&lt;&gt;"",H42&lt;&gt;"",K42&lt;&gt;"",L42&lt;&gt;"",M42&lt;&gt;"",N42&lt;&gt;"",X42&lt;&gt;"",Y42&lt;&gt;"",Z42&lt;&gt;"",AA42&lt;&gt;""),"VALID","INVALID - REQUIRED FIELD"))</x:f>
      </x:c>
      <x:c r="AG42" s="30" t="str">
        <x:f>IF(A42="","",IF(W42="PROHIBITED","HOLD",IF(J42="NO","HOLD",IF(P42="NOT TRACEABLE","HOLD",IF(AND(O42="ASSUMED",F42="MATERIAL"),"HOLD",IF(OR(O42="CONTRADICTORY",O42="UNRESOLVED",V42="MATERIAL CONFLICT"),"HOLD",""))))))</x:f>
      </x:c>
      <x:c r="AH42" s="30" t="str">
        <x:f>IF(A42="","",IF(OR(Q42="STALE / UNCLEAR",R42="INDIRECT",S42="PARTIAL / OUT OF SCOPE",T42="DERIVATIVE / UNCLEAR",AND(O42="INFERRED",F42="MATERIAL",U42&lt;&gt;"PRESENT"),O42="ASSUMED"),"WEAK","CLEAR"))</x:f>
      </x:c>
      <x:c r="AI42" s="30" t="str">
        <x:f>IF(A42="","",IF(OR(AB42&lt;&gt;"VALID",AC42&lt;&gt;"VALID",AD42&lt;&gt;"VALID",AE42&lt;&gt;"VALID",AF42&lt;&gt;"VALID"),"REPAIR / NARROW",IF(AG42="HOLD","HOLD / EXCLUDE",IF(OR(J42="UNCLEAR",W42="UNCLEAR"),"REPAIR / NARROW",IF(AH42="WEAK",IF(AND(O42="INFERRED",J42="YES",P42="TRACEABLE",Q42="CURRENT ENOUGH",S42="IN SCOPE",W42="ACCEPTABLE",OR(F42="SUPPORTING",U42="PRESENT")),"BOUNDED INFERENCE","REPAIR / NARROW"),IF(O42="OBSERVED","DECISION-USABLE",IF(O42="INFERRED","BOUNDED INFERENCE","REPAIR / NARROW")))))))</x:f>
      </x:c>
      <x:c r="AJ42" s="30" t="str">
        <x:f>IF(A42="","",IF(AI42="DECISION-USABLE","Freeze the audited wording for downstream use.",IF(AI42="BOUNDED INFERENCE","Freeze the bounded inference with its label and limitation.",IF(AI42="REPAIR / NARROW","Repair ownership, role fit, provenance, controls or wording before use.","Hold the record out of decision use until the blocking condition is resolved."))))</x:f>
      </x:c>
      <x:c r="AK42" s="30" t="str">
        <x:f>IF(A42="","",C42&amp;"|~|"&amp;B42&amp;"|~|"&amp;D42&amp;"|~|"&amp;E42&amp;"|~|"&amp;F42&amp;"|~|"&amp;G42)</x:f>
      </x:c>
      <x:c r="AL42" s="30" t="str">
        <x:f>IF(A42="","",B42&amp;"|~|"&amp;C42&amp;"|~|"&amp;D42)</x:f>
      </x:c>
    </x:row>
    <x:row r="43">
      <x:c r="A43" s="24"/>
      <x:c r="B43" s="24"/>
      <x:c r="C43" s="24"/>
      <x:c r="D43" s="24"/>
      <x:c r="E43" s="24"/>
      <x:c r="F43" s="24"/>
      <x:c r="G43" s="24"/>
      <x:c r="H43" s="24"/>
      <x:c r="I43" s="24"/>
      <x:c r="J43" s="24"/>
      <x:c r="K43" s="24"/>
      <x:c r="L43" s="34"/>
      <x:c r="M43" s="34"/>
      <x:c r="N43" s="24"/>
      <x:c r="O43" s="24"/>
      <x:c r="P43" s="24"/>
      <x:c r="Q43" s="24"/>
      <x:c r="R43" s="24"/>
      <x:c r="S43" s="24"/>
      <x:c r="T43" s="24"/>
      <x:c r="U43" s="24"/>
      <x:c r="V43" s="24"/>
      <x:c r="W43" s="24"/>
      <x:c r="X43" s="24"/>
      <x:c r="Y43" s="24"/>
      <x:c r="Z43" s="24"/>
      <x:c r="AA43" s="24"/>
      <x:c r="AB43" s="30" t="str">
        <x:f>IF(A43="","",IF(COUNTIF($A$6:$A$205,A43)=1,"VALID","INVALID - DUPLICATE EVIDENCE ID"))</x:f>
      </x:c>
      <x:c r="AC43" s="30" t="str">
        <x:f>IF(A43="","",IF(AND(COUNTIF(DECISION_CONTEXT!$A$6:$A$205,B43)=1,EXACT(B43,INDEX(DECISION_CONTEXT!$A$6:$A$205,MATCH(B43,DECISION_CONTEXT!$A$6:$A$205,0)))),"VALID","INVALID - DECISION LINK"))</x:f>
      </x:c>
      <x:c r="AD43" s="30" t="str">
        <x:f>IF(A43="","",IF(AND(COUNTIF(CLAIM_REGISTER!$A$6:$A$205,C43)=1,EXACT(AK43,INDEX(CLAIM_REGISTER!$Q$6:$Q$205,MATCH(C43,CLAIM_REGISTER!$A$6:$A$205,0)))),"VALID","INVALID - CLAIM OWNERSHIP"))</x:f>
      </x:c>
      <x:c r="AE43" s="30" t="str">
        <x:f>IF(A43="","",IF(AND(OR(EXACT(F43,"MATERIAL"),EXACT(F43,"SUPPORTING")),OR(EXACT(I43,"FIRST-PARTY PUBLISHED"),EXACT(I43,"BUYER / SALES EVIDENCE"),EXACT(I43,"INDEPENDENT THIRD PARTY"),EXACT(I43,"MODELLED / ESTIMATED"),EXACT(I43,"DISCOVERY / INDEX"),EXACT(I43,"INTERNAL OBSERVATION"),EXACT(I43,"SPECIALIST / AUTHORITY"),EXACT(I43,"DECISION RECORD")),OR(EXACT(J43,"YES"),EXACT(J43,"NO"),EXACT(J43,"UNCLEAR")),OR(EXACT(O43,"OBSERVED"),EXACT(O43,"INFERRED"),EXACT(O43,"ASSUMED"),EXACT(O43,"CONTRADICTORY"),EXACT(O43,"UNRESOLVED")),OR(EXACT(P43,"TRACEABLE"),EXACT(P43,"NOT TRACEABLE")),OR(EXACT(Q43,"CURRENT ENOUGH"),EXACT(Q43,"STALE / UNCLEAR")),OR(EXACT(R43,"DIRECT"),EXACT(R43,"INDIRECT")),OR(EXACT(S43,"IN SCOPE"),EXACT(S43,"PARTIAL / OUT OF SCOPE")),OR(EXACT(T43,"INDEPENDENT"),EXACT(T43,"DERIVATIVE / UNCLEAR")),OR(EXACT(U43,"PRESENT"),EXACT(U43,"ABSENT / NOT REQUIRED")),OR(EXACT(V43,"NONE KNOWN"),EXACT(V43,"MATERIAL CONFLICT")),OR(EXACT(W43,"ACCEPTABLE"),EXACT(W43,"UNCLEAR"),EXACT(W43,"PROHIBITED"))),"VALID","INVALID - CONTROLLED TOKEN"))</x:f>
      </x:c>
      <x:c r="AF43" s="30" t="str">
        <x:f>IF(A43="","",IF(AND(B43&lt;&gt;"",C43&lt;&gt;"",D43&lt;&gt;"",E43&lt;&gt;"",G43&lt;&gt;"",H43&lt;&gt;"",K43&lt;&gt;"",L43&lt;&gt;"",M43&lt;&gt;"",N43&lt;&gt;"",X43&lt;&gt;"",Y43&lt;&gt;"",Z43&lt;&gt;"",AA43&lt;&gt;""),"VALID","INVALID - REQUIRED FIELD"))</x:f>
      </x:c>
      <x:c r="AG43" s="30" t="str">
        <x:f>IF(A43="","",IF(W43="PROHIBITED","HOLD",IF(J43="NO","HOLD",IF(P43="NOT TRACEABLE","HOLD",IF(AND(O43="ASSUMED",F43="MATERIAL"),"HOLD",IF(OR(O43="CONTRADICTORY",O43="UNRESOLVED",V43="MATERIAL CONFLICT"),"HOLD",""))))))</x:f>
      </x:c>
      <x:c r="AH43" s="30" t="str">
        <x:f>IF(A43="","",IF(OR(Q43="STALE / UNCLEAR",R43="INDIRECT",S43="PARTIAL / OUT OF SCOPE",T43="DERIVATIVE / UNCLEAR",AND(O43="INFERRED",F43="MATERIAL",U43&lt;&gt;"PRESENT"),O43="ASSUMED"),"WEAK","CLEAR"))</x:f>
      </x:c>
      <x:c r="AI43" s="30" t="str">
        <x:f>IF(A43="","",IF(OR(AB43&lt;&gt;"VALID",AC43&lt;&gt;"VALID",AD43&lt;&gt;"VALID",AE43&lt;&gt;"VALID",AF43&lt;&gt;"VALID"),"REPAIR / NARROW",IF(AG43="HOLD","HOLD / EXCLUDE",IF(OR(J43="UNCLEAR",W43="UNCLEAR"),"REPAIR / NARROW",IF(AH43="WEAK",IF(AND(O43="INFERRED",J43="YES",P43="TRACEABLE",Q43="CURRENT ENOUGH",S43="IN SCOPE",W43="ACCEPTABLE",OR(F43="SUPPORTING",U43="PRESENT")),"BOUNDED INFERENCE","REPAIR / NARROW"),IF(O43="OBSERVED","DECISION-USABLE",IF(O43="INFERRED","BOUNDED INFERENCE","REPAIR / NARROW")))))))</x:f>
      </x:c>
      <x:c r="AJ43" s="30" t="str">
        <x:f>IF(A43="","",IF(AI43="DECISION-USABLE","Freeze the audited wording for downstream use.",IF(AI43="BOUNDED INFERENCE","Freeze the bounded inference with its label and limitation.",IF(AI43="REPAIR / NARROW","Repair ownership, role fit, provenance, controls or wording before use.","Hold the record out of decision use until the blocking condition is resolved."))))</x:f>
      </x:c>
      <x:c r="AK43" s="30" t="str">
        <x:f>IF(A43="","",C43&amp;"|~|"&amp;B43&amp;"|~|"&amp;D43&amp;"|~|"&amp;E43&amp;"|~|"&amp;F43&amp;"|~|"&amp;G43)</x:f>
      </x:c>
      <x:c r="AL43" s="30" t="str">
        <x:f>IF(A43="","",B43&amp;"|~|"&amp;C43&amp;"|~|"&amp;D43)</x:f>
      </x:c>
    </x:row>
    <x:row r="44">
      <x:c r="A44" s="24"/>
      <x:c r="B44" s="24"/>
      <x:c r="C44" s="24"/>
      <x:c r="D44" s="24"/>
      <x:c r="E44" s="24"/>
      <x:c r="F44" s="24"/>
      <x:c r="G44" s="24"/>
      <x:c r="H44" s="24"/>
      <x:c r="I44" s="24"/>
      <x:c r="J44" s="24"/>
      <x:c r="K44" s="24"/>
      <x:c r="L44" s="34"/>
      <x:c r="M44" s="34"/>
      <x:c r="N44" s="24"/>
      <x:c r="O44" s="24"/>
      <x:c r="P44" s="24"/>
      <x:c r="Q44" s="24"/>
      <x:c r="R44" s="24"/>
      <x:c r="S44" s="24"/>
      <x:c r="T44" s="24"/>
      <x:c r="U44" s="24"/>
      <x:c r="V44" s="24"/>
      <x:c r="W44" s="24"/>
      <x:c r="X44" s="24"/>
      <x:c r="Y44" s="24"/>
      <x:c r="Z44" s="24"/>
      <x:c r="AA44" s="24"/>
      <x:c r="AB44" s="30" t="str">
        <x:f>IF(A44="","",IF(COUNTIF($A$6:$A$205,A44)=1,"VALID","INVALID - DUPLICATE EVIDENCE ID"))</x:f>
      </x:c>
      <x:c r="AC44" s="30" t="str">
        <x:f>IF(A44="","",IF(AND(COUNTIF(DECISION_CONTEXT!$A$6:$A$205,B44)=1,EXACT(B44,INDEX(DECISION_CONTEXT!$A$6:$A$205,MATCH(B44,DECISION_CONTEXT!$A$6:$A$205,0)))),"VALID","INVALID - DECISION LINK"))</x:f>
      </x:c>
      <x:c r="AD44" s="30" t="str">
        <x:f>IF(A44="","",IF(AND(COUNTIF(CLAIM_REGISTER!$A$6:$A$205,C44)=1,EXACT(AK44,INDEX(CLAIM_REGISTER!$Q$6:$Q$205,MATCH(C44,CLAIM_REGISTER!$A$6:$A$205,0)))),"VALID","INVALID - CLAIM OWNERSHIP"))</x:f>
      </x:c>
      <x:c r="AE44" s="30" t="str">
        <x:f>IF(A44="","",IF(AND(OR(EXACT(F44,"MATERIAL"),EXACT(F44,"SUPPORTING")),OR(EXACT(I44,"FIRST-PARTY PUBLISHED"),EXACT(I44,"BUYER / SALES EVIDENCE"),EXACT(I44,"INDEPENDENT THIRD PARTY"),EXACT(I44,"MODELLED / ESTIMATED"),EXACT(I44,"DISCOVERY / INDEX"),EXACT(I44,"INTERNAL OBSERVATION"),EXACT(I44,"SPECIALIST / AUTHORITY"),EXACT(I44,"DECISION RECORD")),OR(EXACT(J44,"YES"),EXACT(J44,"NO"),EXACT(J44,"UNCLEAR")),OR(EXACT(O44,"OBSERVED"),EXACT(O44,"INFERRED"),EXACT(O44,"ASSUMED"),EXACT(O44,"CONTRADICTORY"),EXACT(O44,"UNRESOLVED")),OR(EXACT(P44,"TRACEABLE"),EXACT(P44,"NOT TRACEABLE")),OR(EXACT(Q44,"CURRENT ENOUGH"),EXACT(Q44,"STALE / UNCLEAR")),OR(EXACT(R44,"DIRECT"),EXACT(R44,"INDIRECT")),OR(EXACT(S44,"IN SCOPE"),EXACT(S44,"PARTIAL / OUT OF SCOPE")),OR(EXACT(T44,"INDEPENDENT"),EXACT(T44,"DERIVATIVE / UNCLEAR")),OR(EXACT(U44,"PRESENT"),EXACT(U44,"ABSENT / NOT REQUIRED")),OR(EXACT(V44,"NONE KNOWN"),EXACT(V44,"MATERIAL CONFLICT")),OR(EXACT(W44,"ACCEPTABLE"),EXACT(W44,"UNCLEAR"),EXACT(W44,"PROHIBITED"))),"VALID","INVALID - CONTROLLED TOKEN"))</x:f>
      </x:c>
      <x:c r="AF44" s="30" t="str">
        <x:f>IF(A44="","",IF(AND(B44&lt;&gt;"",C44&lt;&gt;"",D44&lt;&gt;"",E44&lt;&gt;"",G44&lt;&gt;"",H44&lt;&gt;"",K44&lt;&gt;"",L44&lt;&gt;"",M44&lt;&gt;"",N44&lt;&gt;"",X44&lt;&gt;"",Y44&lt;&gt;"",Z44&lt;&gt;"",AA44&lt;&gt;""),"VALID","INVALID - REQUIRED FIELD"))</x:f>
      </x:c>
      <x:c r="AG44" s="30" t="str">
        <x:f>IF(A44="","",IF(W44="PROHIBITED","HOLD",IF(J44="NO","HOLD",IF(P44="NOT TRACEABLE","HOLD",IF(AND(O44="ASSUMED",F44="MATERIAL"),"HOLD",IF(OR(O44="CONTRADICTORY",O44="UNRESOLVED",V44="MATERIAL CONFLICT"),"HOLD",""))))))</x:f>
      </x:c>
      <x:c r="AH44" s="30" t="str">
        <x:f>IF(A44="","",IF(OR(Q44="STALE / UNCLEAR",R44="INDIRECT",S44="PARTIAL / OUT OF SCOPE",T44="DERIVATIVE / UNCLEAR",AND(O44="INFERRED",F44="MATERIAL",U44&lt;&gt;"PRESENT"),O44="ASSUMED"),"WEAK","CLEAR"))</x:f>
      </x:c>
      <x:c r="AI44" s="30" t="str">
        <x:f>IF(A44="","",IF(OR(AB44&lt;&gt;"VALID",AC44&lt;&gt;"VALID",AD44&lt;&gt;"VALID",AE44&lt;&gt;"VALID",AF44&lt;&gt;"VALID"),"REPAIR / NARROW",IF(AG44="HOLD","HOLD / EXCLUDE",IF(OR(J44="UNCLEAR",W44="UNCLEAR"),"REPAIR / NARROW",IF(AH44="WEAK",IF(AND(O44="INFERRED",J44="YES",P44="TRACEABLE",Q44="CURRENT ENOUGH",S44="IN SCOPE",W44="ACCEPTABLE",OR(F44="SUPPORTING",U44="PRESENT")),"BOUNDED INFERENCE","REPAIR / NARROW"),IF(O44="OBSERVED","DECISION-USABLE",IF(O44="INFERRED","BOUNDED INFERENCE","REPAIR / NARROW")))))))</x:f>
      </x:c>
      <x:c r="AJ44" s="30" t="str">
        <x:f>IF(A44="","",IF(AI44="DECISION-USABLE","Freeze the audited wording for downstream use.",IF(AI44="BOUNDED INFERENCE","Freeze the bounded inference with its label and limitation.",IF(AI44="REPAIR / NARROW","Repair ownership, role fit, provenance, controls or wording before use.","Hold the record out of decision use until the blocking condition is resolved."))))</x:f>
      </x:c>
      <x:c r="AK44" s="30" t="str">
        <x:f>IF(A44="","",C44&amp;"|~|"&amp;B44&amp;"|~|"&amp;D44&amp;"|~|"&amp;E44&amp;"|~|"&amp;F44&amp;"|~|"&amp;G44)</x:f>
      </x:c>
      <x:c r="AL44" s="30" t="str">
        <x:f>IF(A44="","",B44&amp;"|~|"&amp;C44&amp;"|~|"&amp;D44)</x:f>
      </x:c>
    </x:row>
    <x:row r="45">
      <x:c r="A45" s="24"/>
      <x:c r="B45" s="24"/>
      <x:c r="C45" s="24"/>
      <x:c r="D45" s="24"/>
      <x:c r="E45" s="24"/>
      <x:c r="F45" s="24"/>
      <x:c r="G45" s="24"/>
      <x:c r="H45" s="24"/>
      <x:c r="I45" s="24"/>
      <x:c r="J45" s="24"/>
      <x:c r="K45" s="24"/>
      <x:c r="L45" s="34"/>
      <x:c r="M45" s="34"/>
      <x:c r="N45" s="24"/>
      <x:c r="O45" s="24"/>
      <x:c r="P45" s="24"/>
      <x:c r="Q45" s="24"/>
      <x:c r="R45" s="24"/>
      <x:c r="S45" s="24"/>
      <x:c r="T45" s="24"/>
      <x:c r="U45" s="24"/>
      <x:c r="V45" s="24"/>
      <x:c r="W45" s="24"/>
      <x:c r="X45" s="24"/>
      <x:c r="Y45" s="24"/>
      <x:c r="Z45" s="24"/>
      <x:c r="AA45" s="24"/>
      <x:c r="AB45" s="30" t="str">
        <x:f>IF(A45="","",IF(COUNTIF($A$6:$A$205,A45)=1,"VALID","INVALID - DUPLICATE EVIDENCE ID"))</x:f>
      </x:c>
      <x:c r="AC45" s="30" t="str">
        <x:f>IF(A45="","",IF(AND(COUNTIF(DECISION_CONTEXT!$A$6:$A$205,B45)=1,EXACT(B45,INDEX(DECISION_CONTEXT!$A$6:$A$205,MATCH(B45,DECISION_CONTEXT!$A$6:$A$205,0)))),"VALID","INVALID - DECISION LINK"))</x:f>
      </x:c>
      <x:c r="AD45" s="30" t="str">
        <x:f>IF(A45="","",IF(AND(COUNTIF(CLAIM_REGISTER!$A$6:$A$205,C45)=1,EXACT(AK45,INDEX(CLAIM_REGISTER!$Q$6:$Q$205,MATCH(C45,CLAIM_REGISTER!$A$6:$A$205,0)))),"VALID","INVALID - CLAIM OWNERSHIP"))</x:f>
      </x:c>
      <x:c r="AE45" s="30" t="str">
        <x:f>IF(A45="","",IF(AND(OR(EXACT(F45,"MATERIAL"),EXACT(F45,"SUPPORTING")),OR(EXACT(I45,"FIRST-PARTY PUBLISHED"),EXACT(I45,"BUYER / SALES EVIDENCE"),EXACT(I45,"INDEPENDENT THIRD PARTY"),EXACT(I45,"MODELLED / ESTIMATED"),EXACT(I45,"DISCOVERY / INDEX"),EXACT(I45,"INTERNAL OBSERVATION"),EXACT(I45,"SPECIALIST / AUTHORITY"),EXACT(I45,"DECISION RECORD")),OR(EXACT(J45,"YES"),EXACT(J45,"NO"),EXACT(J45,"UNCLEAR")),OR(EXACT(O45,"OBSERVED"),EXACT(O45,"INFERRED"),EXACT(O45,"ASSUMED"),EXACT(O45,"CONTRADICTORY"),EXACT(O45,"UNRESOLVED")),OR(EXACT(P45,"TRACEABLE"),EXACT(P45,"NOT TRACEABLE")),OR(EXACT(Q45,"CURRENT ENOUGH"),EXACT(Q45,"STALE / UNCLEAR")),OR(EXACT(R45,"DIRECT"),EXACT(R45,"INDIRECT")),OR(EXACT(S45,"IN SCOPE"),EXACT(S45,"PARTIAL / OUT OF SCOPE")),OR(EXACT(T45,"INDEPENDENT"),EXACT(T45,"DERIVATIVE / UNCLEAR")),OR(EXACT(U45,"PRESENT"),EXACT(U45,"ABSENT / NOT REQUIRED")),OR(EXACT(V45,"NONE KNOWN"),EXACT(V45,"MATERIAL CONFLICT")),OR(EXACT(W45,"ACCEPTABLE"),EXACT(W45,"UNCLEAR"),EXACT(W45,"PROHIBITED"))),"VALID","INVALID - CONTROLLED TOKEN"))</x:f>
      </x:c>
      <x:c r="AF45" s="30" t="str">
        <x:f>IF(A45="","",IF(AND(B45&lt;&gt;"",C45&lt;&gt;"",D45&lt;&gt;"",E45&lt;&gt;"",G45&lt;&gt;"",H45&lt;&gt;"",K45&lt;&gt;"",L45&lt;&gt;"",M45&lt;&gt;"",N45&lt;&gt;"",X45&lt;&gt;"",Y45&lt;&gt;"",Z45&lt;&gt;"",AA45&lt;&gt;""),"VALID","INVALID - REQUIRED FIELD"))</x:f>
      </x:c>
      <x:c r="AG45" s="30" t="str">
        <x:f>IF(A45="","",IF(W45="PROHIBITED","HOLD",IF(J45="NO","HOLD",IF(P45="NOT TRACEABLE","HOLD",IF(AND(O45="ASSUMED",F45="MATERIAL"),"HOLD",IF(OR(O45="CONTRADICTORY",O45="UNRESOLVED",V45="MATERIAL CONFLICT"),"HOLD",""))))))</x:f>
      </x:c>
      <x:c r="AH45" s="30" t="str">
        <x:f>IF(A45="","",IF(OR(Q45="STALE / UNCLEAR",R45="INDIRECT",S45="PARTIAL / OUT OF SCOPE",T45="DERIVATIVE / UNCLEAR",AND(O45="INFERRED",F45="MATERIAL",U45&lt;&gt;"PRESENT"),O45="ASSUMED"),"WEAK","CLEAR"))</x:f>
      </x:c>
      <x:c r="AI45" s="30" t="str">
        <x:f>IF(A45="","",IF(OR(AB45&lt;&gt;"VALID",AC45&lt;&gt;"VALID",AD45&lt;&gt;"VALID",AE45&lt;&gt;"VALID",AF45&lt;&gt;"VALID"),"REPAIR / NARROW",IF(AG45="HOLD","HOLD / EXCLUDE",IF(OR(J45="UNCLEAR",W45="UNCLEAR"),"REPAIR / NARROW",IF(AH45="WEAK",IF(AND(O45="INFERRED",J45="YES",P45="TRACEABLE",Q45="CURRENT ENOUGH",S45="IN SCOPE",W45="ACCEPTABLE",OR(F45="SUPPORTING",U45="PRESENT")),"BOUNDED INFERENCE","REPAIR / NARROW"),IF(O45="OBSERVED","DECISION-USABLE",IF(O45="INFERRED","BOUNDED INFERENCE","REPAIR / NARROW")))))))</x:f>
      </x:c>
      <x:c r="AJ45" s="30" t="str">
        <x:f>IF(A45="","",IF(AI45="DECISION-USABLE","Freeze the audited wording for downstream use.",IF(AI45="BOUNDED INFERENCE","Freeze the bounded inference with its label and limitation.",IF(AI45="REPAIR / NARROW","Repair ownership, role fit, provenance, controls or wording before use.","Hold the record out of decision use until the blocking condition is resolved."))))</x:f>
      </x:c>
      <x:c r="AK45" s="30" t="str">
        <x:f>IF(A45="","",C45&amp;"|~|"&amp;B45&amp;"|~|"&amp;D45&amp;"|~|"&amp;E45&amp;"|~|"&amp;F45&amp;"|~|"&amp;G45)</x:f>
      </x:c>
      <x:c r="AL45" s="30" t="str">
        <x:f>IF(A45="","",B45&amp;"|~|"&amp;C45&amp;"|~|"&amp;D45)</x:f>
      </x:c>
    </x:row>
    <x:row r="46">
      <x:c r="A46" s="24"/>
      <x:c r="B46" s="24"/>
      <x:c r="C46" s="24"/>
      <x:c r="D46" s="24"/>
      <x:c r="E46" s="24"/>
      <x:c r="F46" s="24"/>
      <x:c r="G46" s="24"/>
      <x:c r="H46" s="24"/>
      <x:c r="I46" s="24"/>
      <x:c r="J46" s="24"/>
      <x:c r="K46" s="24"/>
      <x:c r="L46" s="34"/>
      <x:c r="M46" s="34"/>
      <x:c r="N46" s="24"/>
      <x:c r="O46" s="24"/>
      <x:c r="P46" s="24"/>
      <x:c r="Q46" s="24"/>
      <x:c r="R46" s="24"/>
      <x:c r="S46" s="24"/>
      <x:c r="T46" s="24"/>
      <x:c r="U46" s="24"/>
      <x:c r="V46" s="24"/>
      <x:c r="W46" s="24"/>
      <x:c r="X46" s="24"/>
      <x:c r="Y46" s="24"/>
      <x:c r="Z46" s="24"/>
      <x:c r="AA46" s="24"/>
      <x:c r="AB46" s="30" t="str">
        <x:f>IF(A46="","",IF(COUNTIF($A$6:$A$205,A46)=1,"VALID","INVALID - DUPLICATE EVIDENCE ID"))</x:f>
      </x:c>
      <x:c r="AC46" s="30" t="str">
        <x:f>IF(A46="","",IF(AND(COUNTIF(DECISION_CONTEXT!$A$6:$A$205,B46)=1,EXACT(B46,INDEX(DECISION_CONTEXT!$A$6:$A$205,MATCH(B46,DECISION_CONTEXT!$A$6:$A$205,0)))),"VALID","INVALID - DECISION LINK"))</x:f>
      </x:c>
      <x:c r="AD46" s="30" t="str">
        <x:f>IF(A46="","",IF(AND(COUNTIF(CLAIM_REGISTER!$A$6:$A$205,C46)=1,EXACT(AK46,INDEX(CLAIM_REGISTER!$Q$6:$Q$205,MATCH(C46,CLAIM_REGISTER!$A$6:$A$205,0)))),"VALID","INVALID - CLAIM OWNERSHIP"))</x:f>
      </x:c>
      <x:c r="AE46" s="30" t="str">
        <x:f>IF(A46="","",IF(AND(OR(EXACT(F46,"MATERIAL"),EXACT(F46,"SUPPORTING")),OR(EXACT(I46,"FIRST-PARTY PUBLISHED"),EXACT(I46,"BUYER / SALES EVIDENCE"),EXACT(I46,"INDEPENDENT THIRD PARTY"),EXACT(I46,"MODELLED / ESTIMATED"),EXACT(I46,"DISCOVERY / INDEX"),EXACT(I46,"INTERNAL OBSERVATION"),EXACT(I46,"SPECIALIST / AUTHORITY"),EXACT(I46,"DECISION RECORD")),OR(EXACT(J46,"YES"),EXACT(J46,"NO"),EXACT(J46,"UNCLEAR")),OR(EXACT(O46,"OBSERVED"),EXACT(O46,"INFERRED"),EXACT(O46,"ASSUMED"),EXACT(O46,"CONTRADICTORY"),EXACT(O46,"UNRESOLVED")),OR(EXACT(P46,"TRACEABLE"),EXACT(P46,"NOT TRACEABLE")),OR(EXACT(Q46,"CURRENT ENOUGH"),EXACT(Q46,"STALE / UNCLEAR")),OR(EXACT(R46,"DIRECT"),EXACT(R46,"INDIRECT")),OR(EXACT(S46,"IN SCOPE"),EXACT(S46,"PARTIAL / OUT OF SCOPE")),OR(EXACT(T46,"INDEPENDENT"),EXACT(T46,"DERIVATIVE / UNCLEAR")),OR(EXACT(U46,"PRESENT"),EXACT(U46,"ABSENT / NOT REQUIRED")),OR(EXACT(V46,"NONE KNOWN"),EXACT(V46,"MATERIAL CONFLICT")),OR(EXACT(W46,"ACCEPTABLE"),EXACT(W46,"UNCLEAR"),EXACT(W46,"PROHIBITED"))),"VALID","INVALID - CONTROLLED TOKEN"))</x:f>
      </x:c>
      <x:c r="AF46" s="30" t="str">
        <x:f>IF(A46="","",IF(AND(B46&lt;&gt;"",C46&lt;&gt;"",D46&lt;&gt;"",E46&lt;&gt;"",G46&lt;&gt;"",H46&lt;&gt;"",K46&lt;&gt;"",L46&lt;&gt;"",M46&lt;&gt;"",N46&lt;&gt;"",X46&lt;&gt;"",Y46&lt;&gt;"",Z46&lt;&gt;"",AA46&lt;&gt;""),"VALID","INVALID - REQUIRED FIELD"))</x:f>
      </x:c>
      <x:c r="AG46" s="30" t="str">
        <x:f>IF(A46="","",IF(W46="PROHIBITED","HOLD",IF(J46="NO","HOLD",IF(P46="NOT TRACEABLE","HOLD",IF(AND(O46="ASSUMED",F46="MATERIAL"),"HOLD",IF(OR(O46="CONTRADICTORY",O46="UNRESOLVED",V46="MATERIAL CONFLICT"),"HOLD",""))))))</x:f>
      </x:c>
      <x:c r="AH46" s="30" t="str">
        <x:f>IF(A46="","",IF(OR(Q46="STALE / UNCLEAR",R46="INDIRECT",S46="PARTIAL / OUT OF SCOPE",T46="DERIVATIVE / UNCLEAR",AND(O46="INFERRED",F46="MATERIAL",U46&lt;&gt;"PRESENT"),O46="ASSUMED"),"WEAK","CLEAR"))</x:f>
      </x:c>
      <x:c r="AI46" s="30" t="str">
        <x:f>IF(A46="","",IF(OR(AB46&lt;&gt;"VALID",AC46&lt;&gt;"VALID",AD46&lt;&gt;"VALID",AE46&lt;&gt;"VALID",AF46&lt;&gt;"VALID"),"REPAIR / NARROW",IF(AG46="HOLD","HOLD / EXCLUDE",IF(OR(J46="UNCLEAR",W46="UNCLEAR"),"REPAIR / NARROW",IF(AH46="WEAK",IF(AND(O46="INFERRED",J46="YES",P46="TRACEABLE",Q46="CURRENT ENOUGH",S46="IN SCOPE",W46="ACCEPTABLE",OR(F46="SUPPORTING",U46="PRESENT")),"BOUNDED INFERENCE","REPAIR / NARROW"),IF(O46="OBSERVED","DECISION-USABLE",IF(O46="INFERRED","BOUNDED INFERENCE","REPAIR / NARROW")))))))</x:f>
      </x:c>
      <x:c r="AJ46" s="30" t="str">
        <x:f>IF(A46="","",IF(AI46="DECISION-USABLE","Freeze the audited wording for downstream use.",IF(AI46="BOUNDED INFERENCE","Freeze the bounded inference with its label and limitation.",IF(AI46="REPAIR / NARROW","Repair ownership, role fit, provenance, controls or wording before use.","Hold the record out of decision use until the blocking condition is resolved."))))</x:f>
      </x:c>
      <x:c r="AK46" s="30" t="str">
        <x:f>IF(A46="","",C46&amp;"|~|"&amp;B46&amp;"|~|"&amp;D46&amp;"|~|"&amp;E46&amp;"|~|"&amp;F46&amp;"|~|"&amp;G46)</x:f>
      </x:c>
      <x:c r="AL46" s="30" t="str">
        <x:f>IF(A46="","",B46&amp;"|~|"&amp;C46&amp;"|~|"&amp;D46)</x:f>
      </x:c>
    </x:row>
    <x:row r="47">
      <x:c r="A47" s="24"/>
      <x:c r="B47" s="24"/>
      <x:c r="C47" s="24"/>
      <x:c r="D47" s="24"/>
      <x:c r="E47" s="24"/>
      <x:c r="F47" s="24"/>
      <x:c r="G47" s="24"/>
      <x:c r="H47" s="24"/>
      <x:c r="I47" s="24"/>
      <x:c r="J47" s="24"/>
      <x:c r="K47" s="24"/>
      <x:c r="L47" s="34"/>
      <x:c r="M47" s="34"/>
      <x:c r="N47" s="24"/>
      <x:c r="O47" s="24"/>
      <x:c r="P47" s="24"/>
      <x:c r="Q47" s="24"/>
      <x:c r="R47" s="24"/>
      <x:c r="S47" s="24"/>
      <x:c r="T47" s="24"/>
      <x:c r="U47" s="24"/>
      <x:c r="V47" s="24"/>
      <x:c r="W47" s="24"/>
      <x:c r="X47" s="24"/>
      <x:c r="Y47" s="24"/>
      <x:c r="Z47" s="24"/>
      <x:c r="AA47" s="24"/>
      <x:c r="AB47" s="30" t="str">
        <x:f>IF(A47="","",IF(COUNTIF($A$6:$A$205,A47)=1,"VALID","INVALID - DUPLICATE EVIDENCE ID"))</x:f>
      </x:c>
      <x:c r="AC47" s="30" t="str">
        <x:f>IF(A47="","",IF(AND(COUNTIF(DECISION_CONTEXT!$A$6:$A$205,B47)=1,EXACT(B47,INDEX(DECISION_CONTEXT!$A$6:$A$205,MATCH(B47,DECISION_CONTEXT!$A$6:$A$205,0)))),"VALID","INVALID - DECISION LINK"))</x:f>
      </x:c>
      <x:c r="AD47" s="30" t="str">
        <x:f>IF(A47="","",IF(AND(COUNTIF(CLAIM_REGISTER!$A$6:$A$205,C47)=1,EXACT(AK47,INDEX(CLAIM_REGISTER!$Q$6:$Q$205,MATCH(C47,CLAIM_REGISTER!$A$6:$A$205,0)))),"VALID","INVALID - CLAIM OWNERSHIP"))</x:f>
      </x:c>
      <x:c r="AE47" s="30" t="str">
        <x:f>IF(A47="","",IF(AND(OR(EXACT(F47,"MATERIAL"),EXACT(F47,"SUPPORTING")),OR(EXACT(I47,"FIRST-PARTY PUBLISHED"),EXACT(I47,"BUYER / SALES EVIDENCE"),EXACT(I47,"INDEPENDENT THIRD PARTY"),EXACT(I47,"MODELLED / ESTIMATED"),EXACT(I47,"DISCOVERY / INDEX"),EXACT(I47,"INTERNAL OBSERVATION"),EXACT(I47,"SPECIALIST / AUTHORITY"),EXACT(I47,"DECISION RECORD")),OR(EXACT(J47,"YES"),EXACT(J47,"NO"),EXACT(J47,"UNCLEAR")),OR(EXACT(O47,"OBSERVED"),EXACT(O47,"INFERRED"),EXACT(O47,"ASSUMED"),EXACT(O47,"CONTRADICTORY"),EXACT(O47,"UNRESOLVED")),OR(EXACT(P47,"TRACEABLE"),EXACT(P47,"NOT TRACEABLE")),OR(EXACT(Q47,"CURRENT ENOUGH"),EXACT(Q47,"STALE / UNCLEAR")),OR(EXACT(R47,"DIRECT"),EXACT(R47,"INDIRECT")),OR(EXACT(S47,"IN SCOPE"),EXACT(S47,"PARTIAL / OUT OF SCOPE")),OR(EXACT(T47,"INDEPENDENT"),EXACT(T47,"DERIVATIVE / UNCLEAR")),OR(EXACT(U47,"PRESENT"),EXACT(U47,"ABSENT / NOT REQUIRED")),OR(EXACT(V47,"NONE KNOWN"),EXACT(V47,"MATERIAL CONFLICT")),OR(EXACT(W47,"ACCEPTABLE"),EXACT(W47,"UNCLEAR"),EXACT(W47,"PROHIBITED"))),"VALID","INVALID - CONTROLLED TOKEN"))</x:f>
      </x:c>
      <x:c r="AF47" s="30" t="str">
        <x:f>IF(A47="","",IF(AND(B47&lt;&gt;"",C47&lt;&gt;"",D47&lt;&gt;"",E47&lt;&gt;"",G47&lt;&gt;"",H47&lt;&gt;"",K47&lt;&gt;"",L47&lt;&gt;"",M47&lt;&gt;"",N47&lt;&gt;"",X47&lt;&gt;"",Y47&lt;&gt;"",Z47&lt;&gt;"",AA47&lt;&gt;""),"VALID","INVALID - REQUIRED FIELD"))</x:f>
      </x:c>
      <x:c r="AG47" s="30" t="str">
        <x:f>IF(A47="","",IF(W47="PROHIBITED","HOLD",IF(J47="NO","HOLD",IF(P47="NOT TRACEABLE","HOLD",IF(AND(O47="ASSUMED",F47="MATERIAL"),"HOLD",IF(OR(O47="CONTRADICTORY",O47="UNRESOLVED",V47="MATERIAL CONFLICT"),"HOLD",""))))))</x:f>
      </x:c>
      <x:c r="AH47" s="30" t="str">
        <x:f>IF(A47="","",IF(OR(Q47="STALE / UNCLEAR",R47="INDIRECT",S47="PARTIAL / OUT OF SCOPE",T47="DERIVATIVE / UNCLEAR",AND(O47="INFERRED",F47="MATERIAL",U47&lt;&gt;"PRESENT"),O47="ASSUMED"),"WEAK","CLEAR"))</x:f>
      </x:c>
      <x:c r="AI47" s="30" t="str">
        <x:f>IF(A47="","",IF(OR(AB47&lt;&gt;"VALID",AC47&lt;&gt;"VALID",AD47&lt;&gt;"VALID",AE47&lt;&gt;"VALID",AF47&lt;&gt;"VALID"),"REPAIR / NARROW",IF(AG47="HOLD","HOLD / EXCLUDE",IF(OR(J47="UNCLEAR",W47="UNCLEAR"),"REPAIR / NARROW",IF(AH47="WEAK",IF(AND(O47="INFERRED",J47="YES",P47="TRACEABLE",Q47="CURRENT ENOUGH",S47="IN SCOPE",W47="ACCEPTABLE",OR(F47="SUPPORTING",U47="PRESENT")),"BOUNDED INFERENCE","REPAIR / NARROW"),IF(O47="OBSERVED","DECISION-USABLE",IF(O47="INFERRED","BOUNDED INFERENCE","REPAIR / NARROW")))))))</x:f>
      </x:c>
      <x:c r="AJ47" s="30" t="str">
        <x:f>IF(A47="","",IF(AI47="DECISION-USABLE","Freeze the audited wording for downstream use.",IF(AI47="BOUNDED INFERENCE","Freeze the bounded inference with its label and limitation.",IF(AI47="REPAIR / NARROW","Repair ownership, role fit, provenance, controls or wording before use.","Hold the record out of decision use until the blocking condition is resolved."))))</x:f>
      </x:c>
      <x:c r="AK47" s="30" t="str">
        <x:f>IF(A47="","",C47&amp;"|~|"&amp;B47&amp;"|~|"&amp;D47&amp;"|~|"&amp;E47&amp;"|~|"&amp;F47&amp;"|~|"&amp;G47)</x:f>
      </x:c>
      <x:c r="AL47" s="30" t="str">
        <x:f>IF(A47="","",B47&amp;"|~|"&amp;C47&amp;"|~|"&amp;D47)</x:f>
      </x:c>
    </x:row>
    <x:row r="48">
      <x:c r="A48" s="24"/>
      <x:c r="B48" s="24"/>
      <x:c r="C48" s="24"/>
      <x:c r="D48" s="24"/>
      <x:c r="E48" s="24"/>
      <x:c r="F48" s="24"/>
      <x:c r="G48" s="24"/>
      <x:c r="H48" s="24"/>
      <x:c r="I48" s="24"/>
      <x:c r="J48" s="24"/>
      <x:c r="K48" s="24"/>
      <x:c r="L48" s="34"/>
      <x:c r="M48" s="34"/>
      <x:c r="N48" s="24"/>
      <x:c r="O48" s="24"/>
      <x:c r="P48" s="24"/>
      <x:c r="Q48" s="24"/>
      <x:c r="R48" s="24"/>
      <x:c r="S48" s="24"/>
      <x:c r="T48" s="24"/>
      <x:c r="U48" s="24"/>
      <x:c r="V48" s="24"/>
      <x:c r="W48" s="24"/>
      <x:c r="X48" s="24"/>
      <x:c r="Y48" s="24"/>
      <x:c r="Z48" s="24"/>
      <x:c r="AA48" s="24"/>
      <x:c r="AB48" s="30" t="str">
        <x:f>IF(A48="","",IF(COUNTIF($A$6:$A$205,A48)=1,"VALID","INVALID - DUPLICATE EVIDENCE ID"))</x:f>
      </x:c>
      <x:c r="AC48" s="30" t="str">
        <x:f>IF(A48="","",IF(AND(COUNTIF(DECISION_CONTEXT!$A$6:$A$205,B48)=1,EXACT(B48,INDEX(DECISION_CONTEXT!$A$6:$A$205,MATCH(B48,DECISION_CONTEXT!$A$6:$A$205,0)))),"VALID","INVALID - DECISION LINK"))</x:f>
      </x:c>
      <x:c r="AD48" s="30" t="str">
        <x:f>IF(A48="","",IF(AND(COUNTIF(CLAIM_REGISTER!$A$6:$A$205,C48)=1,EXACT(AK48,INDEX(CLAIM_REGISTER!$Q$6:$Q$205,MATCH(C48,CLAIM_REGISTER!$A$6:$A$205,0)))),"VALID","INVALID - CLAIM OWNERSHIP"))</x:f>
      </x:c>
      <x:c r="AE48" s="30" t="str">
        <x:f>IF(A48="","",IF(AND(OR(EXACT(F48,"MATERIAL"),EXACT(F48,"SUPPORTING")),OR(EXACT(I48,"FIRST-PARTY PUBLISHED"),EXACT(I48,"BUYER / SALES EVIDENCE"),EXACT(I48,"INDEPENDENT THIRD PARTY"),EXACT(I48,"MODELLED / ESTIMATED"),EXACT(I48,"DISCOVERY / INDEX"),EXACT(I48,"INTERNAL OBSERVATION"),EXACT(I48,"SPECIALIST / AUTHORITY"),EXACT(I48,"DECISION RECORD")),OR(EXACT(J48,"YES"),EXACT(J48,"NO"),EXACT(J48,"UNCLEAR")),OR(EXACT(O48,"OBSERVED"),EXACT(O48,"INFERRED"),EXACT(O48,"ASSUMED"),EXACT(O48,"CONTRADICTORY"),EXACT(O48,"UNRESOLVED")),OR(EXACT(P48,"TRACEABLE"),EXACT(P48,"NOT TRACEABLE")),OR(EXACT(Q48,"CURRENT ENOUGH"),EXACT(Q48,"STALE / UNCLEAR")),OR(EXACT(R48,"DIRECT"),EXACT(R48,"INDIRECT")),OR(EXACT(S48,"IN SCOPE"),EXACT(S48,"PARTIAL / OUT OF SCOPE")),OR(EXACT(T48,"INDEPENDENT"),EXACT(T48,"DERIVATIVE / UNCLEAR")),OR(EXACT(U48,"PRESENT"),EXACT(U48,"ABSENT / NOT REQUIRED")),OR(EXACT(V48,"NONE KNOWN"),EXACT(V48,"MATERIAL CONFLICT")),OR(EXACT(W48,"ACCEPTABLE"),EXACT(W48,"UNCLEAR"),EXACT(W48,"PROHIBITED"))),"VALID","INVALID - CONTROLLED TOKEN"))</x:f>
      </x:c>
      <x:c r="AF48" s="30" t="str">
        <x:f>IF(A48="","",IF(AND(B48&lt;&gt;"",C48&lt;&gt;"",D48&lt;&gt;"",E48&lt;&gt;"",G48&lt;&gt;"",H48&lt;&gt;"",K48&lt;&gt;"",L48&lt;&gt;"",M48&lt;&gt;"",N48&lt;&gt;"",X48&lt;&gt;"",Y48&lt;&gt;"",Z48&lt;&gt;"",AA48&lt;&gt;""),"VALID","INVALID - REQUIRED FIELD"))</x:f>
      </x:c>
      <x:c r="AG48" s="30" t="str">
        <x:f>IF(A48="","",IF(W48="PROHIBITED","HOLD",IF(J48="NO","HOLD",IF(P48="NOT TRACEABLE","HOLD",IF(AND(O48="ASSUMED",F48="MATERIAL"),"HOLD",IF(OR(O48="CONTRADICTORY",O48="UNRESOLVED",V48="MATERIAL CONFLICT"),"HOLD",""))))))</x:f>
      </x:c>
      <x:c r="AH48" s="30" t="str">
        <x:f>IF(A48="","",IF(OR(Q48="STALE / UNCLEAR",R48="INDIRECT",S48="PARTIAL / OUT OF SCOPE",T48="DERIVATIVE / UNCLEAR",AND(O48="INFERRED",F48="MATERIAL",U48&lt;&gt;"PRESENT"),O48="ASSUMED"),"WEAK","CLEAR"))</x:f>
      </x:c>
      <x:c r="AI48" s="30" t="str">
        <x:f>IF(A48="","",IF(OR(AB48&lt;&gt;"VALID",AC48&lt;&gt;"VALID",AD48&lt;&gt;"VALID",AE48&lt;&gt;"VALID",AF48&lt;&gt;"VALID"),"REPAIR / NARROW",IF(AG48="HOLD","HOLD / EXCLUDE",IF(OR(J48="UNCLEAR",W48="UNCLEAR"),"REPAIR / NARROW",IF(AH48="WEAK",IF(AND(O48="INFERRED",J48="YES",P48="TRACEABLE",Q48="CURRENT ENOUGH",S48="IN SCOPE",W48="ACCEPTABLE",OR(F48="SUPPORTING",U48="PRESENT")),"BOUNDED INFERENCE","REPAIR / NARROW"),IF(O48="OBSERVED","DECISION-USABLE",IF(O48="INFERRED","BOUNDED INFERENCE","REPAIR / NARROW")))))))</x:f>
      </x:c>
      <x:c r="AJ48" s="30" t="str">
        <x:f>IF(A48="","",IF(AI48="DECISION-USABLE","Freeze the audited wording for downstream use.",IF(AI48="BOUNDED INFERENCE","Freeze the bounded inference with its label and limitation.",IF(AI48="REPAIR / NARROW","Repair ownership, role fit, provenance, controls or wording before use.","Hold the record out of decision use until the blocking condition is resolved."))))</x:f>
      </x:c>
      <x:c r="AK48" s="30" t="str">
        <x:f>IF(A48="","",C48&amp;"|~|"&amp;B48&amp;"|~|"&amp;D48&amp;"|~|"&amp;E48&amp;"|~|"&amp;F48&amp;"|~|"&amp;G48)</x:f>
      </x:c>
      <x:c r="AL48" s="30" t="str">
        <x:f>IF(A48="","",B48&amp;"|~|"&amp;C48&amp;"|~|"&amp;D48)</x:f>
      </x:c>
    </x:row>
    <x:row r="49">
      <x:c r="A49" s="24"/>
      <x:c r="B49" s="24"/>
      <x:c r="C49" s="24"/>
      <x:c r="D49" s="24"/>
      <x:c r="E49" s="24"/>
      <x:c r="F49" s="24"/>
      <x:c r="G49" s="24"/>
      <x:c r="H49" s="24"/>
      <x:c r="I49" s="24"/>
      <x:c r="J49" s="24"/>
      <x:c r="K49" s="24"/>
      <x:c r="L49" s="34"/>
      <x:c r="M49" s="34"/>
      <x:c r="N49" s="24"/>
      <x:c r="O49" s="24"/>
      <x:c r="P49" s="24"/>
      <x:c r="Q49" s="24"/>
      <x:c r="R49" s="24"/>
      <x:c r="S49" s="24"/>
      <x:c r="T49" s="24"/>
      <x:c r="U49" s="24"/>
      <x:c r="V49" s="24"/>
      <x:c r="W49" s="24"/>
      <x:c r="X49" s="24"/>
      <x:c r="Y49" s="24"/>
      <x:c r="Z49" s="24"/>
      <x:c r="AA49" s="24"/>
      <x:c r="AB49" s="30" t="str">
        <x:f>IF(A49="","",IF(COUNTIF($A$6:$A$205,A49)=1,"VALID","INVALID - DUPLICATE EVIDENCE ID"))</x:f>
      </x:c>
      <x:c r="AC49" s="30" t="str">
        <x:f>IF(A49="","",IF(AND(COUNTIF(DECISION_CONTEXT!$A$6:$A$205,B49)=1,EXACT(B49,INDEX(DECISION_CONTEXT!$A$6:$A$205,MATCH(B49,DECISION_CONTEXT!$A$6:$A$205,0)))),"VALID","INVALID - DECISION LINK"))</x:f>
      </x:c>
      <x:c r="AD49" s="30" t="str">
        <x:f>IF(A49="","",IF(AND(COUNTIF(CLAIM_REGISTER!$A$6:$A$205,C49)=1,EXACT(AK49,INDEX(CLAIM_REGISTER!$Q$6:$Q$205,MATCH(C49,CLAIM_REGISTER!$A$6:$A$205,0)))),"VALID","INVALID - CLAIM OWNERSHIP"))</x:f>
      </x:c>
      <x:c r="AE49" s="30" t="str">
        <x:f>IF(A49="","",IF(AND(OR(EXACT(F49,"MATERIAL"),EXACT(F49,"SUPPORTING")),OR(EXACT(I49,"FIRST-PARTY PUBLISHED"),EXACT(I49,"BUYER / SALES EVIDENCE"),EXACT(I49,"INDEPENDENT THIRD PARTY"),EXACT(I49,"MODELLED / ESTIMATED"),EXACT(I49,"DISCOVERY / INDEX"),EXACT(I49,"INTERNAL OBSERVATION"),EXACT(I49,"SPECIALIST / AUTHORITY"),EXACT(I49,"DECISION RECORD")),OR(EXACT(J49,"YES"),EXACT(J49,"NO"),EXACT(J49,"UNCLEAR")),OR(EXACT(O49,"OBSERVED"),EXACT(O49,"INFERRED"),EXACT(O49,"ASSUMED"),EXACT(O49,"CONTRADICTORY"),EXACT(O49,"UNRESOLVED")),OR(EXACT(P49,"TRACEABLE"),EXACT(P49,"NOT TRACEABLE")),OR(EXACT(Q49,"CURRENT ENOUGH"),EXACT(Q49,"STALE / UNCLEAR")),OR(EXACT(R49,"DIRECT"),EXACT(R49,"INDIRECT")),OR(EXACT(S49,"IN SCOPE"),EXACT(S49,"PARTIAL / OUT OF SCOPE")),OR(EXACT(T49,"INDEPENDENT"),EXACT(T49,"DERIVATIVE / UNCLEAR")),OR(EXACT(U49,"PRESENT"),EXACT(U49,"ABSENT / NOT REQUIRED")),OR(EXACT(V49,"NONE KNOWN"),EXACT(V49,"MATERIAL CONFLICT")),OR(EXACT(W49,"ACCEPTABLE"),EXACT(W49,"UNCLEAR"),EXACT(W49,"PROHIBITED"))),"VALID","INVALID - CONTROLLED TOKEN"))</x:f>
      </x:c>
      <x:c r="AF49" s="30" t="str">
        <x:f>IF(A49="","",IF(AND(B49&lt;&gt;"",C49&lt;&gt;"",D49&lt;&gt;"",E49&lt;&gt;"",G49&lt;&gt;"",H49&lt;&gt;"",K49&lt;&gt;"",L49&lt;&gt;"",M49&lt;&gt;"",N49&lt;&gt;"",X49&lt;&gt;"",Y49&lt;&gt;"",Z49&lt;&gt;"",AA49&lt;&gt;""),"VALID","INVALID - REQUIRED FIELD"))</x:f>
      </x:c>
      <x:c r="AG49" s="30" t="str">
        <x:f>IF(A49="","",IF(W49="PROHIBITED","HOLD",IF(J49="NO","HOLD",IF(P49="NOT TRACEABLE","HOLD",IF(AND(O49="ASSUMED",F49="MATERIAL"),"HOLD",IF(OR(O49="CONTRADICTORY",O49="UNRESOLVED",V49="MATERIAL CONFLICT"),"HOLD",""))))))</x:f>
      </x:c>
      <x:c r="AH49" s="30" t="str">
        <x:f>IF(A49="","",IF(OR(Q49="STALE / UNCLEAR",R49="INDIRECT",S49="PARTIAL / OUT OF SCOPE",T49="DERIVATIVE / UNCLEAR",AND(O49="INFERRED",F49="MATERIAL",U49&lt;&gt;"PRESENT"),O49="ASSUMED"),"WEAK","CLEAR"))</x:f>
      </x:c>
      <x:c r="AI49" s="30" t="str">
        <x:f>IF(A49="","",IF(OR(AB49&lt;&gt;"VALID",AC49&lt;&gt;"VALID",AD49&lt;&gt;"VALID",AE49&lt;&gt;"VALID",AF49&lt;&gt;"VALID"),"REPAIR / NARROW",IF(AG49="HOLD","HOLD / EXCLUDE",IF(OR(J49="UNCLEAR",W49="UNCLEAR"),"REPAIR / NARROW",IF(AH49="WEAK",IF(AND(O49="INFERRED",J49="YES",P49="TRACEABLE",Q49="CURRENT ENOUGH",S49="IN SCOPE",W49="ACCEPTABLE",OR(F49="SUPPORTING",U49="PRESENT")),"BOUNDED INFERENCE","REPAIR / NARROW"),IF(O49="OBSERVED","DECISION-USABLE",IF(O49="INFERRED","BOUNDED INFERENCE","REPAIR / NARROW")))))))</x:f>
      </x:c>
      <x:c r="AJ49" s="30" t="str">
        <x:f>IF(A49="","",IF(AI49="DECISION-USABLE","Freeze the audited wording for downstream use.",IF(AI49="BOUNDED INFERENCE","Freeze the bounded inference with its label and limitation.",IF(AI49="REPAIR / NARROW","Repair ownership, role fit, provenance, controls or wording before use.","Hold the record out of decision use until the blocking condition is resolved."))))</x:f>
      </x:c>
      <x:c r="AK49" s="30" t="str">
        <x:f>IF(A49="","",C49&amp;"|~|"&amp;B49&amp;"|~|"&amp;D49&amp;"|~|"&amp;E49&amp;"|~|"&amp;F49&amp;"|~|"&amp;G49)</x:f>
      </x:c>
      <x:c r="AL49" s="30" t="str">
        <x:f>IF(A49="","",B49&amp;"|~|"&amp;C49&amp;"|~|"&amp;D49)</x:f>
      </x:c>
    </x:row>
    <x:row r="50">
      <x:c r="A50" s="24"/>
      <x:c r="B50" s="24"/>
      <x:c r="C50" s="24"/>
      <x:c r="D50" s="24"/>
      <x:c r="E50" s="24"/>
      <x:c r="F50" s="24"/>
      <x:c r="G50" s="24"/>
      <x:c r="H50" s="24"/>
      <x:c r="I50" s="24"/>
      <x:c r="J50" s="24"/>
      <x:c r="K50" s="24"/>
      <x:c r="L50" s="34"/>
      <x:c r="M50" s="34"/>
      <x:c r="N50" s="24"/>
      <x:c r="O50" s="24"/>
      <x:c r="P50" s="24"/>
      <x:c r="Q50" s="24"/>
      <x:c r="R50" s="24"/>
      <x:c r="S50" s="24"/>
      <x:c r="T50" s="24"/>
      <x:c r="U50" s="24"/>
      <x:c r="V50" s="24"/>
      <x:c r="W50" s="24"/>
      <x:c r="X50" s="24"/>
      <x:c r="Y50" s="24"/>
      <x:c r="Z50" s="24"/>
      <x:c r="AA50" s="24"/>
      <x:c r="AB50" s="30" t="str">
        <x:f>IF(A50="","",IF(COUNTIF($A$6:$A$205,A50)=1,"VALID","INVALID - DUPLICATE EVIDENCE ID"))</x:f>
      </x:c>
      <x:c r="AC50" s="30" t="str">
        <x:f>IF(A50="","",IF(AND(COUNTIF(DECISION_CONTEXT!$A$6:$A$205,B50)=1,EXACT(B50,INDEX(DECISION_CONTEXT!$A$6:$A$205,MATCH(B50,DECISION_CONTEXT!$A$6:$A$205,0)))),"VALID","INVALID - DECISION LINK"))</x:f>
      </x:c>
      <x:c r="AD50" s="30" t="str">
        <x:f>IF(A50="","",IF(AND(COUNTIF(CLAIM_REGISTER!$A$6:$A$205,C50)=1,EXACT(AK50,INDEX(CLAIM_REGISTER!$Q$6:$Q$205,MATCH(C50,CLAIM_REGISTER!$A$6:$A$205,0)))),"VALID","INVALID - CLAIM OWNERSHIP"))</x:f>
      </x:c>
      <x:c r="AE50" s="30" t="str">
        <x:f>IF(A50="","",IF(AND(OR(EXACT(F50,"MATERIAL"),EXACT(F50,"SUPPORTING")),OR(EXACT(I50,"FIRST-PARTY PUBLISHED"),EXACT(I50,"BUYER / SALES EVIDENCE"),EXACT(I50,"INDEPENDENT THIRD PARTY"),EXACT(I50,"MODELLED / ESTIMATED"),EXACT(I50,"DISCOVERY / INDEX"),EXACT(I50,"INTERNAL OBSERVATION"),EXACT(I50,"SPECIALIST / AUTHORITY"),EXACT(I50,"DECISION RECORD")),OR(EXACT(J50,"YES"),EXACT(J50,"NO"),EXACT(J50,"UNCLEAR")),OR(EXACT(O50,"OBSERVED"),EXACT(O50,"INFERRED"),EXACT(O50,"ASSUMED"),EXACT(O50,"CONTRADICTORY"),EXACT(O50,"UNRESOLVED")),OR(EXACT(P50,"TRACEABLE"),EXACT(P50,"NOT TRACEABLE")),OR(EXACT(Q50,"CURRENT ENOUGH"),EXACT(Q50,"STALE / UNCLEAR")),OR(EXACT(R50,"DIRECT"),EXACT(R50,"INDIRECT")),OR(EXACT(S50,"IN SCOPE"),EXACT(S50,"PARTIAL / OUT OF SCOPE")),OR(EXACT(T50,"INDEPENDENT"),EXACT(T50,"DERIVATIVE / UNCLEAR")),OR(EXACT(U50,"PRESENT"),EXACT(U50,"ABSENT / NOT REQUIRED")),OR(EXACT(V50,"NONE KNOWN"),EXACT(V50,"MATERIAL CONFLICT")),OR(EXACT(W50,"ACCEPTABLE"),EXACT(W50,"UNCLEAR"),EXACT(W50,"PROHIBITED"))),"VALID","INVALID - CONTROLLED TOKEN"))</x:f>
      </x:c>
      <x:c r="AF50" s="30" t="str">
        <x:f>IF(A50="","",IF(AND(B50&lt;&gt;"",C50&lt;&gt;"",D50&lt;&gt;"",E50&lt;&gt;"",G50&lt;&gt;"",H50&lt;&gt;"",K50&lt;&gt;"",L50&lt;&gt;"",M50&lt;&gt;"",N50&lt;&gt;"",X50&lt;&gt;"",Y50&lt;&gt;"",Z50&lt;&gt;"",AA50&lt;&gt;""),"VALID","INVALID - REQUIRED FIELD"))</x:f>
      </x:c>
      <x:c r="AG50" s="30" t="str">
        <x:f>IF(A50="","",IF(W50="PROHIBITED","HOLD",IF(J50="NO","HOLD",IF(P50="NOT TRACEABLE","HOLD",IF(AND(O50="ASSUMED",F50="MATERIAL"),"HOLD",IF(OR(O50="CONTRADICTORY",O50="UNRESOLVED",V50="MATERIAL CONFLICT"),"HOLD",""))))))</x:f>
      </x:c>
      <x:c r="AH50" s="30" t="str">
        <x:f>IF(A50="","",IF(OR(Q50="STALE / UNCLEAR",R50="INDIRECT",S50="PARTIAL / OUT OF SCOPE",T50="DERIVATIVE / UNCLEAR",AND(O50="INFERRED",F50="MATERIAL",U50&lt;&gt;"PRESENT"),O50="ASSUMED"),"WEAK","CLEAR"))</x:f>
      </x:c>
      <x:c r="AI50" s="30" t="str">
        <x:f>IF(A50="","",IF(OR(AB50&lt;&gt;"VALID",AC50&lt;&gt;"VALID",AD50&lt;&gt;"VALID",AE50&lt;&gt;"VALID",AF50&lt;&gt;"VALID"),"REPAIR / NARROW",IF(AG50="HOLD","HOLD / EXCLUDE",IF(OR(J50="UNCLEAR",W50="UNCLEAR"),"REPAIR / NARROW",IF(AH50="WEAK",IF(AND(O50="INFERRED",J50="YES",P50="TRACEABLE",Q50="CURRENT ENOUGH",S50="IN SCOPE",W50="ACCEPTABLE",OR(F50="SUPPORTING",U50="PRESENT")),"BOUNDED INFERENCE","REPAIR / NARROW"),IF(O50="OBSERVED","DECISION-USABLE",IF(O50="INFERRED","BOUNDED INFERENCE","REPAIR / NARROW")))))))</x:f>
      </x:c>
      <x:c r="AJ50" s="30" t="str">
        <x:f>IF(A50="","",IF(AI50="DECISION-USABLE","Freeze the audited wording for downstream use.",IF(AI50="BOUNDED INFERENCE","Freeze the bounded inference with its label and limitation.",IF(AI50="REPAIR / NARROW","Repair ownership, role fit, provenance, controls or wording before use.","Hold the record out of decision use until the blocking condition is resolved."))))</x:f>
      </x:c>
      <x:c r="AK50" s="30" t="str">
        <x:f>IF(A50="","",C50&amp;"|~|"&amp;B50&amp;"|~|"&amp;D50&amp;"|~|"&amp;E50&amp;"|~|"&amp;F50&amp;"|~|"&amp;G50)</x:f>
      </x:c>
      <x:c r="AL50" s="30" t="str">
        <x:f>IF(A50="","",B50&amp;"|~|"&amp;C50&amp;"|~|"&amp;D50)</x:f>
      </x:c>
    </x:row>
    <x:row r="51">
      <x:c r="A51" s="24"/>
      <x:c r="B51" s="24"/>
      <x:c r="C51" s="24"/>
      <x:c r="D51" s="24"/>
      <x:c r="E51" s="24"/>
      <x:c r="F51" s="24"/>
      <x:c r="G51" s="24"/>
      <x:c r="H51" s="24"/>
      <x:c r="I51" s="24"/>
      <x:c r="J51" s="24"/>
      <x:c r="K51" s="24"/>
      <x:c r="L51" s="34"/>
      <x:c r="M51" s="34"/>
      <x:c r="N51" s="24"/>
      <x:c r="O51" s="24"/>
      <x:c r="P51" s="24"/>
      <x:c r="Q51" s="24"/>
      <x:c r="R51" s="24"/>
      <x:c r="S51" s="24"/>
      <x:c r="T51" s="24"/>
      <x:c r="U51" s="24"/>
      <x:c r="V51" s="24"/>
      <x:c r="W51" s="24"/>
      <x:c r="X51" s="24"/>
      <x:c r="Y51" s="24"/>
      <x:c r="Z51" s="24"/>
      <x:c r="AA51" s="24"/>
      <x:c r="AB51" s="30" t="str">
        <x:f>IF(A51="","",IF(COUNTIF($A$6:$A$205,A51)=1,"VALID","INVALID - DUPLICATE EVIDENCE ID"))</x:f>
      </x:c>
      <x:c r="AC51" s="30" t="str">
        <x:f>IF(A51="","",IF(AND(COUNTIF(DECISION_CONTEXT!$A$6:$A$205,B51)=1,EXACT(B51,INDEX(DECISION_CONTEXT!$A$6:$A$205,MATCH(B51,DECISION_CONTEXT!$A$6:$A$205,0)))),"VALID","INVALID - DECISION LINK"))</x:f>
      </x:c>
      <x:c r="AD51" s="30" t="str">
        <x:f>IF(A51="","",IF(AND(COUNTIF(CLAIM_REGISTER!$A$6:$A$205,C51)=1,EXACT(AK51,INDEX(CLAIM_REGISTER!$Q$6:$Q$205,MATCH(C51,CLAIM_REGISTER!$A$6:$A$205,0)))),"VALID","INVALID - CLAIM OWNERSHIP"))</x:f>
      </x:c>
      <x:c r="AE51" s="30" t="str">
        <x:f>IF(A51="","",IF(AND(OR(EXACT(F51,"MATERIAL"),EXACT(F51,"SUPPORTING")),OR(EXACT(I51,"FIRST-PARTY PUBLISHED"),EXACT(I51,"BUYER / SALES EVIDENCE"),EXACT(I51,"INDEPENDENT THIRD PARTY"),EXACT(I51,"MODELLED / ESTIMATED"),EXACT(I51,"DISCOVERY / INDEX"),EXACT(I51,"INTERNAL OBSERVATION"),EXACT(I51,"SPECIALIST / AUTHORITY"),EXACT(I51,"DECISION RECORD")),OR(EXACT(J51,"YES"),EXACT(J51,"NO"),EXACT(J51,"UNCLEAR")),OR(EXACT(O51,"OBSERVED"),EXACT(O51,"INFERRED"),EXACT(O51,"ASSUMED"),EXACT(O51,"CONTRADICTORY"),EXACT(O51,"UNRESOLVED")),OR(EXACT(P51,"TRACEABLE"),EXACT(P51,"NOT TRACEABLE")),OR(EXACT(Q51,"CURRENT ENOUGH"),EXACT(Q51,"STALE / UNCLEAR")),OR(EXACT(R51,"DIRECT"),EXACT(R51,"INDIRECT")),OR(EXACT(S51,"IN SCOPE"),EXACT(S51,"PARTIAL / OUT OF SCOPE")),OR(EXACT(T51,"INDEPENDENT"),EXACT(T51,"DERIVATIVE / UNCLEAR")),OR(EXACT(U51,"PRESENT"),EXACT(U51,"ABSENT / NOT REQUIRED")),OR(EXACT(V51,"NONE KNOWN"),EXACT(V51,"MATERIAL CONFLICT")),OR(EXACT(W51,"ACCEPTABLE"),EXACT(W51,"UNCLEAR"),EXACT(W51,"PROHIBITED"))),"VALID","INVALID - CONTROLLED TOKEN"))</x:f>
      </x:c>
      <x:c r="AF51" s="30" t="str">
        <x:f>IF(A51="","",IF(AND(B51&lt;&gt;"",C51&lt;&gt;"",D51&lt;&gt;"",E51&lt;&gt;"",G51&lt;&gt;"",H51&lt;&gt;"",K51&lt;&gt;"",L51&lt;&gt;"",M51&lt;&gt;"",N51&lt;&gt;"",X51&lt;&gt;"",Y51&lt;&gt;"",Z51&lt;&gt;"",AA51&lt;&gt;""),"VALID","INVALID - REQUIRED FIELD"))</x:f>
      </x:c>
      <x:c r="AG51" s="30" t="str">
        <x:f>IF(A51="","",IF(W51="PROHIBITED","HOLD",IF(J51="NO","HOLD",IF(P51="NOT TRACEABLE","HOLD",IF(AND(O51="ASSUMED",F51="MATERIAL"),"HOLD",IF(OR(O51="CONTRADICTORY",O51="UNRESOLVED",V51="MATERIAL CONFLICT"),"HOLD",""))))))</x:f>
      </x:c>
      <x:c r="AH51" s="30" t="str">
        <x:f>IF(A51="","",IF(OR(Q51="STALE / UNCLEAR",R51="INDIRECT",S51="PARTIAL / OUT OF SCOPE",T51="DERIVATIVE / UNCLEAR",AND(O51="INFERRED",F51="MATERIAL",U51&lt;&gt;"PRESENT"),O51="ASSUMED"),"WEAK","CLEAR"))</x:f>
      </x:c>
      <x:c r="AI51" s="30" t="str">
        <x:f>IF(A51="","",IF(OR(AB51&lt;&gt;"VALID",AC51&lt;&gt;"VALID",AD51&lt;&gt;"VALID",AE51&lt;&gt;"VALID",AF51&lt;&gt;"VALID"),"REPAIR / NARROW",IF(AG51="HOLD","HOLD / EXCLUDE",IF(OR(J51="UNCLEAR",W51="UNCLEAR"),"REPAIR / NARROW",IF(AH51="WEAK",IF(AND(O51="INFERRED",J51="YES",P51="TRACEABLE",Q51="CURRENT ENOUGH",S51="IN SCOPE",W51="ACCEPTABLE",OR(F51="SUPPORTING",U51="PRESENT")),"BOUNDED INFERENCE","REPAIR / NARROW"),IF(O51="OBSERVED","DECISION-USABLE",IF(O51="INFERRED","BOUNDED INFERENCE","REPAIR / NARROW")))))))</x:f>
      </x:c>
      <x:c r="AJ51" s="30" t="str">
        <x:f>IF(A51="","",IF(AI51="DECISION-USABLE","Freeze the audited wording for downstream use.",IF(AI51="BOUNDED INFERENCE","Freeze the bounded inference with its label and limitation.",IF(AI51="REPAIR / NARROW","Repair ownership, role fit, provenance, controls or wording before use.","Hold the record out of decision use until the blocking condition is resolved."))))</x:f>
      </x:c>
      <x:c r="AK51" s="30" t="str">
        <x:f>IF(A51="","",C51&amp;"|~|"&amp;B51&amp;"|~|"&amp;D51&amp;"|~|"&amp;E51&amp;"|~|"&amp;F51&amp;"|~|"&amp;G51)</x:f>
      </x:c>
      <x:c r="AL51" s="30" t="str">
        <x:f>IF(A51="","",B51&amp;"|~|"&amp;C51&amp;"|~|"&amp;D51)</x:f>
      </x:c>
    </x:row>
    <x:row r="52">
      <x:c r="A52" s="24"/>
      <x:c r="B52" s="24"/>
      <x:c r="C52" s="24"/>
      <x:c r="D52" s="24"/>
      <x:c r="E52" s="24"/>
      <x:c r="F52" s="24"/>
      <x:c r="G52" s="24"/>
      <x:c r="H52" s="24"/>
      <x:c r="I52" s="24"/>
      <x:c r="J52" s="24"/>
      <x:c r="K52" s="24"/>
      <x:c r="L52" s="34"/>
      <x:c r="M52" s="34"/>
      <x:c r="N52" s="24"/>
      <x:c r="O52" s="24"/>
      <x:c r="P52" s="24"/>
      <x:c r="Q52" s="24"/>
      <x:c r="R52" s="24"/>
      <x:c r="S52" s="24"/>
      <x:c r="T52" s="24"/>
      <x:c r="U52" s="24"/>
      <x:c r="V52" s="24"/>
      <x:c r="W52" s="24"/>
      <x:c r="X52" s="24"/>
      <x:c r="Y52" s="24"/>
      <x:c r="Z52" s="24"/>
      <x:c r="AA52" s="24"/>
      <x:c r="AB52" s="30" t="str">
        <x:f>IF(A52="","",IF(COUNTIF($A$6:$A$205,A52)=1,"VALID","INVALID - DUPLICATE EVIDENCE ID"))</x:f>
      </x:c>
      <x:c r="AC52" s="30" t="str">
        <x:f>IF(A52="","",IF(AND(COUNTIF(DECISION_CONTEXT!$A$6:$A$205,B52)=1,EXACT(B52,INDEX(DECISION_CONTEXT!$A$6:$A$205,MATCH(B52,DECISION_CONTEXT!$A$6:$A$205,0)))),"VALID","INVALID - DECISION LINK"))</x:f>
      </x:c>
      <x:c r="AD52" s="30" t="str">
        <x:f>IF(A52="","",IF(AND(COUNTIF(CLAIM_REGISTER!$A$6:$A$205,C52)=1,EXACT(AK52,INDEX(CLAIM_REGISTER!$Q$6:$Q$205,MATCH(C52,CLAIM_REGISTER!$A$6:$A$205,0)))),"VALID","INVALID - CLAIM OWNERSHIP"))</x:f>
      </x:c>
      <x:c r="AE52" s="30" t="str">
        <x:f>IF(A52="","",IF(AND(OR(EXACT(F52,"MATERIAL"),EXACT(F52,"SUPPORTING")),OR(EXACT(I52,"FIRST-PARTY PUBLISHED"),EXACT(I52,"BUYER / SALES EVIDENCE"),EXACT(I52,"INDEPENDENT THIRD PARTY"),EXACT(I52,"MODELLED / ESTIMATED"),EXACT(I52,"DISCOVERY / INDEX"),EXACT(I52,"INTERNAL OBSERVATION"),EXACT(I52,"SPECIALIST / AUTHORITY"),EXACT(I52,"DECISION RECORD")),OR(EXACT(J52,"YES"),EXACT(J52,"NO"),EXACT(J52,"UNCLEAR")),OR(EXACT(O52,"OBSERVED"),EXACT(O52,"INFERRED"),EXACT(O52,"ASSUMED"),EXACT(O52,"CONTRADICTORY"),EXACT(O52,"UNRESOLVED")),OR(EXACT(P52,"TRACEABLE"),EXACT(P52,"NOT TRACEABLE")),OR(EXACT(Q52,"CURRENT ENOUGH"),EXACT(Q52,"STALE / UNCLEAR")),OR(EXACT(R52,"DIRECT"),EXACT(R52,"INDIRECT")),OR(EXACT(S52,"IN SCOPE"),EXACT(S52,"PARTIAL / OUT OF SCOPE")),OR(EXACT(T52,"INDEPENDENT"),EXACT(T52,"DERIVATIVE / UNCLEAR")),OR(EXACT(U52,"PRESENT"),EXACT(U52,"ABSENT / NOT REQUIRED")),OR(EXACT(V52,"NONE KNOWN"),EXACT(V52,"MATERIAL CONFLICT")),OR(EXACT(W52,"ACCEPTABLE"),EXACT(W52,"UNCLEAR"),EXACT(W52,"PROHIBITED"))),"VALID","INVALID - CONTROLLED TOKEN"))</x:f>
      </x:c>
      <x:c r="AF52" s="30" t="str">
        <x:f>IF(A52="","",IF(AND(B52&lt;&gt;"",C52&lt;&gt;"",D52&lt;&gt;"",E52&lt;&gt;"",G52&lt;&gt;"",H52&lt;&gt;"",K52&lt;&gt;"",L52&lt;&gt;"",M52&lt;&gt;"",N52&lt;&gt;"",X52&lt;&gt;"",Y52&lt;&gt;"",Z52&lt;&gt;"",AA52&lt;&gt;""),"VALID","INVALID - REQUIRED FIELD"))</x:f>
      </x:c>
      <x:c r="AG52" s="30" t="str">
        <x:f>IF(A52="","",IF(W52="PROHIBITED","HOLD",IF(J52="NO","HOLD",IF(P52="NOT TRACEABLE","HOLD",IF(AND(O52="ASSUMED",F52="MATERIAL"),"HOLD",IF(OR(O52="CONTRADICTORY",O52="UNRESOLVED",V52="MATERIAL CONFLICT"),"HOLD",""))))))</x:f>
      </x:c>
      <x:c r="AH52" s="30" t="str">
        <x:f>IF(A52="","",IF(OR(Q52="STALE / UNCLEAR",R52="INDIRECT",S52="PARTIAL / OUT OF SCOPE",T52="DERIVATIVE / UNCLEAR",AND(O52="INFERRED",F52="MATERIAL",U52&lt;&gt;"PRESENT"),O52="ASSUMED"),"WEAK","CLEAR"))</x:f>
      </x:c>
      <x:c r="AI52" s="30" t="str">
        <x:f>IF(A52="","",IF(OR(AB52&lt;&gt;"VALID",AC52&lt;&gt;"VALID",AD52&lt;&gt;"VALID",AE52&lt;&gt;"VALID",AF52&lt;&gt;"VALID"),"REPAIR / NARROW",IF(AG52="HOLD","HOLD / EXCLUDE",IF(OR(J52="UNCLEAR",W52="UNCLEAR"),"REPAIR / NARROW",IF(AH52="WEAK",IF(AND(O52="INFERRED",J52="YES",P52="TRACEABLE",Q52="CURRENT ENOUGH",S52="IN SCOPE",W52="ACCEPTABLE",OR(F52="SUPPORTING",U52="PRESENT")),"BOUNDED INFERENCE","REPAIR / NARROW"),IF(O52="OBSERVED","DECISION-USABLE",IF(O52="INFERRED","BOUNDED INFERENCE","REPAIR / NARROW")))))))</x:f>
      </x:c>
      <x:c r="AJ52" s="30" t="str">
        <x:f>IF(A52="","",IF(AI52="DECISION-USABLE","Freeze the audited wording for downstream use.",IF(AI52="BOUNDED INFERENCE","Freeze the bounded inference with its label and limitation.",IF(AI52="REPAIR / NARROW","Repair ownership, role fit, provenance, controls or wording before use.","Hold the record out of decision use until the blocking condition is resolved."))))</x:f>
      </x:c>
      <x:c r="AK52" s="30" t="str">
        <x:f>IF(A52="","",C52&amp;"|~|"&amp;B52&amp;"|~|"&amp;D52&amp;"|~|"&amp;E52&amp;"|~|"&amp;F52&amp;"|~|"&amp;G52)</x:f>
      </x:c>
      <x:c r="AL52" s="30" t="str">
        <x:f>IF(A52="","",B52&amp;"|~|"&amp;C52&amp;"|~|"&amp;D52)</x:f>
      </x:c>
    </x:row>
    <x:row r="53">
      <x:c r="A53" s="24"/>
      <x:c r="B53" s="24"/>
      <x:c r="C53" s="24"/>
      <x:c r="D53" s="24"/>
      <x:c r="E53" s="24"/>
      <x:c r="F53" s="24"/>
      <x:c r="G53" s="24"/>
      <x:c r="H53" s="24"/>
      <x:c r="I53" s="24"/>
      <x:c r="J53" s="24"/>
      <x:c r="K53" s="24"/>
      <x:c r="L53" s="34"/>
      <x:c r="M53" s="34"/>
      <x:c r="N53" s="24"/>
      <x:c r="O53" s="24"/>
      <x:c r="P53" s="24"/>
      <x:c r="Q53" s="24"/>
      <x:c r="R53" s="24"/>
      <x:c r="S53" s="24"/>
      <x:c r="T53" s="24"/>
      <x:c r="U53" s="24"/>
      <x:c r="V53" s="24"/>
      <x:c r="W53" s="24"/>
      <x:c r="X53" s="24"/>
      <x:c r="Y53" s="24"/>
      <x:c r="Z53" s="24"/>
      <x:c r="AA53" s="24"/>
      <x:c r="AB53" s="30" t="str">
        <x:f>IF(A53="","",IF(COUNTIF($A$6:$A$205,A53)=1,"VALID","INVALID - DUPLICATE EVIDENCE ID"))</x:f>
      </x:c>
      <x:c r="AC53" s="30" t="str">
        <x:f>IF(A53="","",IF(AND(COUNTIF(DECISION_CONTEXT!$A$6:$A$205,B53)=1,EXACT(B53,INDEX(DECISION_CONTEXT!$A$6:$A$205,MATCH(B53,DECISION_CONTEXT!$A$6:$A$205,0)))),"VALID","INVALID - DECISION LINK"))</x:f>
      </x:c>
      <x:c r="AD53" s="30" t="str">
        <x:f>IF(A53="","",IF(AND(COUNTIF(CLAIM_REGISTER!$A$6:$A$205,C53)=1,EXACT(AK53,INDEX(CLAIM_REGISTER!$Q$6:$Q$205,MATCH(C53,CLAIM_REGISTER!$A$6:$A$205,0)))),"VALID","INVALID - CLAIM OWNERSHIP"))</x:f>
      </x:c>
      <x:c r="AE53" s="30" t="str">
        <x:f>IF(A53="","",IF(AND(OR(EXACT(F53,"MATERIAL"),EXACT(F53,"SUPPORTING")),OR(EXACT(I53,"FIRST-PARTY PUBLISHED"),EXACT(I53,"BUYER / SALES EVIDENCE"),EXACT(I53,"INDEPENDENT THIRD PARTY"),EXACT(I53,"MODELLED / ESTIMATED"),EXACT(I53,"DISCOVERY / INDEX"),EXACT(I53,"INTERNAL OBSERVATION"),EXACT(I53,"SPECIALIST / AUTHORITY"),EXACT(I53,"DECISION RECORD")),OR(EXACT(J53,"YES"),EXACT(J53,"NO"),EXACT(J53,"UNCLEAR")),OR(EXACT(O53,"OBSERVED"),EXACT(O53,"INFERRED"),EXACT(O53,"ASSUMED"),EXACT(O53,"CONTRADICTORY"),EXACT(O53,"UNRESOLVED")),OR(EXACT(P53,"TRACEABLE"),EXACT(P53,"NOT TRACEABLE")),OR(EXACT(Q53,"CURRENT ENOUGH"),EXACT(Q53,"STALE / UNCLEAR")),OR(EXACT(R53,"DIRECT"),EXACT(R53,"INDIRECT")),OR(EXACT(S53,"IN SCOPE"),EXACT(S53,"PARTIAL / OUT OF SCOPE")),OR(EXACT(T53,"INDEPENDENT"),EXACT(T53,"DERIVATIVE / UNCLEAR")),OR(EXACT(U53,"PRESENT"),EXACT(U53,"ABSENT / NOT REQUIRED")),OR(EXACT(V53,"NONE KNOWN"),EXACT(V53,"MATERIAL CONFLICT")),OR(EXACT(W53,"ACCEPTABLE"),EXACT(W53,"UNCLEAR"),EXACT(W53,"PROHIBITED"))),"VALID","INVALID - CONTROLLED TOKEN"))</x:f>
      </x:c>
      <x:c r="AF53" s="30" t="str">
        <x:f>IF(A53="","",IF(AND(B53&lt;&gt;"",C53&lt;&gt;"",D53&lt;&gt;"",E53&lt;&gt;"",G53&lt;&gt;"",H53&lt;&gt;"",K53&lt;&gt;"",L53&lt;&gt;"",M53&lt;&gt;"",N53&lt;&gt;"",X53&lt;&gt;"",Y53&lt;&gt;"",Z53&lt;&gt;"",AA53&lt;&gt;""),"VALID","INVALID - REQUIRED FIELD"))</x:f>
      </x:c>
      <x:c r="AG53" s="30" t="str">
        <x:f>IF(A53="","",IF(W53="PROHIBITED","HOLD",IF(J53="NO","HOLD",IF(P53="NOT TRACEABLE","HOLD",IF(AND(O53="ASSUMED",F53="MATERIAL"),"HOLD",IF(OR(O53="CONTRADICTORY",O53="UNRESOLVED",V53="MATERIAL CONFLICT"),"HOLD",""))))))</x:f>
      </x:c>
      <x:c r="AH53" s="30" t="str">
        <x:f>IF(A53="","",IF(OR(Q53="STALE / UNCLEAR",R53="INDIRECT",S53="PARTIAL / OUT OF SCOPE",T53="DERIVATIVE / UNCLEAR",AND(O53="INFERRED",F53="MATERIAL",U53&lt;&gt;"PRESENT"),O53="ASSUMED"),"WEAK","CLEAR"))</x:f>
      </x:c>
      <x:c r="AI53" s="30" t="str">
        <x:f>IF(A53="","",IF(OR(AB53&lt;&gt;"VALID",AC53&lt;&gt;"VALID",AD53&lt;&gt;"VALID",AE53&lt;&gt;"VALID",AF53&lt;&gt;"VALID"),"REPAIR / NARROW",IF(AG53="HOLD","HOLD / EXCLUDE",IF(OR(J53="UNCLEAR",W53="UNCLEAR"),"REPAIR / NARROW",IF(AH53="WEAK",IF(AND(O53="INFERRED",J53="YES",P53="TRACEABLE",Q53="CURRENT ENOUGH",S53="IN SCOPE",W53="ACCEPTABLE",OR(F53="SUPPORTING",U53="PRESENT")),"BOUNDED INFERENCE","REPAIR / NARROW"),IF(O53="OBSERVED","DECISION-USABLE",IF(O53="INFERRED","BOUNDED INFERENCE","REPAIR / NARROW")))))))</x:f>
      </x:c>
      <x:c r="AJ53" s="30" t="str">
        <x:f>IF(A53="","",IF(AI53="DECISION-USABLE","Freeze the audited wording for downstream use.",IF(AI53="BOUNDED INFERENCE","Freeze the bounded inference with its label and limitation.",IF(AI53="REPAIR / NARROW","Repair ownership, role fit, provenance, controls or wording before use.","Hold the record out of decision use until the blocking condition is resolved."))))</x:f>
      </x:c>
      <x:c r="AK53" s="30" t="str">
        <x:f>IF(A53="","",C53&amp;"|~|"&amp;B53&amp;"|~|"&amp;D53&amp;"|~|"&amp;E53&amp;"|~|"&amp;F53&amp;"|~|"&amp;G53)</x:f>
      </x:c>
      <x:c r="AL53" s="30" t="str">
        <x:f>IF(A53="","",B53&amp;"|~|"&amp;C53&amp;"|~|"&amp;D53)</x:f>
      </x:c>
    </x:row>
    <x:row r="54">
      <x:c r="A54" s="24"/>
      <x:c r="B54" s="24"/>
      <x:c r="C54" s="24"/>
      <x:c r="D54" s="24"/>
      <x:c r="E54" s="24"/>
      <x:c r="F54" s="24"/>
      <x:c r="G54" s="24"/>
      <x:c r="H54" s="24"/>
      <x:c r="I54" s="24"/>
      <x:c r="J54" s="24"/>
      <x:c r="K54" s="24"/>
      <x:c r="L54" s="34"/>
      <x:c r="M54" s="34"/>
      <x:c r="N54" s="24"/>
      <x:c r="O54" s="24"/>
      <x:c r="P54" s="24"/>
      <x:c r="Q54" s="24"/>
      <x:c r="R54" s="24"/>
      <x:c r="S54" s="24"/>
      <x:c r="T54" s="24"/>
      <x:c r="U54" s="24"/>
      <x:c r="V54" s="24"/>
      <x:c r="W54" s="24"/>
      <x:c r="X54" s="24"/>
      <x:c r="Y54" s="24"/>
      <x:c r="Z54" s="24"/>
      <x:c r="AA54" s="24"/>
      <x:c r="AB54" s="30" t="str">
        <x:f>IF(A54="","",IF(COUNTIF($A$6:$A$205,A54)=1,"VALID","INVALID - DUPLICATE EVIDENCE ID"))</x:f>
      </x:c>
      <x:c r="AC54" s="30" t="str">
        <x:f>IF(A54="","",IF(AND(COUNTIF(DECISION_CONTEXT!$A$6:$A$205,B54)=1,EXACT(B54,INDEX(DECISION_CONTEXT!$A$6:$A$205,MATCH(B54,DECISION_CONTEXT!$A$6:$A$205,0)))),"VALID","INVALID - DECISION LINK"))</x:f>
      </x:c>
      <x:c r="AD54" s="30" t="str">
        <x:f>IF(A54="","",IF(AND(COUNTIF(CLAIM_REGISTER!$A$6:$A$205,C54)=1,EXACT(AK54,INDEX(CLAIM_REGISTER!$Q$6:$Q$205,MATCH(C54,CLAIM_REGISTER!$A$6:$A$205,0)))),"VALID","INVALID - CLAIM OWNERSHIP"))</x:f>
      </x:c>
      <x:c r="AE54" s="30" t="str">
        <x:f>IF(A54="","",IF(AND(OR(EXACT(F54,"MATERIAL"),EXACT(F54,"SUPPORTING")),OR(EXACT(I54,"FIRST-PARTY PUBLISHED"),EXACT(I54,"BUYER / SALES EVIDENCE"),EXACT(I54,"INDEPENDENT THIRD PARTY"),EXACT(I54,"MODELLED / ESTIMATED"),EXACT(I54,"DISCOVERY / INDEX"),EXACT(I54,"INTERNAL OBSERVATION"),EXACT(I54,"SPECIALIST / AUTHORITY"),EXACT(I54,"DECISION RECORD")),OR(EXACT(J54,"YES"),EXACT(J54,"NO"),EXACT(J54,"UNCLEAR")),OR(EXACT(O54,"OBSERVED"),EXACT(O54,"INFERRED"),EXACT(O54,"ASSUMED"),EXACT(O54,"CONTRADICTORY"),EXACT(O54,"UNRESOLVED")),OR(EXACT(P54,"TRACEABLE"),EXACT(P54,"NOT TRACEABLE")),OR(EXACT(Q54,"CURRENT ENOUGH"),EXACT(Q54,"STALE / UNCLEAR")),OR(EXACT(R54,"DIRECT"),EXACT(R54,"INDIRECT")),OR(EXACT(S54,"IN SCOPE"),EXACT(S54,"PARTIAL / OUT OF SCOPE")),OR(EXACT(T54,"INDEPENDENT"),EXACT(T54,"DERIVATIVE / UNCLEAR")),OR(EXACT(U54,"PRESENT"),EXACT(U54,"ABSENT / NOT REQUIRED")),OR(EXACT(V54,"NONE KNOWN"),EXACT(V54,"MATERIAL CONFLICT")),OR(EXACT(W54,"ACCEPTABLE"),EXACT(W54,"UNCLEAR"),EXACT(W54,"PROHIBITED"))),"VALID","INVALID - CONTROLLED TOKEN"))</x:f>
      </x:c>
      <x:c r="AF54" s="30" t="str">
        <x:f>IF(A54="","",IF(AND(B54&lt;&gt;"",C54&lt;&gt;"",D54&lt;&gt;"",E54&lt;&gt;"",G54&lt;&gt;"",H54&lt;&gt;"",K54&lt;&gt;"",L54&lt;&gt;"",M54&lt;&gt;"",N54&lt;&gt;"",X54&lt;&gt;"",Y54&lt;&gt;"",Z54&lt;&gt;"",AA54&lt;&gt;""),"VALID","INVALID - REQUIRED FIELD"))</x:f>
      </x:c>
      <x:c r="AG54" s="30" t="str">
        <x:f>IF(A54="","",IF(W54="PROHIBITED","HOLD",IF(J54="NO","HOLD",IF(P54="NOT TRACEABLE","HOLD",IF(AND(O54="ASSUMED",F54="MATERIAL"),"HOLD",IF(OR(O54="CONTRADICTORY",O54="UNRESOLVED",V54="MATERIAL CONFLICT"),"HOLD",""))))))</x:f>
      </x:c>
      <x:c r="AH54" s="30" t="str">
        <x:f>IF(A54="","",IF(OR(Q54="STALE / UNCLEAR",R54="INDIRECT",S54="PARTIAL / OUT OF SCOPE",T54="DERIVATIVE / UNCLEAR",AND(O54="INFERRED",F54="MATERIAL",U54&lt;&gt;"PRESENT"),O54="ASSUMED"),"WEAK","CLEAR"))</x:f>
      </x:c>
      <x:c r="AI54" s="30" t="str">
        <x:f>IF(A54="","",IF(OR(AB54&lt;&gt;"VALID",AC54&lt;&gt;"VALID",AD54&lt;&gt;"VALID",AE54&lt;&gt;"VALID",AF54&lt;&gt;"VALID"),"REPAIR / NARROW",IF(AG54="HOLD","HOLD / EXCLUDE",IF(OR(J54="UNCLEAR",W54="UNCLEAR"),"REPAIR / NARROW",IF(AH54="WEAK",IF(AND(O54="INFERRED",J54="YES",P54="TRACEABLE",Q54="CURRENT ENOUGH",S54="IN SCOPE",W54="ACCEPTABLE",OR(F54="SUPPORTING",U54="PRESENT")),"BOUNDED INFERENCE","REPAIR / NARROW"),IF(O54="OBSERVED","DECISION-USABLE",IF(O54="INFERRED","BOUNDED INFERENCE","REPAIR / NARROW")))))))</x:f>
      </x:c>
      <x:c r="AJ54" s="30" t="str">
        <x:f>IF(A54="","",IF(AI54="DECISION-USABLE","Freeze the audited wording for downstream use.",IF(AI54="BOUNDED INFERENCE","Freeze the bounded inference with its label and limitation.",IF(AI54="REPAIR / NARROW","Repair ownership, role fit, provenance, controls or wording before use.","Hold the record out of decision use until the blocking condition is resolved."))))</x:f>
      </x:c>
      <x:c r="AK54" s="30" t="str">
        <x:f>IF(A54="","",C54&amp;"|~|"&amp;B54&amp;"|~|"&amp;D54&amp;"|~|"&amp;E54&amp;"|~|"&amp;F54&amp;"|~|"&amp;G54)</x:f>
      </x:c>
      <x:c r="AL54" s="30" t="str">
        <x:f>IF(A54="","",B54&amp;"|~|"&amp;C54&amp;"|~|"&amp;D54)</x:f>
      </x:c>
    </x:row>
    <x:row r="55">
      <x:c r="A55" s="24"/>
      <x:c r="B55" s="24"/>
      <x:c r="C55" s="24"/>
      <x:c r="D55" s="24"/>
      <x:c r="E55" s="24"/>
      <x:c r="F55" s="24"/>
      <x:c r="G55" s="24"/>
      <x:c r="H55" s="24"/>
      <x:c r="I55" s="24"/>
      <x:c r="J55" s="24"/>
      <x:c r="K55" s="24"/>
      <x:c r="L55" s="34"/>
      <x:c r="M55" s="34"/>
      <x:c r="N55" s="24"/>
      <x:c r="O55" s="24"/>
      <x:c r="P55" s="24"/>
      <x:c r="Q55" s="24"/>
      <x:c r="R55" s="24"/>
      <x:c r="S55" s="24"/>
      <x:c r="T55" s="24"/>
      <x:c r="U55" s="24"/>
      <x:c r="V55" s="24"/>
      <x:c r="W55" s="24"/>
      <x:c r="X55" s="24"/>
      <x:c r="Y55" s="24"/>
      <x:c r="Z55" s="24"/>
      <x:c r="AA55" s="24"/>
      <x:c r="AB55" s="30" t="str">
        <x:f>IF(A55="","",IF(COUNTIF($A$6:$A$205,A55)=1,"VALID","INVALID - DUPLICATE EVIDENCE ID"))</x:f>
      </x:c>
      <x:c r="AC55" s="30" t="str">
        <x:f>IF(A55="","",IF(AND(COUNTIF(DECISION_CONTEXT!$A$6:$A$205,B55)=1,EXACT(B55,INDEX(DECISION_CONTEXT!$A$6:$A$205,MATCH(B55,DECISION_CONTEXT!$A$6:$A$205,0)))),"VALID","INVALID - DECISION LINK"))</x:f>
      </x:c>
      <x:c r="AD55" s="30" t="str">
        <x:f>IF(A55="","",IF(AND(COUNTIF(CLAIM_REGISTER!$A$6:$A$205,C55)=1,EXACT(AK55,INDEX(CLAIM_REGISTER!$Q$6:$Q$205,MATCH(C55,CLAIM_REGISTER!$A$6:$A$205,0)))),"VALID","INVALID - CLAIM OWNERSHIP"))</x:f>
      </x:c>
      <x:c r="AE55" s="30" t="str">
        <x:f>IF(A55="","",IF(AND(OR(EXACT(F55,"MATERIAL"),EXACT(F55,"SUPPORTING")),OR(EXACT(I55,"FIRST-PARTY PUBLISHED"),EXACT(I55,"BUYER / SALES EVIDENCE"),EXACT(I55,"INDEPENDENT THIRD PARTY"),EXACT(I55,"MODELLED / ESTIMATED"),EXACT(I55,"DISCOVERY / INDEX"),EXACT(I55,"INTERNAL OBSERVATION"),EXACT(I55,"SPECIALIST / AUTHORITY"),EXACT(I55,"DECISION RECORD")),OR(EXACT(J55,"YES"),EXACT(J55,"NO"),EXACT(J55,"UNCLEAR")),OR(EXACT(O55,"OBSERVED"),EXACT(O55,"INFERRED"),EXACT(O55,"ASSUMED"),EXACT(O55,"CONTRADICTORY"),EXACT(O55,"UNRESOLVED")),OR(EXACT(P55,"TRACEABLE"),EXACT(P55,"NOT TRACEABLE")),OR(EXACT(Q55,"CURRENT ENOUGH"),EXACT(Q55,"STALE / UNCLEAR")),OR(EXACT(R55,"DIRECT"),EXACT(R55,"INDIRECT")),OR(EXACT(S55,"IN SCOPE"),EXACT(S55,"PARTIAL / OUT OF SCOPE")),OR(EXACT(T55,"INDEPENDENT"),EXACT(T55,"DERIVATIVE / UNCLEAR")),OR(EXACT(U55,"PRESENT"),EXACT(U55,"ABSENT / NOT REQUIRED")),OR(EXACT(V55,"NONE KNOWN"),EXACT(V55,"MATERIAL CONFLICT")),OR(EXACT(W55,"ACCEPTABLE"),EXACT(W55,"UNCLEAR"),EXACT(W55,"PROHIBITED"))),"VALID","INVALID - CONTROLLED TOKEN"))</x:f>
      </x:c>
      <x:c r="AF55" s="30" t="str">
        <x:f>IF(A55="","",IF(AND(B55&lt;&gt;"",C55&lt;&gt;"",D55&lt;&gt;"",E55&lt;&gt;"",G55&lt;&gt;"",H55&lt;&gt;"",K55&lt;&gt;"",L55&lt;&gt;"",M55&lt;&gt;"",N55&lt;&gt;"",X55&lt;&gt;"",Y55&lt;&gt;"",Z55&lt;&gt;"",AA55&lt;&gt;""),"VALID","INVALID - REQUIRED FIELD"))</x:f>
      </x:c>
      <x:c r="AG55" s="30" t="str">
        <x:f>IF(A55="","",IF(W55="PROHIBITED","HOLD",IF(J55="NO","HOLD",IF(P55="NOT TRACEABLE","HOLD",IF(AND(O55="ASSUMED",F55="MATERIAL"),"HOLD",IF(OR(O55="CONTRADICTORY",O55="UNRESOLVED",V55="MATERIAL CONFLICT"),"HOLD",""))))))</x:f>
      </x:c>
      <x:c r="AH55" s="30" t="str">
        <x:f>IF(A55="","",IF(OR(Q55="STALE / UNCLEAR",R55="INDIRECT",S55="PARTIAL / OUT OF SCOPE",T55="DERIVATIVE / UNCLEAR",AND(O55="INFERRED",F55="MATERIAL",U55&lt;&gt;"PRESENT"),O55="ASSUMED"),"WEAK","CLEAR"))</x:f>
      </x:c>
      <x:c r="AI55" s="30" t="str">
        <x:f>IF(A55="","",IF(OR(AB55&lt;&gt;"VALID",AC55&lt;&gt;"VALID",AD55&lt;&gt;"VALID",AE55&lt;&gt;"VALID",AF55&lt;&gt;"VALID"),"REPAIR / NARROW",IF(AG55="HOLD","HOLD / EXCLUDE",IF(OR(J55="UNCLEAR",W55="UNCLEAR"),"REPAIR / NARROW",IF(AH55="WEAK",IF(AND(O55="INFERRED",J55="YES",P55="TRACEABLE",Q55="CURRENT ENOUGH",S55="IN SCOPE",W55="ACCEPTABLE",OR(F55="SUPPORTING",U55="PRESENT")),"BOUNDED INFERENCE","REPAIR / NARROW"),IF(O55="OBSERVED","DECISION-USABLE",IF(O55="INFERRED","BOUNDED INFERENCE","REPAIR / NARROW")))))))</x:f>
      </x:c>
      <x:c r="AJ55" s="30" t="str">
        <x:f>IF(A55="","",IF(AI55="DECISION-USABLE","Freeze the audited wording for downstream use.",IF(AI55="BOUNDED INFERENCE","Freeze the bounded inference with its label and limitation.",IF(AI55="REPAIR / NARROW","Repair ownership, role fit, provenance, controls or wording before use.","Hold the record out of decision use until the blocking condition is resolved."))))</x:f>
      </x:c>
      <x:c r="AK55" s="30" t="str">
        <x:f>IF(A55="","",C55&amp;"|~|"&amp;B55&amp;"|~|"&amp;D55&amp;"|~|"&amp;E55&amp;"|~|"&amp;F55&amp;"|~|"&amp;G55)</x:f>
      </x:c>
      <x:c r="AL55" s="30" t="str">
        <x:f>IF(A55="","",B55&amp;"|~|"&amp;C55&amp;"|~|"&amp;D55)</x:f>
      </x:c>
    </x:row>
    <x:row r="56">
      <x:c r="A56" s="24"/>
      <x:c r="B56" s="24"/>
      <x:c r="C56" s="24"/>
      <x:c r="D56" s="24"/>
      <x:c r="E56" s="24"/>
      <x:c r="F56" s="24"/>
      <x:c r="G56" s="24"/>
      <x:c r="H56" s="24"/>
      <x:c r="I56" s="24"/>
      <x:c r="J56" s="24"/>
      <x:c r="K56" s="24"/>
      <x:c r="L56" s="34"/>
      <x:c r="M56" s="34"/>
      <x:c r="N56" s="24"/>
      <x:c r="O56" s="24"/>
      <x:c r="P56" s="24"/>
      <x:c r="Q56" s="24"/>
      <x:c r="R56" s="24"/>
      <x:c r="S56" s="24"/>
      <x:c r="T56" s="24"/>
      <x:c r="U56" s="24"/>
      <x:c r="V56" s="24"/>
      <x:c r="W56" s="24"/>
      <x:c r="X56" s="24"/>
      <x:c r="Y56" s="24"/>
      <x:c r="Z56" s="24"/>
      <x:c r="AA56" s="24"/>
      <x:c r="AB56" s="30" t="str">
        <x:f>IF(A56="","",IF(COUNTIF($A$6:$A$205,A56)=1,"VALID","INVALID - DUPLICATE EVIDENCE ID"))</x:f>
      </x:c>
      <x:c r="AC56" s="30" t="str">
        <x:f>IF(A56="","",IF(AND(COUNTIF(DECISION_CONTEXT!$A$6:$A$205,B56)=1,EXACT(B56,INDEX(DECISION_CONTEXT!$A$6:$A$205,MATCH(B56,DECISION_CONTEXT!$A$6:$A$205,0)))),"VALID","INVALID - DECISION LINK"))</x:f>
      </x:c>
      <x:c r="AD56" s="30" t="str">
        <x:f>IF(A56="","",IF(AND(COUNTIF(CLAIM_REGISTER!$A$6:$A$205,C56)=1,EXACT(AK56,INDEX(CLAIM_REGISTER!$Q$6:$Q$205,MATCH(C56,CLAIM_REGISTER!$A$6:$A$205,0)))),"VALID","INVALID - CLAIM OWNERSHIP"))</x:f>
      </x:c>
      <x:c r="AE56" s="30" t="str">
        <x:f>IF(A56="","",IF(AND(OR(EXACT(F56,"MATERIAL"),EXACT(F56,"SUPPORTING")),OR(EXACT(I56,"FIRST-PARTY PUBLISHED"),EXACT(I56,"BUYER / SALES EVIDENCE"),EXACT(I56,"INDEPENDENT THIRD PARTY"),EXACT(I56,"MODELLED / ESTIMATED"),EXACT(I56,"DISCOVERY / INDEX"),EXACT(I56,"INTERNAL OBSERVATION"),EXACT(I56,"SPECIALIST / AUTHORITY"),EXACT(I56,"DECISION RECORD")),OR(EXACT(J56,"YES"),EXACT(J56,"NO"),EXACT(J56,"UNCLEAR")),OR(EXACT(O56,"OBSERVED"),EXACT(O56,"INFERRED"),EXACT(O56,"ASSUMED"),EXACT(O56,"CONTRADICTORY"),EXACT(O56,"UNRESOLVED")),OR(EXACT(P56,"TRACEABLE"),EXACT(P56,"NOT TRACEABLE")),OR(EXACT(Q56,"CURRENT ENOUGH"),EXACT(Q56,"STALE / UNCLEAR")),OR(EXACT(R56,"DIRECT"),EXACT(R56,"INDIRECT")),OR(EXACT(S56,"IN SCOPE"),EXACT(S56,"PARTIAL / OUT OF SCOPE")),OR(EXACT(T56,"INDEPENDENT"),EXACT(T56,"DERIVATIVE / UNCLEAR")),OR(EXACT(U56,"PRESENT"),EXACT(U56,"ABSENT / NOT REQUIRED")),OR(EXACT(V56,"NONE KNOWN"),EXACT(V56,"MATERIAL CONFLICT")),OR(EXACT(W56,"ACCEPTABLE"),EXACT(W56,"UNCLEAR"),EXACT(W56,"PROHIBITED"))),"VALID","INVALID - CONTROLLED TOKEN"))</x:f>
      </x:c>
      <x:c r="AF56" s="30" t="str">
        <x:f>IF(A56="","",IF(AND(B56&lt;&gt;"",C56&lt;&gt;"",D56&lt;&gt;"",E56&lt;&gt;"",G56&lt;&gt;"",H56&lt;&gt;"",K56&lt;&gt;"",L56&lt;&gt;"",M56&lt;&gt;"",N56&lt;&gt;"",X56&lt;&gt;"",Y56&lt;&gt;"",Z56&lt;&gt;"",AA56&lt;&gt;""),"VALID","INVALID - REQUIRED FIELD"))</x:f>
      </x:c>
      <x:c r="AG56" s="30" t="str">
        <x:f>IF(A56="","",IF(W56="PROHIBITED","HOLD",IF(J56="NO","HOLD",IF(P56="NOT TRACEABLE","HOLD",IF(AND(O56="ASSUMED",F56="MATERIAL"),"HOLD",IF(OR(O56="CONTRADICTORY",O56="UNRESOLVED",V56="MATERIAL CONFLICT"),"HOLD",""))))))</x:f>
      </x:c>
      <x:c r="AH56" s="30" t="str">
        <x:f>IF(A56="","",IF(OR(Q56="STALE / UNCLEAR",R56="INDIRECT",S56="PARTIAL / OUT OF SCOPE",T56="DERIVATIVE / UNCLEAR",AND(O56="INFERRED",F56="MATERIAL",U56&lt;&gt;"PRESENT"),O56="ASSUMED"),"WEAK","CLEAR"))</x:f>
      </x:c>
      <x:c r="AI56" s="30" t="str">
        <x:f>IF(A56="","",IF(OR(AB56&lt;&gt;"VALID",AC56&lt;&gt;"VALID",AD56&lt;&gt;"VALID",AE56&lt;&gt;"VALID",AF56&lt;&gt;"VALID"),"REPAIR / NARROW",IF(AG56="HOLD","HOLD / EXCLUDE",IF(OR(J56="UNCLEAR",W56="UNCLEAR"),"REPAIR / NARROW",IF(AH56="WEAK",IF(AND(O56="INFERRED",J56="YES",P56="TRACEABLE",Q56="CURRENT ENOUGH",S56="IN SCOPE",W56="ACCEPTABLE",OR(F56="SUPPORTING",U56="PRESENT")),"BOUNDED INFERENCE","REPAIR / NARROW"),IF(O56="OBSERVED","DECISION-USABLE",IF(O56="INFERRED","BOUNDED INFERENCE","REPAIR / NARROW")))))))</x:f>
      </x:c>
      <x:c r="AJ56" s="30" t="str">
        <x:f>IF(A56="","",IF(AI56="DECISION-USABLE","Freeze the audited wording for downstream use.",IF(AI56="BOUNDED INFERENCE","Freeze the bounded inference with its label and limitation.",IF(AI56="REPAIR / NARROW","Repair ownership, role fit, provenance, controls or wording before use.","Hold the record out of decision use until the blocking condition is resolved."))))</x:f>
      </x:c>
      <x:c r="AK56" s="30" t="str">
        <x:f>IF(A56="","",C56&amp;"|~|"&amp;B56&amp;"|~|"&amp;D56&amp;"|~|"&amp;E56&amp;"|~|"&amp;F56&amp;"|~|"&amp;G56)</x:f>
      </x:c>
      <x:c r="AL56" s="30" t="str">
        <x:f>IF(A56="","",B56&amp;"|~|"&amp;C56&amp;"|~|"&amp;D56)</x:f>
      </x:c>
    </x:row>
    <x:row r="57">
      <x:c r="A57" s="24"/>
      <x:c r="B57" s="24"/>
      <x:c r="C57" s="24"/>
      <x:c r="D57" s="24"/>
      <x:c r="E57" s="24"/>
      <x:c r="F57" s="24"/>
      <x:c r="G57" s="24"/>
      <x:c r="H57" s="24"/>
      <x:c r="I57" s="24"/>
      <x:c r="J57" s="24"/>
      <x:c r="K57" s="24"/>
      <x:c r="L57" s="34"/>
      <x:c r="M57" s="34"/>
      <x:c r="N57" s="24"/>
      <x:c r="O57" s="24"/>
      <x:c r="P57" s="24"/>
      <x:c r="Q57" s="24"/>
      <x:c r="R57" s="24"/>
      <x:c r="S57" s="24"/>
      <x:c r="T57" s="24"/>
      <x:c r="U57" s="24"/>
      <x:c r="V57" s="24"/>
      <x:c r="W57" s="24"/>
      <x:c r="X57" s="24"/>
      <x:c r="Y57" s="24"/>
      <x:c r="Z57" s="24"/>
      <x:c r="AA57" s="24"/>
      <x:c r="AB57" s="30" t="str">
        <x:f>IF(A57="","",IF(COUNTIF($A$6:$A$205,A57)=1,"VALID","INVALID - DUPLICATE EVIDENCE ID"))</x:f>
      </x:c>
      <x:c r="AC57" s="30" t="str">
        <x:f>IF(A57="","",IF(AND(COUNTIF(DECISION_CONTEXT!$A$6:$A$205,B57)=1,EXACT(B57,INDEX(DECISION_CONTEXT!$A$6:$A$205,MATCH(B57,DECISION_CONTEXT!$A$6:$A$205,0)))),"VALID","INVALID - DECISION LINK"))</x:f>
      </x:c>
      <x:c r="AD57" s="30" t="str">
        <x:f>IF(A57="","",IF(AND(COUNTIF(CLAIM_REGISTER!$A$6:$A$205,C57)=1,EXACT(AK57,INDEX(CLAIM_REGISTER!$Q$6:$Q$205,MATCH(C57,CLAIM_REGISTER!$A$6:$A$205,0)))),"VALID","INVALID - CLAIM OWNERSHIP"))</x:f>
      </x:c>
      <x:c r="AE57" s="30" t="str">
        <x:f>IF(A57="","",IF(AND(OR(EXACT(F57,"MATERIAL"),EXACT(F57,"SUPPORTING")),OR(EXACT(I57,"FIRST-PARTY PUBLISHED"),EXACT(I57,"BUYER / SALES EVIDENCE"),EXACT(I57,"INDEPENDENT THIRD PARTY"),EXACT(I57,"MODELLED / ESTIMATED"),EXACT(I57,"DISCOVERY / INDEX"),EXACT(I57,"INTERNAL OBSERVATION"),EXACT(I57,"SPECIALIST / AUTHORITY"),EXACT(I57,"DECISION RECORD")),OR(EXACT(J57,"YES"),EXACT(J57,"NO"),EXACT(J57,"UNCLEAR")),OR(EXACT(O57,"OBSERVED"),EXACT(O57,"INFERRED"),EXACT(O57,"ASSUMED"),EXACT(O57,"CONTRADICTORY"),EXACT(O57,"UNRESOLVED")),OR(EXACT(P57,"TRACEABLE"),EXACT(P57,"NOT TRACEABLE")),OR(EXACT(Q57,"CURRENT ENOUGH"),EXACT(Q57,"STALE / UNCLEAR")),OR(EXACT(R57,"DIRECT"),EXACT(R57,"INDIRECT")),OR(EXACT(S57,"IN SCOPE"),EXACT(S57,"PARTIAL / OUT OF SCOPE")),OR(EXACT(T57,"INDEPENDENT"),EXACT(T57,"DERIVATIVE / UNCLEAR")),OR(EXACT(U57,"PRESENT"),EXACT(U57,"ABSENT / NOT REQUIRED")),OR(EXACT(V57,"NONE KNOWN"),EXACT(V57,"MATERIAL CONFLICT")),OR(EXACT(W57,"ACCEPTABLE"),EXACT(W57,"UNCLEAR"),EXACT(W57,"PROHIBITED"))),"VALID","INVALID - CONTROLLED TOKEN"))</x:f>
      </x:c>
      <x:c r="AF57" s="30" t="str">
        <x:f>IF(A57="","",IF(AND(B57&lt;&gt;"",C57&lt;&gt;"",D57&lt;&gt;"",E57&lt;&gt;"",G57&lt;&gt;"",H57&lt;&gt;"",K57&lt;&gt;"",L57&lt;&gt;"",M57&lt;&gt;"",N57&lt;&gt;"",X57&lt;&gt;"",Y57&lt;&gt;"",Z57&lt;&gt;"",AA57&lt;&gt;""),"VALID","INVALID - REQUIRED FIELD"))</x:f>
      </x:c>
      <x:c r="AG57" s="30" t="str">
        <x:f>IF(A57="","",IF(W57="PROHIBITED","HOLD",IF(J57="NO","HOLD",IF(P57="NOT TRACEABLE","HOLD",IF(AND(O57="ASSUMED",F57="MATERIAL"),"HOLD",IF(OR(O57="CONTRADICTORY",O57="UNRESOLVED",V57="MATERIAL CONFLICT"),"HOLD",""))))))</x:f>
      </x:c>
      <x:c r="AH57" s="30" t="str">
        <x:f>IF(A57="","",IF(OR(Q57="STALE / UNCLEAR",R57="INDIRECT",S57="PARTIAL / OUT OF SCOPE",T57="DERIVATIVE / UNCLEAR",AND(O57="INFERRED",F57="MATERIAL",U57&lt;&gt;"PRESENT"),O57="ASSUMED"),"WEAK","CLEAR"))</x:f>
      </x:c>
      <x:c r="AI57" s="30" t="str">
        <x:f>IF(A57="","",IF(OR(AB57&lt;&gt;"VALID",AC57&lt;&gt;"VALID",AD57&lt;&gt;"VALID",AE57&lt;&gt;"VALID",AF57&lt;&gt;"VALID"),"REPAIR / NARROW",IF(AG57="HOLD","HOLD / EXCLUDE",IF(OR(J57="UNCLEAR",W57="UNCLEAR"),"REPAIR / NARROW",IF(AH57="WEAK",IF(AND(O57="INFERRED",J57="YES",P57="TRACEABLE",Q57="CURRENT ENOUGH",S57="IN SCOPE",W57="ACCEPTABLE",OR(F57="SUPPORTING",U57="PRESENT")),"BOUNDED INFERENCE","REPAIR / NARROW"),IF(O57="OBSERVED","DECISION-USABLE",IF(O57="INFERRED","BOUNDED INFERENCE","REPAIR / NARROW")))))))</x:f>
      </x:c>
      <x:c r="AJ57" s="30" t="str">
        <x:f>IF(A57="","",IF(AI57="DECISION-USABLE","Freeze the audited wording for downstream use.",IF(AI57="BOUNDED INFERENCE","Freeze the bounded inference with its label and limitation.",IF(AI57="REPAIR / NARROW","Repair ownership, role fit, provenance, controls or wording before use.","Hold the record out of decision use until the blocking condition is resolved."))))</x:f>
      </x:c>
      <x:c r="AK57" s="30" t="str">
        <x:f>IF(A57="","",C57&amp;"|~|"&amp;B57&amp;"|~|"&amp;D57&amp;"|~|"&amp;E57&amp;"|~|"&amp;F57&amp;"|~|"&amp;G57)</x:f>
      </x:c>
      <x:c r="AL57" s="30" t="str">
        <x:f>IF(A57="","",B57&amp;"|~|"&amp;C57&amp;"|~|"&amp;D57)</x:f>
      </x:c>
    </x:row>
    <x:row r="58">
      <x:c r="A58" s="24"/>
      <x:c r="B58" s="24"/>
      <x:c r="C58" s="24"/>
      <x:c r="D58" s="24"/>
      <x:c r="E58" s="24"/>
      <x:c r="F58" s="24"/>
      <x:c r="G58" s="24"/>
      <x:c r="H58" s="24"/>
      <x:c r="I58" s="24"/>
      <x:c r="J58" s="24"/>
      <x:c r="K58" s="24"/>
      <x:c r="L58" s="34"/>
      <x:c r="M58" s="34"/>
      <x:c r="N58" s="24"/>
      <x:c r="O58" s="24"/>
      <x:c r="P58" s="24"/>
      <x:c r="Q58" s="24"/>
      <x:c r="R58" s="24"/>
      <x:c r="S58" s="24"/>
      <x:c r="T58" s="24"/>
      <x:c r="U58" s="24"/>
      <x:c r="V58" s="24"/>
      <x:c r="W58" s="24"/>
      <x:c r="X58" s="24"/>
      <x:c r="Y58" s="24"/>
      <x:c r="Z58" s="24"/>
      <x:c r="AA58" s="24"/>
      <x:c r="AB58" s="30" t="str">
        <x:f>IF(A58="","",IF(COUNTIF($A$6:$A$205,A58)=1,"VALID","INVALID - DUPLICATE EVIDENCE ID"))</x:f>
      </x:c>
      <x:c r="AC58" s="30" t="str">
        <x:f>IF(A58="","",IF(AND(COUNTIF(DECISION_CONTEXT!$A$6:$A$205,B58)=1,EXACT(B58,INDEX(DECISION_CONTEXT!$A$6:$A$205,MATCH(B58,DECISION_CONTEXT!$A$6:$A$205,0)))),"VALID","INVALID - DECISION LINK"))</x:f>
      </x:c>
      <x:c r="AD58" s="30" t="str">
        <x:f>IF(A58="","",IF(AND(COUNTIF(CLAIM_REGISTER!$A$6:$A$205,C58)=1,EXACT(AK58,INDEX(CLAIM_REGISTER!$Q$6:$Q$205,MATCH(C58,CLAIM_REGISTER!$A$6:$A$205,0)))),"VALID","INVALID - CLAIM OWNERSHIP"))</x:f>
      </x:c>
      <x:c r="AE58" s="30" t="str">
        <x:f>IF(A58="","",IF(AND(OR(EXACT(F58,"MATERIAL"),EXACT(F58,"SUPPORTING")),OR(EXACT(I58,"FIRST-PARTY PUBLISHED"),EXACT(I58,"BUYER / SALES EVIDENCE"),EXACT(I58,"INDEPENDENT THIRD PARTY"),EXACT(I58,"MODELLED / ESTIMATED"),EXACT(I58,"DISCOVERY / INDEX"),EXACT(I58,"INTERNAL OBSERVATION"),EXACT(I58,"SPECIALIST / AUTHORITY"),EXACT(I58,"DECISION RECORD")),OR(EXACT(J58,"YES"),EXACT(J58,"NO"),EXACT(J58,"UNCLEAR")),OR(EXACT(O58,"OBSERVED"),EXACT(O58,"INFERRED"),EXACT(O58,"ASSUMED"),EXACT(O58,"CONTRADICTORY"),EXACT(O58,"UNRESOLVED")),OR(EXACT(P58,"TRACEABLE"),EXACT(P58,"NOT TRACEABLE")),OR(EXACT(Q58,"CURRENT ENOUGH"),EXACT(Q58,"STALE / UNCLEAR")),OR(EXACT(R58,"DIRECT"),EXACT(R58,"INDIRECT")),OR(EXACT(S58,"IN SCOPE"),EXACT(S58,"PARTIAL / OUT OF SCOPE")),OR(EXACT(T58,"INDEPENDENT"),EXACT(T58,"DERIVATIVE / UNCLEAR")),OR(EXACT(U58,"PRESENT"),EXACT(U58,"ABSENT / NOT REQUIRED")),OR(EXACT(V58,"NONE KNOWN"),EXACT(V58,"MATERIAL CONFLICT")),OR(EXACT(W58,"ACCEPTABLE"),EXACT(W58,"UNCLEAR"),EXACT(W58,"PROHIBITED"))),"VALID","INVALID - CONTROLLED TOKEN"))</x:f>
      </x:c>
      <x:c r="AF58" s="30" t="str">
        <x:f>IF(A58="","",IF(AND(B58&lt;&gt;"",C58&lt;&gt;"",D58&lt;&gt;"",E58&lt;&gt;"",G58&lt;&gt;"",H58&lt;&gt;"",K58&lt;&gt;"",L58&lt;&gt;"",M58&lt;&gt;"",N58&lt;&gt;"",X58&lt;&gt;"",Y58&lt;&gt;"",Z58&lt;&gt;"",AA58&lt;&gt;""),"VALID","INVALID - REQUIRED FIELD"))</x:f>
      </x:c>
      <x:c r="AG58" s="30" t="str">
        <x:f>IF(A58="","",IF(W58="PROHIBITED","HOLD",IF(J58="NO","HOLD",IF(P58="NOT TRACEABLE","HOLD",IF(AND(O58="ASSUMED",F58="MATERIAL"),"HOLD",IF(OR(O58="CONTRADICTORY",O58="UNRESOLVED",V58="MATERIAL CONFLICT"),"HOLD",""))))))</x:f>
      </x:c>
      <x:c r="AH58" s="30" t="str">
        <x:f>IF(A58="","",IF(OR(Q58="STALE / UNCLEAR",R58="INDIRECT",S58="PARTIAL / OUT OF SCOPE",T58="DERIVATIVE / UNCLEAR",AND(O58="INFERRED",F58="MATERIAL",U58&lt;&gt;"PRESENT"),O58="ASSUMED"),"WEAK","CLEAR"))</x:f>
      </x:c>
      <x:c r="AI58" s="30" t="str">
        <x:f>IF(A58="","",IF(OR(AB58&lt;&gt;"VALID",AC58&lt;&gt;"VALID",AD58&lt;&gt;"VALID",AE58&lt;&gt;"VALID",AF58&lt;&gt;"VALID"),"REPAIR / NARROW",IF(AG58="HOLD","HOLD / EXCLUDE",IF(OR(J58="UNCLEAR",W58="UNCLEAR"),"REPAIR / NARROW",IF(AH58="WEAK",IF(AND(O58="INFERRED",J58="YES",P58="TRACEABLE",Q58="CURRENT ENOUGH",S58="IN SCOPE",W58="ACCEPTABLE",OR(F58="SUPPORTING",U58="PRESENT")),"BOUNDED INFERENCE","REPAIR / NARROW"),IF(O58="OBSERVED","DECISION-USABLE",IF(O58="INFERRED","BOUNDED INFERENCE","REPAIR / NARROW")))))))</x:f>
      </x:c>
      <x:c r="AJ58" s="30" t="str">
        <x:f>IF(A58="","",IF(AI58="DECISION-USABLE","Freeze the audited wording for downstream use.",IF(AI58="BOUNDED INFERENCE","Freeze the bounded inference with its label and limitation.",IF(AI58="REPAIR / NARROW","Repair ownership, role fit, provenance, controls or wording before use.","Hold the record out of decision use until the blocking condition is resolved."))))</x:f>
      </x:c>
      <x:c r="AK58" s="30" t="str">
        <x:f>IF(A58="","",C58&amp;"|~|"&amp;B58&amp;"|~|"&amp;D58&amp;"|~|"&amp;E58&amp;"|~|"&amp;F58&amp;"|~|"&amp;G58)</x:f>
      </x:c>
      <x:c r="AL58" s="30" t="str">
        <x:f>IF(A58="","",B58&amp;"|~|"&amp;C58&amp;"|~|"&amp;D58)</x:f>
      </x:c>
    </x:row>
    <x:row r="59">
      <x:c r="A59" s="24"/>
      <x:c r="B59" s="24"/>
      <x:c r="C59" s="24"/>
      <x:c r="D59" s="24"/>
      <x:c r="E59" s="24"/>
      <x:c r="F59" s="24"/>
      <x:c r="G59" s="24"/>
      <x:c r="H59" s="24"/>
      <x:c r="I59" s="24"/>
      <x:c r="J59" s="24"/>
      <x:c r="K59" s="24"/>
      <x:c r="L59" s="34"/>
      <x:c r="M59" s="34"/>
      <x:c r="N59" s="24"/>
      <x:c r="O59" s="24"/>
      <x:c r="P59" s="24"/>
      <x:c r="Q59" s="24"/>
      <x:c r="R59" s="24"/>
      <x:c r="S59" s="24"/>
      <x:c r="T59" s="24"/>
      <x:c r="U59" s="24"/>
      <x:c r="V59" s="24"/>
      <x:c r="W59" s="24"/>
      <x:c r="X59" s="24"/>
      <x:c r="Y59" s="24"/>
      <x:c r="Z59" s="24"/>
      <x:c r="AA59" s="24"/>
      <x:c r="AB59" s="30" t="str">
        <x:f>IF(A59="","",IF(COUNTIF($A$6:$A$205,A59)=1,"VALID","INVALID - DUPLICATE EVIDENCE ID"))</x:f>
      </x:c>
      <x:c r="AC59" s="30" t="str">
        <x:f>IF(A59="","",IF(AND(COUNTIF(DECISION_CONTEXT!$A$6:$A$205,B59)=1,EXACT(B59,INDEX(DECISION_CONTEXT!$A$6:$A$205,MATCH(B59,DECISION_CONTEXT!$A$6:$A$205,0)))),"VALID","INVALID - DECISION LINK"))</x:f>
      </x:c>
      <x:c r="AD59" s="30" t="str">
        <x:f>IF(A59="","",IF(AND(COUNTIF(CLAIM_REGISTER!$A$6:$A$205,C59)=1,EXACT(AK59,INDEX(CLAIM_REGISTER!$Q$6:$Q$205,MATCH(C59,CLAIM_REGISTER!$A$6:$A$205,0)))),"VALID","INVALID - CLAIM OWNERSHIP"))</x:f>
      </x:c>
      <x:c r="AE59" s="30" t="str">
        <x:f>IF(A59="","",IF(AND(OR(EXACT(F59,"MATERIAL"),EXACT(F59,"SUPPORTING")),OR(EXACT(I59,"FIRST-PARTY PUBLISHED"),EXACT(I59,"BUYER / SALES EVIDENCE"),EXACT(I59,"INDEPENDENT THIRD PARTY"),EXACT(I59,"MODELLED / ESTIMATED"),EXACT(I59,"DISCOVERY / INDEX"),EXACT(I59,"INTERNAL OBSERVATION"),EXACT(I59,"SPECIALIST / AUTHORITY"),EXACT(I59,"DECISION RECORD")),OR(EXACT(J59,"YES"),EXACT(J59,"NO"),EXACT(J59,"UNCLEAR")),OR(EXACT(O59,"OBSERVED"),EXACT(O59,"INFERRED"),EXACT(O59,"ASSUMED"),EXACT(O59,"CONTRADICTORY"),EXACT(O59,"UNRESOLVED")),OR(EXACT(P59,"TRACEABLE"),EXACT(P59,"NOT TRACEABLE")),OR(EXACT(Q59,"CURRENT ENOUGH"),EXACT(Q59,"STALE / UNCLEAR")),OR(EXACT(R59,"DIRECT"),EXACT(R59,"INDIRECT")),OR(EXACT(S59,"IN SCOPE"),EXACT(S59,"PARTIAL / OUT OF SCOPE")),OR(EXACT(T59,"INDEPENDENT"),EXACT(T59,"DERIVATIVE / UNCLEAR")),OR(EXACT(U59,"PRESENT"),EXACT(U59,"ABSENT / NOT REQUIRED")),OR(EXACT(V59,"NONE KNOWN"),EXACT(V59,"MATERIAL CONFLICT")),OR(EXACT(W59,"ACCEPTABLE"),EXACT(W59,"UNCLEAR"),EXACT(W59,"PROHIBITED"))),"VALID","INVALID - CONTROLLED TOKEN"))</x:f>
      </x:c>
      <x:c r="AF59" s="30" t="str">
        <x:f>IF(A59="","",IF(AND(B59&lt;&gt;"",C59&lt;&gt;"",D59&lt;&gt;"",E59&lt;&gt;"",G59&lt;&gt;"",H59&lt;&gt;"",K59&lt;&gt;"",L59&lt;&gt;"",M59&lt;&gt;"",N59&lt;&gt;"",X59&lt;&gt;"",Y59&lt;&gt;"",Z59&lt;&gt;"",AA59&lt;&gt;""),"VALID","INVALID - REQUIRED FIELD"))</x:f>
      </x:c>
      <x:c r="AG59" s="30" t="str">
        <x:f>IF(A59="","",IF(W59="PROHIBITED","HOLD",IF(J59="NO","HOLD",IF(P59="NOT TRACEABLE","HOLD",IF(AND(O59="ASSUMED",F59="MATERIAL"),"HOLD",IF(OR(O59="CONTRADICTORY",O59="UNRESOLVED",V59="MATERIAL CONFLICT"),"HOLD",""))))))</x:f>
      </x:c>
      <x:c r="AH59" s="30" t="str">
        <x:f>IF(A59="","",IF(OR(Q59="STALE / UNCLEAR",R59="INDIRECT",S59="PARTIAL / OUT OF SCOPE",T59="DERIVATIVE / UNCLEAR",AND(O59="INFERRED",F59="MATERIAL",U59&lt;&gt;"PRESENT"),O59="ASSUMED"),"WEAK","CLEAR"))</x:f>
      </x:c>
      <x:c r="AI59" s="30" t="str">
        <x:f>IF(A59="","",IF(OR(AB59&lt;&gt;"VALID",AC59&lt;&gt;"VALID",AD59&lt;&gt;"VALID",AE59&lt;&gt;"VALID",AF59&lt;&gt;"VALID"),"REPAIR / NARROW",IF(AG59="HOLD","HOLD / EXCLUDE",IF(OR(J59="UNCLEAR",W59="UNCLEAR"),"REPAIR / NARROW",IF(AH59="WEAK",IF(AND(O59="INFERRED",J59="YES",P59="TRACEABLE",Q59="CURRENT ENOUGH",S59="IN SCOPE",W59="ACCEPTABLE",OR(F59="SUPPORTING",U59="PRESENT")),"BOUNDED INFERENCE","REPAIR / NARROW"),IF(O59="OBSERVED","DECISION-USABLE",IF(O59="INFERRED","BOUNDED INFERENCE","REPAIR / NARROW")))))))</x:f>
      </x:c>
      <x:c r="AJ59" s="30" t="str">
        <x:f>IF(A59="","",IF(AI59="DECISION-USABLE","Freeze the audited wording for downstream use.",IF(AI59="BOUNDED INFERENCE","Freeze the bounded inference with its label and limitation.",IF(AI59="REPAIR / NARROW","Repair ownership, role fit, provenance, controls or wording before use.","Hold the record out of decision use until the blocking condition is resolved."))))</x:f>
      </x:c>
      <x:c r="AK59" s="30" t="str">
        <x:f>IF(A59="","",C59&amp;"|~|"&amp;B59&amp;"|~|"&amp;D59&amp;"|~|"&amp;E59&amp;"|~|"&amp;F59&amp;"|~|"&amp;G59)</x:f>
      </x:c>
      <x:c r="AL59" s="30" t="str">
        <x:f>IF(A59="","",B59&amp;"|~|"&amp;C59&amp;"|~|"&amp;D59)</x:f>
      </x:c>
    </x:row>
    <x:row r="60">
      <x:c r="A60" s="24"/>
      <x:c r="B60" s="24"/>
      <x:c r="C60" s="24"/>
      <x:c r="D60" s="24"/>
      <x:c r="E60" s="24"/>
      <x:c r="F60" s="24"/>
      <x:c r="G60" s="24"/>
      <x:c r="H60" s="24"/>
      <x:c r="I60" s="24"/>
      <x:c r="J60" s="24"/>
      <x:c r="K60" s="24"/>
      <x:c r="L60" s="34"/>
      <x:c r="M60" s="34"/>
      <x:c r="N60" s="24"/>
      <x:c r="O60" s="24"/>
      <x:c r="P60" s="24"/>
      <x:c r="Q60" s="24"/>
      <x:c r="R60" s="24"/>
      <x:c r="S60" s="24"/>
      <x:c r="T60" s="24"/>
      <x:c r="U60" s="24"/>
      <x:c r="V60" s="24"/>
      <x:c r="W60" s="24"/>
      <x:c r="X60" s="24"/>
      <x:c r="Y60" s="24"/>
      <x:c r="Z60" s="24"/>
      <x:c r="AA60" s="24"/>
      <x:c r="AB60" s="30" t="str">
        <x:f>IF(A60="","",IF(COUNTIF($A$6:$A$205,A60)=1,"VALID","INVALID - DUPLICATE EVIDENCE ID"))</x:f>
      </x:c>
      <x:c r="AC60" s="30" t="str">
        <x:f>IF(A60="","",IF(AND(COUNTIF(DECISION_CONTEXT!$A$6:$A$205,B60)=1,EXACT(B60,INDEX(DECISION_CONTEXT!$A$6:$A$205,MATCH(B60,DECISION_CONTEXT!$A$6:$A$205,0)))),"VALID","INVALID - DECISION LINK"))</x:f>
      </x:c>
      <x:c r="AD60" s="30" t="str">
        <x:f>IF(A60="","",IF(AND(COUNTIF(CLAIM_REGISTER!$A$6:$A$205,C60)=1,EXACT(AK60,INDEX(CLAIM_REGISTER!$Q$6:$Q$205,MATCH(C60,CLAIM_REGISTER!$A$6:$A$205,0)))),"VALID","INVALID - CLAIM OWNERSHIP"))</x:f>
      </x:c>
      <x:c r="AE60" s="30" t="str">
        <x:f>IF(A60="","",IF(AND(OR(EXACT(F60,"MATERIAL"),EXACT(F60,"SUPPORTING")),OR(EXACT(I60,"FIRST-PARTY PUBLISHED"),EXACT(I60,"BUYER / SALES EVIDENCE"),EXACT(I60,"INDEPENDENT THIRD PARTY"),EXACT(I60,"MODELLED / ESTIMATED"),EXACT(I60,"DISCOVERY / INDEX"),EXACT(I60,"INTERNAL OBSERVATION"),EXACT(I60,"SPECIALIST / AUTHORITY"),EXACT(I60,"DECISION RECORD")),OR(EXACT(J60,"YES"),EXACT(J60,"NO"),EXACT(J60,"UNCLEAR")),OR(EXACT(O60,"OBSERVED"),EXACT(O60,"INFERRED"),EXACT(O60,"ASSUMED"),EXACT(O60,"CONTRADICTORY"),EXACT(O60,"UNRESOLVED")),OR(EXACT(P60,"TRACEABLE"),EXACT(P60,"NOT TRACEABLE")),OR(EXACT(Q60,"CURRENT ENOUGH"),EXACT(Q60,"STALE / UNCLEAR")),OR(EXACT(R60,"DIRECT"),EXACT(R60,"INDIRECT")),OR(EXACT(S60,"IN SCOPE"),EXACT(S60,"PARTIAL / OUT OF SCOPE")),OR(EXACT(T60,"INDEPENDENT"),EXACT(T60,"DERIVATIVE / UNCLEAR")),OR(EXACT(U60,"PRESENT"),EXACT(U60,"ABSENT / NOT REQUIRED")),OR(EXACT(V60,"NONE KNOWN"),EXACT(V60,"MATERIAL CONFLICT")),OR(EXACT(W60,"ACCEPTABLE"),EXACT(W60,"UNCLEAR"),EXACT(W60,"PROHIBITED"))),"VALID","INVALID - CONTROLLED TOKEN"))</x:f>
      </x:c>
      <x:c r="AF60" s="30" t="str">
        <x:f>IF(A60="","",IF(AND(B60&lt;&gt;"",C60&lt;&gt;"",D60&lt;&gt;"",E60&lt;&gt;"",G60&lt;&gt;"",H60&lt;&gt;"",K60&lt;&gt;"",L60&lt;&gt;"",M60&lt;&gt;"",N60&lt;&gt;"",X60&lt;&gt;"",Y60&lt;&gt;"",Z60&lt;&gt;"",AA60&lt;&gt;""),"VALID","INVALID - REQUIRED FIELD"))</x:f>
      </x:c>
      <x:c r="AG60" s="30" t="str">
        <x:f>IF(A60="","",IF(W60="PROHIBITED","HOLD",IF(J60="NO","HOLD",IF(P60="NOT TRACEABLE","HOLD",IF(AND(O60="ASSUMED",F60="MATERIAL"),"HOLD",IF(OR(O60="CONTRADICTORY",O60="UNRESOLVED",V60="MATERIAL CONFLICT"),"HOLD",""))))))</x:f>
      </x:c>
      <x:c r="AH60" s="30" t="str">
        <x:f>IF(A60="","",IF(OR(Q60="STALE / UNCLEAR",R60="INDIRECT",S60="PARTIAL / OUT OF SCOPE",T60="DERIVATIVE / UNCLEAR",AND(O60="INFERRED",F60="MATERIAL",U60&lt;&gt;"PRESENT"),O60="ASSUMED"),"WEAK","CLEAR"))</x:f>
      </x:c>
      <x:c r="AI60" s="30" t="str">
        <x:f>IF(A60="","",IF(OR(AB60&lt;&gt;"VALID",AC60&lt;&gt;"VALID",AD60&lt;&gt;"VALID",AE60&lt;&gt;"VALID",AF60&lt;&gt;"VALID"),"REPAIR / NARROW",IF(AG60="HOLD","HOLD / EXCLUDE",IF(OR(J60="UNCLEAR",W60="UNCLEAR"),"REPAIR / NARROW",IF(AH60="WEAK",IF(AND(O60="INFERRED",J60="YES",P60="TRACEABLE",Q60="CURRENT ENOUGH",S60="IN SCOPE",W60="ACCEPTABLE",OR(F60="SUPPORTING",U60="PRESENT")),"BOUNDED INFERENCE","REPAIR / NARROW"),IF(O60="OBSERVED","DECISION-USABLE",IF(O60="INFERRED","BOUNDED INFERENCE","REPAIR / NARROW")))))))</x:f>
      </x:c>
      <x:c r="AJ60" s="30" t="str">
        <x:f>IF(A60="","",IF(AI60="DECISION-USABLE","Freeze the audited wording for downstream use.",IF(AI60="BOUNDED INFERENCE","Freeze the bounded inference with its label and limitation.",IF(AI60="REPAIR / NARROW","Repair ownership, role fit, provenance, controls or wording before use.","Hold the record out of decision use until the blocking condition is resolved."))))</x:f>
      </x:c>
      <x:c r="AK60" s="30" t="str">
        <x:f>IF(A60="","",C60&amp;"|~|"&amp;B60&amp;"|~|"&amp;D60&amp;"|~|"&amp;E60&amp;"|~|"&amp;F60&amp;"|~|"&amp;G60)</x:f>
      </x:c>
      <x:c r="AL60" s="30" t="str">
        <x:f>IF(A60="","",B60&amp;"|~|"&amp;C60&amp;"|~|"&amp;D60)</x:f>
      </x:c>
    </x:row>
    <x:row r="61">
      <x:c r="A61" s="24"/>
      <x:c r="B61" s="24"/>
      <x:c r="C61" s="24"/>
      <x:c r="D61" s="24"/>
      <x:c r="E61" s="24"/>
      <x:c r="F61" s="24"/>
      <x:c r="G61" s="24"/>
      <x:c r="H61" s="24"/>
      <x:c r="I61" s="24"/>
      <x:c r="J61" s="24"/>
      <x:c r="K61" s="24"/>
      <x:c r="L61" s="34"/>
      <x:c r="M61" s="34"/>
      <x:c r="N61" s="24"/>
      <x:c r="O61" s="24"/>
      <x:c r="P61" s="24"/>
      <x:c r="Q61" s="24"/>
      <x:c r="R61" s="24"/>
      <x:c r="S61" s="24"/>
      <x:c r="T61" s="24"/>
      <x:c r="U61" s="24"/>
      <x:c r="V61" s="24"/>
      <x:c r="W61" s="24"/>
      <x:c r="X61" s="24"/>
      <x:c r="Y61" s="24"/>
      <x:c r="Z61" s="24"/>
      <x:c r="AA61" s="24"/>
      <x:c r="AB61" s="30" t="str">
        <x:f>IF(A61="","",IF(COUNTIF($A$6:$A$205,A61)=1,"VALID","INVALID - DUPLICATE EVIDENCE ID"))</x:f>
      </x:c>
      <x:c r="AC61" s="30" t="str">
        <x:f>IF(A61="","",IF(AND(COUNTIF(DECISION_CONTEXT!$A$6:$A$205,B61)=1,EXACT(B61,INDEX(DECISION_CONTEXT!$A$6:$A$205,MATCH(B61,DECISION_CONTEXT!$A$6:$A$205,0)))),"VALID","INVALID - DECISION LINK"))</x:f>
      </x:c>
      <x:c r="AD61" s="30" t="str">
        <x:f>IF(A61="","",IF(AND(COUNTIF(CLAIM_REGISTER!$A$6:$A$205,C61)=1,EXACT(AK61,INDEX(CLAIM_REGISTER!$Q$6:$Q$205,MATCH(C61,CLAIM_REGISTER!$A$6:$A$205,0)))),"VALID","INVALID - CLAIM OWNERSHIP"))</x:f>
      </x:c>
      <x:c r="AE61" s="30" t="str">
        <x:f>IF(A61="","",IF(AND(OR(EXACT(F61,"MATERIAL"),EXACT(F61,"SUPPORTING")),OR(EXACT(I61,"FIRST-PARTY PUBLISHED"),EXACT(I61,"BUYER / SALES EVIDENCE"),EXACT(I61,"INDEPENDENT THIRD PARTY"),EXACT(I61,"MODELLED / ESTIMATED"),EXACT(I61,"DISCOVERY / INDEX"),EXACT(I61,"INTERNAL OBSERVATION"),EXACT(I61,"SPECIALIST / AUTHORITY"),EXACT(I61,"DECISION RECORD")),OR(EXACT(J61,"YES"),EXACT(J61,"NO"),EXACT(J61,"UNCLEAR")),OR(EXACT(O61,"OBSERVED"),EXACT(O61,"INFERRED"),EXACT(O61,"ASSUMED"),EXACT(O61,"CONTRADICTORY"),EXACT(O61,"UNRESOLVED")),OR(EXACT(P61,"TRACEABLE"),EXACT(P61,"NOT TRACEABLE")),OR(EXACT(Q61,"CURRENT ENOUGH"),EXACT(Q61,"STALE / UNCLEAR")),OR(EXACT(R61,"DIRECT"),EXACT(R61,"INDIRECT")),OR(EXACT(S61,"IN SCOPE"),EXACT(S61,"PARTIAL / OUT OF SCOPE")),OR(EXACT(T61,"INDEPENDENT"),EXACT(T61,"DERIVATIVE / UNCLEAR")),OR(EXACT(U61,"PRESENT"),EXACT(U61,"ABSENT / NOT REQUIRED")),OR(EXACT(V61,"NONE KNOWN"),EXACT(V61,"MATERIAL CONFLICT")),OR(EXACT(W61,"ACCEPTABLE"),EXACT(W61,"UNCLEAR"),EXACT(W61,"PROHIBITED"))),"VALID","INVALID - CONTROLLED TOKEN"))</x:f>
      </x:c>
      <x:c r="AF61" s="30" t="str">
        <x:f>IF(A61="","",IF(AND(B61&lt;&gt;"",C61&lt;&gt;"",D61&lt;&gt;"",E61&lt;&gt;"",G61&lt;&gt;"",H61&lt;&gt;"",K61&lt;&gt;"",L61&lt;&gt;"",M61&lt;&gt;"",N61&lt;&gt;"",X61&lt;&gt;"",Y61&lt;&gt;"",Z61&lt;&gt;"",AA61&lt;&gt;""),"VALID","INVALID - REQUIRED FIELD"))</x:f>
      </x:c>
      <x:c r="AG61" s="30" t="str">
        <x:f>IF(A61="","",IF(W61="PROHIBITED","HOLD",IF(J61="NO","HOLD",IF(P61="NOT TRACEABLE","HOLD",IF(AND(O61="ASSUMED",F61="MATERIAL"),"HOLD",IF(OR(O61="CONTRADICTORY",O61="UNRESOLVED",V61="MATERIAL CONFLICT"),"HOLD",""))))))</x:f>
      </x:c>
      <x:c r="AH61" s="30" t="str">
        <x:f>IF(A61="","",IF(OR(Q61="STALE / UNCLEAR",R61="INDIRECT",S61="PARTIAL / OUT OF SCOPE",T61="DERIVATIVE / UNCLEAR",AND(O61="INFERRED",F61="MATERIAL",U61&lt;&gt;"PRESENT"),O61="ASSUMED"),"WEAK","CLEAR"))</x:f>
      </x:c>
      <x:c r="AI61" s="30" t="str">
        <x:f>IF(A61="","",IF(OR(AB61&lt;&gt;"VALID",AC61&lt;&gt;"VALID",AD61&lt;&gt;"VALID",AE61&lt;&gt;"VALID",AF61&lt;&gt;"VALID"),"REPAIR / NARROW",IF(AG61="HOLD","HOLD / EXCLUDE",IF(OR(J61="UNCLEAR",W61="UNCLEAR"),"REPAIR / NARROW",IF(AH61="WEAK",IF(AND(O61="INFERRED",J61="YES",P61="TRACEABLE",Q61="CURRENT ENOUGH",S61="IN SCOPE",W61="ACCEPTABLE",OR(F61="SUPPORTING",U61="PRESENT")),"BOUNDED INFERENCE","REPAIR / NARROW"),IF(O61="OBSERVED","DECISION-USABLE",IF(O61="INFERRED","BOUNDED INFERENCE","REPAIR / NARROW")))))))</x:f>
      </x:c>
      <x:c r="AJ61" s="30" t="str">
        <x:f>IF(A61="","",IF(AI61="DECISION-USABLE","Freeze the audited wording for downstream use.",IF(AI61="BOUNDED INFERENCE","Freeze the bounded inference with its label and limitation.",IF(AI61="REPAIR / NARROW","Repair ownership, role fit, provenance, controls or wording before use.","Hold the record out of decision use until the blocking condition is resolved."))))</x:f>
      </x:c>
      <x:c r="AK61" s="30" t="str">
        <x:f>IF(A61="","",C61&amp;"|~|"&amp;B61&amp;"|~|"&amp;D61&amp;"|~|"&amp;E61&amp;"|~|"&amp;F61&amp;"|~|"&amp;G61)</x:f>
      </x:c>
      <x:c r="AL61" s="30" t="str">
        <x:f>IF(A61="","",B61&amp;"|~|"&amp;C61&amp;"|~|"&amp;D61)</x:f>
      </x:c>
    </x:row>
    <x:row r="62">
      <x:c r="A62" s="24"/>
      <x:c r="B62" s="24"/>
      <x:c r="C62" s="24"/>
      <x:c r="D62" s="24"/>
      <x:c r="E62" s="24"/>
      <x:c r="F62" s="24"/>
      <x:c r="G62" s="24"/>
      <x:c r="H62" s="24"/>
      <x:c r="I62" s="24"/>
      <x:c r="J62" s="24"/>
      <x:c r="K62" s="24"/>
      <x:c r="L62" s="34"/>
      <x:c r="M62" s="34"/>
      <x:c r="N62" s="24"/>
      <x:c r="O62" s="24"/>
      <x:c r="P62" s="24"/>
      <x:c r="Q62" s="24"/>
      <x:c r="R62" s="24"/>
      <x:c r="S62" s="24"/>
      <x:c r="T62" s="24"/>
      <x:c r="U62" s="24"/>
      <x:c r="V62" s="24"/>
      <x:c r="W62" s="24"/>
      <x:c r="X62" s="24"/>
      <x:c r="Y62" s="24"/>
      <x:c r="Z62" s="24"/>
      <x:c r="AA62" s="24"/>
      <x:c r="AB62" s="30" t="str">
        <x:f>IF(A62="","",IF(COUNTIF($A$6:$A$205,A62)=1,"VALID","INVALID - DUPLICATE EVIDENCE ID"))</x:f>
      </x:c>
      <x:c r="AC62" s="30" t="str">
        <x:f>IF(A62="","",IF(AND(COUNTIF(DECISION_CONTEXT!$A$6:$A$205,B62)=1,EXACT(B62,INDEX(DECISION_CONTEXT!$A$6:$A$205,MATCH(B62,DECISION_CONTEXT!$A$6:$A$205,0)))),"VALID","INVALID - DECISION LINK"))</x:f>
      </x:c>
      <x:c r="AD62" s="30" t="str">
        <x:f>IF(A62="","",IF(AND(COUNTIF(CLAIM_REGISTER!$A$6:$A$205,C62)=1,EXACT(AK62,INDEX(CLAIM_REGISTER!$Q$6:$Q$205,MATCH(C62,CLAIM_REGISTER!$A$6:$A$205,0)))),"VALID","INVALID - CLAIM OWNERSHIP"))</x:f>
      </x:c>
      <x:c r="AE62" s="30" t="str">
        <x:f>IF(A62="","",IF(AND(OR(EXACT(F62,"MATERIAL"),EXACT(F62,"SUPPORTING")),OR(EXACT(I62,"FIRST-PARTY PUBLISHED"),EXACT(I62,"BUYER / SALES EVIDENCE"),EXACT(I62,"INDEPENDENT THIRD PARTY"),EXACT(I62,"MODELLED / ESTIMATED"),EXACT(I62,"DISCOVERY / INDEX"),EXACT(I62,"INTERNAL OBSERVATION"),EXACT(I62,"SPECIALIST / AUTHORITY"),EXACT(I62,"DECISION RECORD")),OR(EXACT(J62,"YES"),EXACT(J62,"NO"),EXACT(J62,"UNCLEAR")),OR(EXACT(O62,"OBSERVED"),EXACT(O62,"INFERRED"),EXACT(O62,"ASSUMED"),EXACT(O62,"CONTRADICTORY"),EXACT(O62,"UNRESOLVED")),OR(EXACT(P62,"TRACEABLE"),EXACT(P62,"NOT TRACEABLE")),OR(EXACT(Q62,"CURRENT ENOUGH"),EXACT(Q62,"STALE / UNCLEAR")),OR(EXACT(R62,"DIRECT"),EXACT(R62,"INDIRECT")),OR(EXACT(S62,"IN SCOPE"),EXACT(S62,"PARTIAL / OUT OF SCOPE")),OR(EXACT(T62,"INDEPENDENT"),EXACT(T62,"DERIVATIVE / UNCLEAR")),OR(EXACT(U62,"PRESENT"),EXACT(U62,"ABSENT / NOT REQUIRED")),OR(EXACT(V62,"NONE KNOWN"),EXACT(V62,"MATERIAL CONFLICT")),OR(EXACT(W62,"ACCEPTABLE"),EXACT(W62,"UNCLEAR"),EXACT(W62,"PROHIBITED"))),"VALID","INVALID - CONTROLLED TOKEN"))</x:f>
      </x:c>
      <x:c r="AF62" s="30" t="str">
        <x:f>IF(A62="","",IF(AND(B62&lt;&gt;"",C62&lt;&gt;"",D62&lt;&gt;"",E62&lt;&gt;"",G62&lt;&gt;"",H62&lt;&gt;"",K62&lt;&gt;"",L62&lt;&gt;"",M62&lt;&gt;"",N62&lt;&gt;"",X62&lt;&gt;"",Y62&lt;&gt;"",Z62&lt;&gt;"",AA62&lt;&gt;""),"VALID","INVALID - REQUIRED FIELD"))</x:f>
      </x:c>
      <x:c r="AG62" s="30" t="str">
        <x:f>IF(A62="","",IF(W62="PROHIBITED","HOLD",IF(J62="NO","HOLD",IF(P62="NOT TRACEABLE","HOLD",IF(AND(O62="ASSUMED",F62="MATERIAL"),"HOLD",IF(OR(O62="CONTRADICTORY",O62="UNRESOLVED",V62="MATERIAL CONFLICT"),"HOLD",""))))))</x:f>
      </x:c>
      <x:c r="AH62" s="30" t="str">
        <x:f>IF(A62="","",IF(OR(Q62="STALE / UNCLEAR",R62="INDIRECT",S62="PARTIAL / OUT OF SCOPE",T62="DERIVATIVE / UNCLEAR",AND(O62="INFERRED",F62="MATERIAL",U62&lt;&gt;"PRESENT"),O62="ASSUMED"),"WEAK","CLEAR"))</x:f>
      </x:c>
      <x:c r="AI62" s="30" t="str">
        <x:f>IF(A62="","",IF(OR(AB62&lt;&gt;"VALID",AC62&lt;&gt;"VALID",AD62&lt;&gt;"VALID",AE62&lt;&gt;"VALID",AF62&lt;&gt;"VALID"),"REPAIR / NARROW",IF(AG62="HOLD","HOLD / EXCLUDE",IF(OR(J62="UNCLEAR",W62="UNCLEAR"),"REPAIR / NARROW",IF(AH62="WEAK",IF(AND(O62="INFERRED",J62="YES",P62="TRACEABLE",Q62="CURRENT ENOUGH",S62="IN SCOPE",W62="ACCEPTABLE",OR(F62="SUPPORTING",U62="PRESENT")),"BOUNDED INFERENCE","REPAIR / NARROW"),IF(O62="OBSERVED","DECISION-USABLE",IF(O62="INFERRED","BOUNDED INFERENCE","REPAIR / NARROW")))))))</x:f>
      </x:c>
      <x:c r="AJ62" s="30" t="str">
        <x:f>IF(A62="","",IF(AI62="DECISION-USABLE","Freeze the audited wording for downstream use.",IF(AI62="BOUNDED INFERENCE","Freeze the bounded inference with its label and limitation.",IF(AI62="REPAIR / NARROW","Repair ownership, role fit, provenance, controls or wording before use.","Hold the record out of decision use until the blocking condition is resolved."))))</x:f>
      </x:c>
      <x:c r="AK62" s="30" t="str">
        <x:f>IF(A62="","",C62&amp;"|~|"&amp;B62&amp;"|~|"&amp;D62&amp;"|~|"&amp;E62&amp;"|~|"&amp;F62&amp;"|~|"&amp;G62)</x:f>
      </x:c>
      <x:c r="AL62" s="30" t="str">
        <x:f>IF(A62="","",B62&amp;"|~|"&amp;C62&amp;"|~|"&amp;D62)</x:f>
      </x:c>
    </x:row>
    <x:row r="63">
      <x:c r="A63" s="24"/>
      <x:c r="B63" s="24"/>
      <x:c r="C63" s="24"/>
      <x:c r="D63" s="24"/>
      <x:c r="E63" s="24"/>
      <x:c r="F63" s="24"/>
      <x:c r="G63" s="24"/>
      <x:c r="H63" s="24"/>
      <x:c r="I63" s="24"/>
      <x:c r="J63" s="24"/>
      <x:c r="K63" s="24"/>
      <x:c r="L63" s="34"/>
      <x:c r="M63" s="34"/>
      <x:c r="N63" s="24"/>
      <x:c r="O63" s="24"/>
      <x:c r="P63" s="24"/>
      <x:c r="Q63" s="24"/>
      <x:c r="R63" s="24"/>
      <x:c r="S63" s="24"/>
      <x:c r="T63" s="24"/>
      <x:c r="U63" s="24"/>
      <x:c r="V63" s="24"/>
      <x:c r="W63" s="24"/>
      <x:c r="X63" s="24"/>
      <x:c r="Y63" s="24"/>
      <x:c r="Z63" s="24"/>
      <x:c r="AA63" s="24"/>
      <x:c r="AB63" s="30" t="str">
        <x:f>IF(A63="","",IF(COUNTIF($A$6:$A$205,A63)=1,"VALID","INVALID - DUPLICATE EVIDENCE ID"))</x:f>
      </x:c>
      <x:c r="AC63" s="30" t="str">
        <x:f>IF(A63="","",IF(AND(COUNTIF(DECISION_CONTEXT!$A$6:$A$205,B63)=1,EXACT(B63,INDEX(DECISION_CONTEXT!$A$6:$A$205,MATCH(B63,DECISION_CONTEXT!$A$6:$A$205,0)))),"VALID","INVALID - DECISION LINK"))</x:f>
      </x:c>
      <x:c r="AD63" s="30" t="str">
        <x:f>IF(A63="","",IF(AND(COUNTIF(CLAIM_REGISTER!$A$6:$A$205,C63)=1,EXACT(AK63,INDEX(CLAIM_REGISTER!$Q$6:$Q$205,MATCH(C63,CLAIM_REGISTER!$A$6:$A$205,0)))),"VALID","INVALID - CLAIM OWNERSHIP"))</x:f>
      </x:c>
      <x:c r="AE63" s="30" t="str">
        <x:f>IF(A63="","",IF(AND(OR(EXACT(F63,"MATERIAL"),EXACT(F63,"SUPPORTING")),OR(EXACT(I63,"FIRST-PARTY PUBLISHED"),EXACT(I63,"BUYER / SALES EVIDENCE"),EXACT(I63,"INDEPENDENT THIRD PARTY"),EXACT(I63,"MODELLED / ESTIMATED"),EXACT(I63,"DISCOVERY / INDEX"),EXACT(I63,"INTERNAL OBSERVATION"),EXACT(I63,"SPECIALIST / AUTHORITY"),EXACT(I63,"DECISION RECORD")),OR(EXACT(J63,"YES"),EXACT(J63,"NO"),EXACT(J63,"UNCLEAR")),OR(EXACT(O63,"OBSERVED"),EXACT(O63,"INFERRED"),EXACT(O63,"ASSUMED"),EXACT(O63,"CONTRADICTORY"),EXACT(O63,"UNRESOLVED")),OR(EXACT(P63,"TRACEABLE"),EXACT(P63,"NOT TRACEABLE")),OR(EXACT(Q63,"CURRENT ENOUGH"),EXACT(Q63,"STALE / UNCLEAR")),OR(EXACT(R63,"DIRECT"),EXACT(R63,"INDIRECT")),OR(EXACT(S63,"IN SCOPE"),EXACT(S63,"PARTIAL / OUT OF SCOPE")),OR(EXACT(T63,"INDEPENDENT"),EXACT(T63,"DERIVATIVE / UNCLEAR")),OR(EXACT(U63,"PRESENT"),EXACT(U63,"ABSENT / NOT REQUIRED")),OR(EXACT(V63,"NONE KNOWN"),EXACT(V63,"MATERIAL CONFLICT")),OR(EXACT(W63,"ACCEPTABLE"),EXACT(W63,"UNCLEAR"),EXACT(W63,"PROHIBITED"))),"VALID","INVALID - CONTROLLED TOKEN"))</x:f>
      </x:c>
      <x:c r="AF63" s="30" t="str">
        <x:f>IF(A63="","",IF(AND(B63&lt;&gt;"",C63&lt;&gt;"",D63&lt;&gt;"",E63&lt;&gt;"",G63&lt;&gt;"",H63&lt;&gt;"",K63&lt;&gt;"",L63&lt;&gt;"",M63&lt;&gt;"",N63&lt;&gt;"",X63&lt;&gt;"",Y63&lt;&gt;"",Z63&lt;&gt;"",AA63&lt;&gt;""),"VALID","INVALID - REQUIRED FIELD"))</x:f>
      </x:c>
      <x:c r="AG63" s="30" t="str">
        <x:f>IF(A63="","",IF(W63="PROHIBITED","HOLD",IF(J63="NO","HOLD",IF(P63="NOT TRACEABLE","HOLD",IF(AND(O63="ASSUMED",F63="MATERIAL"),"HOLD",IF(OR(O63="CONTRADICTORY",O63="UNRESOLVED",V63="MATERIAL CONFLICT"),"HOLD",""))))))</x:f>
      </x:c>
      <x:c r="AH63" s="30" t="str">
        <x:f>IF(A63="","",IF(OR(Q63="STALE / UNCLEAR",R63="INDIRECT",S63="PARTIAL / OUT OF SCOPE",T63="DERIVATIVE / UNCLEAR",AND(O63="INFERRED",F63="MATERIAL",U63&lt;&gt;"PRESENT"),O63="ASSUMED"),"WEAK","CLEAR"))</x:f>
      </x:c>
      <x:c r="AI63" s="30" t="str">
        <x:f>IF(A63="","",IF(OR(AB63&lt;&gt;"VALID",AC63&lt;&gt;"VALID",AD63&lt;&gt;"VALID",AE63&lt;&gt;"VALID",AF63&lt;&gt;"VALID"),"REPAIR / NARROW",IF(AG63="HOLD","HOLD / EXCLUDE",IF(OR(J63="UNCLEAR",W63="UNCLEAR"),"REPAIR / NARROW",IF(AH63="WEAK",IF(AND(O63="INFERRED",J63="YES",P63="TRACEABLE",Q63="CURRENT ENOUGH",S63="IN SCOPE",W63="ACCEPTABLE",OR(F63="SUPPORTING",U63="PRESENT")),"BOUNDED INFERENCE","REPAIR / NARROW"),IF(O63="OBSERVED","DECISION-USABLE",IF(O63="INFERRED","BOUNDED INFERENCE","REPAIR / NARROW")))))))</x:f>
      </x:c>
      <x:c r="AJ63" s="30" t="str">
        <x:f>IF(A63="","",IF(AI63="DECISION-USABLE","Freeze the audited wording for downstream use.",IF(AI63="BOUNDED INFERENCE","Freeze the bounded inference with its label and limitation.",IF(AI63="REPAIR / NARROW","Repair ownership, role fit, provenance, controls or wording before use.","Hold the record out of decision use until the blocking condition is resolved."))))</x:f>
      </x:c>
      <x:c r="AK63" s="30" t="str">
        <x:f>IF(A63="","",C63&amp;"|~|"&amp;B63&amp;"|~|"&amp;D63&amp;"|~|"&amp;E63&amp;"|~|"&amp;F63&amp;"|~|"&amp;G63)</x:f>
      </x:c>
      <x:c r="AL63" s="30" t="str">
        <x:f>IF(A63="","",B63&amp;"|~|"&amp;C63&amp;"|~|"&amp;D63)</x:f>
      </x:c>
    </x:row>
    <x:row r="64">
      <x:c r="A64" s="24"/>
      <x:c r="B64" s="24"/>
      <x:c r="C64" s="24"/>
      <x:c r="D64" s="24"/>
      <x:c r="E64" s="24"/>
      <x:c r="F64" s="24"/>
      <x:c r="G64" s="24"/>
      <x:c r="H64" s="24"/>
      <x:c r="I64" s="24"/>
      <x:c r="J64" s="24"/>
      <x:c r="K64" s="24"/>
      <x:c r="L64" s="34"/>
      <x:c r="M64" s="34"/>
      <x:c r="N64" s="24"/>
      <x:c r="O64" s="24"/>
      <x:c r="P64" s="24"/>
      <x:c r="Q64" s="24"/>
      <x:c r="R64" s="24"/>
      <x:c r="S64" s="24"/>
      <x:c r="T64" s="24"/>
      <x:c r="U64" s="24"/>
      <x:c r="V64" s="24"/>
      <x:c r="W64" s="24"/>
      <x:c r="X64" s="24"/>
      <x:c r="Y64" s="24"/>
      <x:c r="Z64" s="24"/>
      <x:c r="AA64" s="24"/>
      <x:c r="AB64" s="30" t="str">
        <x:f>IF(A64="","",IF(COUNTIF($A$6:$A$205,A64)=1,"VALID","INVALID - DUPLICATE EVIDENCE ID"))</x:f>
      </x:c>
      <x:c r="AC64" s="30" t="str">
        <x:f>IF(A64="","",IF(AND(COUNTIF(DECISION_CONTEXT!$A$6:$A$205,B64)=1,EXACT(B64,INDEX(DECISION_CONTEXT!$A$6:$A$205,MATCH(B64,DECISION_CONTEXT!$A$6:$A$205,0)))),"VALID","INVALID - DECISION LINK"))</x:f>
      </x:c>
      <x:c r="AD64" s="30" t="str">
        <x:f>IF(A64="","",IF(AND(COUNTIF(CLAIM_REGISTER!$A$6:$A$205,C64)=1,EXACT(AK64,INDEX(CLAIM_REGISTER!$Q$6:$Q$205,MATCH(C64,CLAIM_REGISTER!$A$6:$A$205,0)))),"VALID","INVALID - CLAIM OWNERSHIP"))</x:f>
      </x:c>
      <x:c r="AE64" s="30" t="str">
        <x:f>IF(A64="","",IF(AND(OR(EXACT(F64,"MATERIAL"),EXACT(F64,"SUPPORTING")),OR(EXACT(I64,"FIRST-PARTY PUBLISHED"),EXACT(I64,"BUYER / SALES EVIDENCE"),EXACT(I64,"INDEPENDENT THIRD PARTY"),EXACT(I64,"MODELLED / ESTIMATED"),EXACT(I64,"DISCOVERY / INDEX"),EXACT(I64,"INTERNAL OBSERVATION"),EXACT(I64,"SPECIALIST / AUTHORITY"),EXACT(I64,"DECISION RECORD")),OR(EXACT(J64,"YES"),EXACT(J64,"NO"),EXACT(J64,"UNCLEAR")),OR(EXACT(O64,"OBSERVED"),EXACT(O64,"INFERRED"),EXACT(O64,"ASSUMED"),EXACT(O64,"CONTRADICTORY"),EXACT(O64,"UNRESOLVED")),OR(EXACT(P64,"TRACEABLE"),EXACT(P64,"NOT TRACEABLE")),OR(EXACT(Q64,"CURRENT ENOUGH"),EXACT(Q64,"STALE / UNCLEAR")),OR(EXACT(R64,"DIRECT"),EXACT(R64,"INDIRECT")),OR(EXACT(S64,"IN SCOPE"),EXACT(S64,"PARTIAL / OUT OF SCOPE")),OR(EXACT(T64,"INDEPENDENT"),EXACT(T64,"DERIVATIVE / UNCLEAR")),OR(EXACT(U64,"PRESENT"),EXACT(U64,"ABSENT / NOT REQUIRED")),OR(EXACT(V64,"NONE KNOWN"),EXACT(V64,"MATERIAL CONFLICT")),OR(EXACT(W64,"ACCEPTABLE"),EXACT(W64,"UNCLEAR"),EXACT(W64,"PROHIBITED"))),"VALID","INVALID - CONTROLLED TOKEN"))</x:f>
      </x:c>
      <x:c r="AF64" s="30" t="str">
        <x:f>IF(A64="","",IF(AND(B64&lt;&gt;"",C64&lt;&gt;"",D64&lt;&gt;"",E64&lt;&gt;"",G64&lt;&gt;"",H64&lt;&gt;"",K64&lt;&gt;"",L64&lt;&gt;"",M64&lt;&gt;"",N64&lt;&gt;"",X64&lt;&gt;"",Y64&lt;&gt;"",Z64&lt;&gt;"",AA64&lt;&gt;""),"VALID","INVALID - REQUIRED FIELD"))</x:f>
      </x:c>
      <x:c r="AG64" s="30" t="str">
        <x:f>IF(A64="","",IF(W64="PROHIBITED","HOLD",IF(J64="NO","HOLD",IF(P64="NOT TRACEABLE","HOLD",IF(AND(O64="ASSUMED",F64="MATERIAL"),"HOLD",IF(OR(O64="CONTRADICTORY",O64="UNRESOLVED",V64="MATERIAL CONFLICT"),"HOLD",""))))))</x:f>
      </x:c>
      <x:c r="AH64" s="30" t="str">
        <x:f>IF(A64="","",IF(OR(Q64="STALE / UNCLEAR",R64="INDIRECT",S64="PARTIAL / OUT OF SCOPE",T64="DERIVATIVE / UNCLEAR",AND(O64="INFERRED",F64="MATERIAL",U64&lt;&gt;"PRESENT"),O64="ASSUMED"),"WEAK","CLEAR"))</x:f>
      </x:c>
      <x:c r="AI64" s="30" t="str">
        <x:f>IF(A64="","",IF(OR(AB64&lt;&gt;"VALID",AC64&lt;&gt;"VALID",AD64&lt;&gt;"VALID",AE64&lt;&gt;"VALID",AF64&lt;&gt;"VALID"),"REPAIR / NARROW",IF(AG64="HOLD","HOLD / EXCLUDE",IF(OR(J64="UNCLEAR",W64="UNCLEAR"),"REPAIR / NARROW",IF(AH64="WEAK",IF(AND(O64="INFERRED",J64="YES",P64="TRACEABLE",Q64="CURRENT ENOUGH",S64="IN SCOPE",W64="ACCEPTABLE",OR(F64="SUPPORTING",U64="PRESENT")),"BOUNDED INFERENCE","REPAIR / NARROW"),IF(O64="OBSERVED","DECISION-USABLE",IF(O64="INFERRED","BOUNDED INFERENCE","REPAIR / NARROW")))))))</x:f>
      </x:c>
      <x:c r="AJ64" s="30" t="str">
        <x:f>IF(A64="","",IF(AI64="DECISION-USABLE","Freeze the audited wording for downstream use.",IF(AI64="BOUNDED INFERENCE","Freeze the bounded inference with its label and limitation.",IF(AI64="REPAIR / NARROW","Repair ownership, role fit, provenance, controls or wording before use.","Hold the record out of decision use until the blocking condition is resolved."))))</x:f>
      </x:c>
      <x:c r="AK64" s="30" t="str">
        <x:f>IF(A64="","",C64&amp;"|~|"&amp;B64&amp;"|~|"&amp;D64&amp;"|~|"&amp;E64&amp;"|~|"&amp;F64&amp;"|~|"&amp;G64)</x:f>
      </x:c>
      <x:c r="AL64" s="30" t="str">
        <x:f>IF(A64="","",B64&amp;"|~|"&amp;C64&amp;"|~|"&amp;D64)</x:f>
      </x:c>
    </x:row>
    <x:row r="65">
      <x:c r="A65" s="24"/>
      <x:c r="B65" s="24"/>
      <x:c r="C65" s="24"/>
      <x:c r="D65" s="24"/>
      <x:c r="E65" s="24"/>
      <x:c r="F65" s="24"/>
      <x:c r="G65" s="24"/>
      <x:c r="H65" s="24"/>
      <x:c r="I65" s="24"/>
      <x:c r="J65" s="24"/>
      <x:c r="K65" s="24"/>
      <x:c r="L65" s="34"/>
      <x:c r="M65" s="34"/>
      <x:c r="N65" s="24"/>
      <x:c r="O65" s="24"/>
      <x:c r="P65" s="24"/>
      <x:c r="Q65" s="24"/>
      <x:c r="R65" s="24"/>
      <x:c r="S65" s="24"/>
      <x:c r="T65" s="24"/>
      <x:c r="U65" s="24"/>
      <x:c r="V65" s="24"/>
      <x:c r="W65" s="24"/>
      <x:c r="X65" s="24"/>
      <x:c r="Y65" s="24"/>
      <x:c r="Z65" s="24"/>
      <x:c r="AA65" s="24"/>
      <x:c r="AB65" s="30" t="str">
        <x:f>IF(A65="","",IF(COUNTIF($A$6:$A$205,A65)=1,"VALID","INVALID - DUPLICATE EVIDENCE ID"))</x:f>
      </x:c>
      <x:c r="AC65" s="30" t="str">
        <x:f>IF(A65="","",IF(AND(COUNTIF(DECISION_CONTEXT!$A$6:$A$205,B65)=1,EXACT(B65,INDEX(DECISION_CONTEXT!$A$6:$A$205,MATCH(B65,DECISION_CONTEXT!$A$6:$A$205,0)))),"VALID","INVALID - DECISION LINK"))</x:f>
      </x:c>
      <x:c r="AD65" s="30" t="str">
        <x:f>IF(A65="","",IF(AND(COUNTIF(CLAIM_REGISTER!$A$6:$A$205,C65)=1,EXACT(AK65,INDEX(CLAIM_REGISTER!$Q$6:$Q$205,MATCH(C65,CLAIM_REGISTER!$A$6:$A$205,0)))),"VALID","INVALID - CLAIM OWNERSHIP"))</x:f>
      </x:c>
      <x:c r="AE65" s="30" t="str">
        <x:f>IF(A65="","",IF(AND(OR(EXACT(F65,"MATERIAL"),EXACT(F65,"SUPPORTING")),OR(EXACT(I65,"FIRST-PARTY PUBLISHED"),EXACT(I65,"BUYER / SALES EVIDENCE"),EXACT(I65,"INDEPENDENT THIRD PARTY"),EXACT(I65,"MODELLED / ESTIMATED"),EXACT(I65,"DISCOVERY / INDEX"),EXACT(I65,"INTERNAL OBSERVATION"),EXACT(I65,"SPECIALIST / AUTHORITY"),EXACT(I65,"DECISION RECORD")),OR(EXACT(J65,"YES"),EXACT(J65,"NO"),EXACT(J65,"UNCLEAR")),OR(EXACT(O65,"OBSERVED"),EXACT(O65,"INFERRED"),EXACT(O65,"ASSUMED"),EXACT(O65,"CONTRADICTORY"),EXACT(O65,"UNRESOLVED")),OR(EXACT(P65,"TRACEABLE"),EXACT(P65,"NOT TRACEABLE")),OR(EXACT(Q65,"CURRENT ENOUGH"),EXACT(Q65,"STALE / UNCLEAR")),OR(EXACT(R65,"DIRECT"),EXACT(R65,"INDIRECT")),OR(EXACT(S65,"IN SCOPE"),EXACT(S65,"PARTIAL / OUT OF SCOPE")),OR(EXACT(T65,"INDEPENDENT"),EXACT(T65,"DERIVATIVE / UNCLEAR")),OR(EXACT(U65,"PRESENT"),EXACT(U65,"ABSENT / NOT REQUIRED")),OR(EXACT(V65,"NONE KNOWN"),EXACT(V65,"MATERIAL CONFLICT")),OR(EXACT(W65,"ACCEPTABLE"),EXACT(W65,"UNCLEAR"),EXACT(W65,"PROHIBITED"))),"VALID","INVALID - CONTROLLED TOKEN"))</x:f>
      </x:c>
      <x:c r="AF65" s="30" t="str">
        <x:f>IF(A65="","",IF(AND(B65&lt;&gt;"",C65&lt;&gt;"",D65&lt;&gt;"",E65&lt;&gt;"",G65&lt;&gt;"",H65&lt;&gt;"",K65&lt;&gt;"",L65&lt;&gt;"",M65&lt;&gt;"",N65&lt;&gt;"",X65&lt;&gt;"",Y65&lt;&gt;"",Z65&lt;&gt;"",AA65&lt;&gt;""),"VALID","INVALID - REQUIRED FIELD"))</x:f>
      </x:c>
      <x:c r="AG65" s="30" t="str">
        <x:f>IF(A65="","",IF(W65="PROHIBITED","HOLD",IF(J65="NO","HOLD",IF(P65="NOT TRACEABLE","HOLD",IF(AND(O65="ASSUMED",F65="MATERIAL"),"HOLD",IF(OR(O65="CONTRADICTORY",O65="UNRESOLVED",V65="MATERIAL CONFLICT"),"HOLD",""))))))</x:f>
      </x:c>
      <x:c r="AH65" s="30" t="str">
        <x:f>IF(A65="","",IF(OR(Q65="STALE / UNCLEAR",R65="INDIRECT",S65="PARTIAL / OUT OF SCOPE",T65="DERIVATIVE / UNCLEAR",AND(O65="INFERRED",F65="MATERIAL",U65&lt;&gt;"PRESENT"),O65="ASSUMED"),"WEAK","CLEAR"))</x:f>
      </x:c>
      <x:c r="AI65" s="30" t="str">
        <x:f>IF(A65="","",IF(OR(AB65&lt;&gt;"VALID",AC65&lt;&gt;"VALID",AD65&lt;&gt;"VALID",AE65&lt;&gt;"VALID",AF65&lt;&gt;"VALID"),"REPAIR / NARROW",IF(AG65="HOLD","HOLD / EXCLUDE",IF(OR(J65="UNCLEAR",W65="UNCLEAR"),"REPAIR / NARROW",IF(AH65="WEAK",IF(AND(O65="INFERRED",J65="YES",P65="TRACEABLE",Q65="CURRENT ENOUGH",S65="IN SCOPE",W65="ACCEPTABLE",OR(F65="SUPPORTING",U65="PRESENT")),"BOUNDED INFERENCE","REPAIR / NARROW"),IF(O65="OBSERVED","DECISION-USABLE",IF(O65="INFERRED","BOUNDED INFERENCE","REPAIR / NARROW")))))))</x:f>
      </x:c>
      <x:c r="AJ65" s="30" t="str">
        <x:f>IF(A65="","",IF(AI65="DECISION-USABLE","Freeze the audited wording for downstream use.",IF(AI65="BOUNDED INFERENCE","Freeze the bounded inference with its label and limitation.",IF(AI65="REPAIR / NARROW","Repair ownership, role fit, provenance, controls or wording before use.","Hold the record out of decision use until the blocking condition is resolved."))))</x:f>
      </x:c>
      <x:c r="AK65" s="30" t="str">
        <x:f>IF(A65="","",C65&amp;"|~|"&amp;B65&amp;"|~|"&amp;D65&amp;"|~|"&amp;E65&amp;"|~|"&amp;F65&amp;"|~|"&amp;G65)</x:f>
      </x:c>
      <x:c r="AL65" s="30" t="str">
        <x:f>IF(A65="","",B65&amp;"|~|"&amp;C65&amp;"|~|"&amp;D65)</x:f>
      </x:c>
    </x:row>
    <x:row r="66">
      <x:c r="A66" s="24"/>
      <x:c r="B66" s="24"/>
      <x:c r="C66" s="24"/>
      <x:c r="D66" s="24"/>
      <x:c r="E66" s="24"/>
      <x:c r="F66" s="24"/>
      <x:c r="G66" s="24"/>
      <x:c r="H66" s="24"/>
      <x:c r="I66" s="24"/>
      <x:c r="J66" s="24"/>
      <x:c r="K66" s="24"/>
      <x:c r="L66" s="34"/>
      <x:c r="M66" s="34"/>
      <x:c r="N66" s="24"/>
      <x:c r="O66" s="24"/>
      <x:c r="P66" s="24"/>
      <x:c r="Q66" s="24"/>
      <x:c r="R66" s="24"/>
      <x:c r="S66" s="24"/>
      <x:c r="T66" s="24"/>
      <x:c r="U66" s="24"/>
      <x:c r="V66" s="24"/>
      <x:c r="W66" s="24"/>
      <x:c r="X66" s="24"/>
      <x:c r="Y66" s="24"/>
      <x:c r="Z66" s="24"/>
      <x:c r="AA66" s="24"/>
      <x:c r="AB66" s="30" t="str">
        <x:f>IF(A66="","",IF(COUNTIF($A$6:$A$205,A66)=1,"VALID","INVALID - DUPLICATE EVIDENCE ID"))</x:f>
      </x:c>
      <x:c r="AC66" s="30" t="str">
        <x:f>IF(A66="","",IF(AND(COUNTIF(DECISION_CONTEXT!$A$6:$A$205,B66)=1,EXACT(B66,INDEX(DECISION_CONTEXT!$A$6:$A$205,MATCH(B66,DECISION_CONTEXT!$A$6:$A$205,0)))),"VALID","INVALID - DECISION LINK"))</x:f>
      </x:c>
      <x:c r="AD66" s="30" t="str">
        <x:f>IF(A66="","",IF(AND(COUNTIF(CLAIM_REGISTER!$A$6:$A$205,C66)=1,EXACT(AK66,INDEX(CLAIM_REGISTER!$Q$6:$Q$205,MATCH(C66,CLAIM_REGISTER!$A$6:$A$205,0)))),"VALID","INVALID - CLAIM OWNERSHIP"))</x:f>
      </x:c>
      <x:c r="AE66" s="30" t="str">
        <x:f>IF(A66="","",IF(AND(OR(EXACT(F66,"MATERIAL"),EXACT(F66,"SUPPORTING")),OR(EXACT(I66,"FIRST-PARTY PUBLISHED"),EXACT(I66,"BUYER / SALES EVIDENCE"),EXACT(I66,"INDEPENDENT THIRD PARTY"),EXACT(I66,"MODELLED / ESTIMATED"),EXACT(I66,"DISCOVERY / INDEX"),EXACT(I66,"INTERNAL OBSERVATION"),EXACT(I66,"SPECIALIST / AUTHORITY"),EXACT(I66,"DECISION RECORD")),OR(EXACT(J66,"YES"),EXACT(J66,"NO"),EXACT(J66,"UNCLEAR")),OR(EXACT(O66,"OBSERVED"),EXACT(O66,"INFERRED"),EXACT(O66,"ASSUMED"),EXACT(O66,"CONTRADICTORY"),EXACT(O66,"UNRESOLVED")),OR(EXACT(P66,"TRACEABLE"),EXACT(P66,"NOT TRACEABLE")),OR(EXACT(Q66,"CURRENT ENOUGH"),EXACT(Q66,"STALE / UNCLEAR")),OR(EXACT(R66,"DIRECT"),EXACT(R66,"INDIRECT")),OR(EXACT(S66,"IN SCOPE"),EXACT(S66,"PARTIAL / OUT OF SCOPE")),OR(EXACT(T66,"INDEPENDENT"),EXACT(T66,"DERIVATIVE / UNCLEAR")),OR(EXACT(U66,"PRESENT"),EXACT(U66,"ABSENT / NOT REQUIRED")),OR(EXACT(V66,"NONE KNOWN"),EXACT(V66,"MATERIAL CONFLICT")),OR(EXACT(W66,"ACCEPTABLE"),EXACT(W66,"UNCLEAR"),EXACT(W66,"PROHIBITED"))),"VALID","INVALID - CONTROLLED TOKEN"))</x:f>
      </x:c>
      <x:c r="AF66" s="30" t="str">
        <x:f>IF(A66="","",IF(AND(B66&lt;&gt;"",C66&lt;&gt;"",D66&lt;&gt;"",E66&lt;&gt;"",G66&lt;&gt;"",H66&lt;&gt;"",K66&lt;&gt;"",L66&lt;&gt;"",M66&lt;&gt;"",N66&lt;&gt;"",X66&lt;&gt;"",Y66&lt;&gt;"",Z66&lt;&gt;"",AA66&lt;&gt;""),"VALID","INVALID - REQUIRED FIELD"))</x:f>
      </x:c>
      <x:c r="AG66" s="30" t="str">
        <x:f>IF(A66="","",IF(W66="PROHIBITED","HOLD",IF(J66="NO","HOLD",IF(P66="NOT TRACEABLE","HOLD",IF(AND(O66="ASSUMED",F66="MATERIAL"),"HOLD",IF(OR(O66="CONTRADICTORY",O66="UNRESOLVED",V66="MATERIAL CONFLICT"),"HOLD",""))))))</x:f>
      </x:c>
      <x:c r="AH66" s="30" t="str">
        <x:f>IF(A66="","",IF(OR(Q66="STALE / UNCLEAR",R66="INDIRECT",S66="PARTIAL / OUT OF SCOPE",T66="DERIVATIVE / UNCLEAR",AND(O66="INFERRED",F66="MATERIAL",U66&lt;&gt;"PRESENT"),O66="ASSUMED"),"WEAK","CLEAR"))</x:f>
      </x:c>
      <x:c r="AI66" s="30" t="str">
        <x:f>IF(A66="","",IF(OR(AB66&lt;&gt;"VALID",AC66&lt;&gt;"VALID",AD66&lt;&gt;"VALID",AE66&lt;&gt;"VALID",AF66&lt;&gt;"VALID"),"REPAIR / NARROW",IF(AG66="HOLD","HOLD / EXCLUDE",IF(OR(J66="UNCLEAR",W66="UNCLEAR"),"REPAIR / NARROW",IF(AH66="WEAK",IF(AND(O66="INFERRED",J66="YES",P66="TRACEABLE",Q66="CURRENT ENOUGH",S66="IN SCOPE",W66="ACCEPTABLE",OR(F66="SUPPORTING",U66="PRESENT")),"BOUNDED INFERENCE","REPAIR / NARROW"),IF(O66="OBSERVED","DECISION-USABLE",IF(O66="INFERRED","BOUNDED INFERENCE","REPAIR / NARROW")))))))</x:f>
      </x:c>
      <x:c r="AJ66" s="30" t="str">
        <x:f>IF(A66="","",IF(AI66="DECISION-USABLE","Freeze the audited wording for downstream use.",IF(AI66="BOUNDED INFERENCE","Freeze the bounded inference with its label and limitation.",IF(AI66="REPAIR / NARROW","Repair ownership, role fit, provenance, controls or wording before use.","Hold the record out of decision use until the blocking condition is resolved."))))</x:f>
      </x:c>
      <x:c r="AK66" s="30" t="str">
        <x:f>IF(A66="","",C66&amp;"|~|"&amp;B66&amp;"|~|"&amp;D66&amp;"|~|"&amp;E66&amp;"|~|"&amp;F66&amp;"|~|"&amp;G66)</x:f>
      </x:c>
      <x:c r="AL66" s="30" t="str">
        <x:f>IF(A66="","",B66&amp;"|~|"&amp;C66&amp;"|~|"&amp;D66)</x:f>
      </x:c>
    </x:row>
    <x:row r="67">
      <x:c r="A67" s="24"/>
      <x:c r="B67" s="24"/>
      <x:c r="C67" s="24"/>
      <x:c r="D67" s="24"/>
      <x:c r="E67" s="24"/>
      <x:c r="F67" s="24"/>
      <x:c r="G67" s="24"/>
      <x:c r="H67" s="24"/>
      <x:c r="I67" s="24"/>
      <x:c r="J67" s="24"/>
      <x:c r="K67" s="24"/>
      <x:c r="L67" s="34"/>
      <x:c r="M67" s="34"/>
      <x:c r="N67" s="24"/>
      <x:c r="O67" s="24"/>
      <x:c r="P67" s="24"/>
      <x:c r="Q67" s="24"/>
      <x:c r="R67" s="24"/>
      <x:c r="S67" s="24"/>
      <x:c r="T67" s="24"/>
      <x:c r="U67" s="24"/>
      <x:c r="V67" s="24"/>
      <x:c r="W67" s="24"/>
      <x:c r="X67" s="24"/>
      <x:c r="Y67" s="24"/>
      <x:c r="Z67" s="24"/>
      <x:c r="AA67" s="24"/>
      <x:c r="AB67" s="30" t="str">
        <x:f>IF(A67="","",IF(COUNTIF($A$6:$A$205,A67)=1,"VALID","INVALID - DUPLICATE EVIDENCE ID"))</x:f>
      </x:c>
      <x:c r="AC67" s="30" t="str">
        <x:f>IF(A67="","",IF(AND(COUNTIF(DECISION_CONTEXT!$A$6:$A$205,B67)=1,EXACT(B67,INDEX(DECISION_CONTEXT!$A$6:$A$205,MATCH(B67,DECISION_CONTEXT!$A$6:$A$205,0)))),"VALID","INVALID - DECISION LINK"))</x:f>
      </x:c>
      <x:c r="AD67" s="30" t="str">
        <x:f>IF(A67="","",IF(AND(COUNTIF(CLAIM_REGISTER!$A$6:$A$205,C67)=1,EXACT(AK67,INDEX(CLAIM_REGISTER!$Q$6:$Q$205,MATCH(C67,CLAIM_REGISTER!$A$6:$A$205,0)))),"VALID","INVALID - CLAIM OWNERSHIP"))</x:f>
      </x:c>
      <x:c r="AE67" s="30" t="str">
        <x:f>IF(A67="","",IF(AND(OR(EXACT(F67,"MATERIAL"),EXACT(F67,"SUPPORTING")),OR(EXACT(I67,"FIRST-PARTY PUBLISHED"),EXACT(I67,"BUYER / SALES EVIDENCE"),EXACT(I67,"INDEPENDENT THIRD PARTY"),EXACT(I67,"MODELLED / ESTIMATED"),EXACT(I67,"DISCOVERY / INDEX"),EXACT(I67,"INTERNAL OBSERVATION"),EXACT(I67,"SPECIALIST / AUTHORITY"),EXACT(I67,"DECISION RECORD")),OR(EXACT(J67,"YES"),EXACT(J67,"NO"),EXACT(J67,"UNCLEAR")),OR(EXACT(O67,"OBSERVED"),EXACT(O67,"INFERRED"),EXACT(O67,"ASSUMED"),EXACT(O67,"CONTRADICTORY"),EXACT(O67,"UNRESOLVED")),OR(EXACT(P67,"TRACEABLE"),EXACT(P67,"NOT TRACEABLE")),OR(EXACT(Q67,"CURRENT ENOUGH"),EXACT(Q67,"STALE / UNCLEAR")),OR(EXACT(R67,"DIRECT"),EXACT(R67,"INDIRECT")),OR(EXACT(S67,"IN SCOPE"),EXACT(S67,"PARTIAL / OUT OF SCOPE")),OR(EXACT(T67,"INDEPENDENT"),EXACT(T67,"DERIVATIVE / UNCLEAR")),OR(EXACT(U67,"PRESENT"),EXACT(U67,"ABSENT / NOT REQUIRED")),OR(EXACT(V67,"NONE KNOWN"),EXACT(V67,"MATERIAL CONFLICT")),OR(EXACT(W67,"ACCEPTABLE"),EXACT(W67,"UNCLEAR"),EXACT(W67,"PROHIBITED"))),"VALID","INVALID - CONTROLLED TOKEN"))</x:f>
      </x:c>
      <x:c r="AF67" s="30" t="str">
        <x:f>IF(A67="","",IF(AND(B67&lt;&gt;"",C67&lt;&gt;"",D67&lt;&gt;"",E67&lt;&gt;"",G67&lt;&gt;"",H67&lt;&gt;"",K67&lt;&gt;"",L67&lt;&gt;"",M67&lt;&gt;"",N67&lt;&gt;"",X67&lt;&gt;"",Y67&lt;&gt;"",Z67&lt;&gt;"",AA67&lt;&gt;""),"VALID","INVALID - REQUIRED FIELD"))</x:f>
      </x:c>
      <x:c r="AG67" s="30" t="str">
        <x:f>IF(A67="","",IF(W67="PROHIBITED","HOLD",IF(J67="NO","HOLD",IF(P67="NOT TRACEABLE","HOLD",IF(AND(O67="ASSUMED",F67="MATERIAL"),"HOLD",IF(OR(O67="CONTRADICTORY",O67="UNRESOLVED",V67="MATERIAL CONFLICT"),"HOLD",""))))))</x:f>
      </x:c>
      <x:c r="AH67" s="30" t="str">
        <x:f>IF(A67="","",IF(OR(Q67="STALE / UNCLEAR",R67="INDIRECT",S67="PARTIAL / OUT OF SCOPE",T67="DERIVATIVE / UNCLEAR",AND(O67="INFERRED",F67="MATERIAL",U67&lt;&gt;"PRESENT"),O67="ASSUMED"),"WEAK","CLEAR"))</x:f>
      </x:c>
      <x:c r="AI67" s="30" t="str">
        <x:f>IF(A67="","",IF(OR(AB67&lt;&gt;"VALID",AC67&lt;&gt;"VALID",AD67&lt;&gt;"VALID",AE67&lt;&gt;"VALID",AF67&lt;&gt;"VALID"),"REPAIR / NARROW",IF(AG67="HOLD","HOLD / EXCLUDE",IF(OR(J67="UNCLEAR",W67="UNCLEAR"),"REPAIR / NARROW",IF(AH67="WEAK",IF(AND(O67="INFERRED",J67="YES",P67="TRACEABLE",Q67="CURRENT ENOUGH",S67="IN SCOPE",W67="ACCEPTABLE",OR(F67="SUPPORTING",U67="PRESENT")),"BOUNDED INFERENCE","REPAIR / NARROW"),IF(O67="OBSERVED","DECISION-USABLE",IF(O67="INFERRED","BOUNDED INFERENCE","REPAIR / NARROW")))))))</x:f>
      </x:c>
      <x:c r="AJ67" s="30" t="str">
        <x:f>IF(A67="","",IF(AI67="DECISION-USABLE","Freeze the audited wording for downstream use.",IF(AI67="BOUNDED INFERENCE","Freeze the bounded inference with its label and limitation.",IF(AI67="REPAIR / NARROW","Repair ownership, role fit, provenance, controls or wording before use.","Hold the record out of decision use until the blocking condition is resolved."))))</x:f>
      </x:c>
      <x:c r="AK67" s="30" t="str">
        <x:f>IF(A67="","",C67&amp;"|~|"&amp;B67&amp;"|~|"&amp;D67&amp;"|~|"&amp;E67&amp;"|~|"&amp;F67&amp;"|~|"&amp;G67)</x:f>
      </x:c>
      <x:c r="AL67" s="30" t="str">
        <x:f>IF(A67="","",B67&amp;"|~|"&amp;C67&amp;"|~|"&amp;D67)</x:f>
      </x:c>
    </x:row>
    <x:row r="68">
      <x:c r="A68" s="24"/>
      <x:c r="B68" s="24"/>
      <x:c r="C68" s="24"/>
      <x:c r="D68" s="24"/>
      <x:c r="E68" s="24"/>
      <x:c r="F68" s="24"/>
      <x:c r="G68" s="24"/>
      <x:c r="H68" s="24"/>
      <x:c r="I68" s="24"/>
      <x:c r="J68" s="24"/>
      <x:c r="K68" s="24"/>
      <x:c r="L68" s="34"/>
      <x:c r="M68" s="34"/>
      <x:c r="N68" s="24"/>
      <x:c r="O68" s="24"/>
      <x:c r="P68" s="24"/>
      <x:c r="Q68" s="24"/>
      <x:c r="R68" s="24"/>
      <x:c r="S68" s="24"/>
      <x:c r="T68" s="24"/>
      <x:c r="U68" s="24"/>
      <x:c r="V68" s="24"/>
      <x:c r="W68" s="24"/>
      <x:c r="X68" s="24"/>
      <x:c r="Y68" s="24"/>
      <x:c r="Z68" s="24"/>
      <x:c r="AA68" s="24"/>
      <x:c r="AB68" s="30" t="str">
        <x:f>IF(A68="","",IF(COUNTIF($A$6:$A$205,A68)=1,"VALID","INVALID - DUPLICATE EVIDENCE ID"))</x:f>
      </x:c>
      <x:c r="AC68" s="30" t="str">
        <x:f>IF(A68="","",IF(AND(COUNTIF(DECISION_CONTEXT!$A$6:$A$205,B68)=1,EXACT(B68,INDEX(DECISION_CONTEXT!$A$6:$A$205,MATCH(B68,DECISION_CONTEXT!$A$6:$A$205,0)))),"VALID","INVALID - DECISION LINK"))</x:f>
      </x:c>
      <x:c r="AD68" s="30" t="str">
        <x:f>IF(A68="","",IF(AND(COUNTIF(CLAIM_REGISTER!$A$6:$A$205,C68)=1,EXACT(AK68,INDEX(CLAIM_REGISTER!$Q$6:$Q$205,MATCH(C68,CLAIM_REGISTER!$A$6:$A$205,0)))),"VALID","INVALID - CLAIM OWNERSHIP"))</x:f>
      </x:c>
      <x:c r="AE68" s="30" t="str">
        <x:f>IF(A68="","",IF(AND(OR(EXACT(F68,"MATERIAL"),EXACT(F68,"SUPPORTING")),OR(EXACT(I68,"FIRST-PARTY PUBLISHED"),EXACT(I68,"BUYER / SALES EVIDENCE"),EXACT(I68,"INDEPENDENT THIRD PARTY"),EXACT(I68,"MODELLED / ESTIMATED"),EXACT(I68,"DISCOVERY / INDEX"),EXACT(I68,"INTERNAL OBSERVATION"),EXACT(I68,"SPECIALIST / AUTHORITY"),EXACT(I68,"DECISION RECORD")),OR(EXACT(J68,"YES"),EXACT(J68,"NO"),EXACT(J68,"UNCLEAR")),OR(EXACT(O68,"OBSERVED"),EXACT(O68,"INFERRED"),EXACT(O68,"ASSUMED"),EXACT(O68,"CONTRADICTORY"),EXACT(O68,"UNRESOLVED")),OR(EXACT(P68,"TRACEABLE"),EXACT(P68,"NOT TRACEABLE")),OR(EXACT(Q68,"CURRENT ENOUGH"),EXACT(Q68,"STALE / UNCLEAR")),OR(EXACT(R68,"DIRECT"),EXACT(R68,"INDIRECT")),OR(EXACT(S68,"IN SCOPE"),EXACT(S68,"PARTIAL / OUT OF SCOPE")),OR(EXACT(T68,"INDEPENDENT"),EXACT(T68,"DERIVATIVE / UNCLEAR")),OR(EXACT(U68,"PRESENT"),EXACT(U68,"ABSENT / NOT REQUIRED")),OR(EXACT(V68,"NONE KNOWN"),EXACT(V68,"MATERIAL CONFLICT")),OR(EXACT(W68,"ACCEPTABLE"),EXACT(W68,"UNCLEAR"),EXACT(W68,"PROHIBITED"))),"VALID","INVALID - CONTROLLED TOKEN"))</x:f>
      </x:c>
      <x:c r="AF68" s="30" t="str">
        <x:f>IF(A68="","",IF(AND(B68&lt;&gt;"",C68&lt;&gt;"",D68&lt;&gt;"",E68&lt;&gt;"",G68&lt;&gt;"",H68&lt;&gt;"",K68&lt;&gt;"",L68&lt;&gt;"",M68&lt;&gt;"",N68&lt;&gt;"",X68&lt;&gt;"",Y68&lt;&gt;"",Z68&lt;&gt;"",AA68&lt;&gt;""),"VALID","INVALID - REQUIRED FIELD"))</x:f>
      </x:c>
      <x:c r="AG68" s="30" t="str">
        <x:f>IF(A68="","",IF(W68="PROHIBITED","HOLD",IF(J68="NO","HOLD",IF(P68="NOT TRACEABLE","HOLD",IF(AND(O68="ASSUMED",F68="MATERIAL"),"HOLD",IF(OR(O68="CONTRADICTORY",O68="UNRESOLVED",V68="MATERIAL CONFLICT"),"HOLD",""))))))</x:f>
      </x:c>
      <x:c r="AH68" s="30" t="str">
        <x:f>IF(A68="","",IF(OR(Q68="STALE / UNCLEAR",R68="INDIRECT",S68="PARTIAL / OUT OF SCOPE",T68="DERIVATIVE / UNCLEAR",AND(O68="INFERRED",F68="MATERIAL",U68&lt;&gt;"PRESENT"),O68="ASSUMED"),"WEAK","CLEAR"))</x:f>
      </x:c>
      <x:c r="AI68" s="30" t="str">
        <x:f>IF(A68="","",IF(OR(AB68&lt;&gt;"VALID",AC68&lt;&gt;"VALID",AD68&lt;&gt;"VALID",AE68&lt;&gt;"VALID",AF68&lt;&gt;"VALID"),"REPAIR / NARROW",IF(AG68="HOLD","HOLD / EXCLUDE",IF(OR(J68="UNCLEAR",W68="UNCLEAR"),"REPAIR / NARROW",IF(AH68="WEAK",IF(AND(O68="INFERRED",J68="YES",P68="TRACEABLE",Q68="CURRENT ENOUGH",S68="IN SCOPE",W68="ACCEPTABLE",OR(F68="SUPPORTING",U68="PRESENT")),"BOUNDED INFERENCE","REPAIR / NARROW"),IF(O68="OBSERVED","DECISION-USABLE",IF(O68="INFERRED","BOUNDED INFERENCE","REPAIR / NARROW")))))))</x:f>
      </x:c>
      <x:c r="AJ68" s="30" t="str">
        <x:f>IF(A68="","",IF(AI68="DECISION-USABLE","Freeze the audited wording for downstream use.",IF(AI68="BOUNDED INFERENCE","Freeze the bounded inference with its label and limitation.",IF(AI68="REPAIR / NARROW","Repair ownership, role fit, provenance, controls or wording before use.","Hold the record out of decision use until the blocking condition is resolved."))))</x:f>
      </x:c>
      <x:c r="AK68" s="30" t="str">
        <x:f>IF(A68="","",C68&amp;"|~|"&amp;B68&amp;"|~|"&amp;D68&amp;"|~|"&amp;E68&amp;"|~|"&amp;F68&amp;"|~|"&amp;G68)</x:f>
      </x:c>
      <x:c r="AL68" s="30" t="str">
        <x:f>IF(A68="","",B68&amp;"|~|"&amp;C68&amp;"|~|"&amp;D68)</x:f>
      </x:c>
    </x:row>
    <x:row r="69">
      <x:c r="A69" s="24"/>
      <x:c r="B69" s="24"/>
      <x:c r="C69" s="24"/>
      <x:c r="D69" s="24"/>
      <x:c r="E69" s="24"/>
      <x:c r="F69" s="24"/>
      <x:c r="G69" s="24"/>
      <x:c r="H69" s="24"/>
      <x:c r="I69" s="24"/>
      <x:c r="J69" s="24"/>
      <x:c r="K69" s="24"/>
      <x:c r="L69" s="34"/>
      <x:c r="M69" s="34"/>
      <x:c r="N69" s="24"/>
      <x:c r="O69" s="24"/>
      <x:c r="P69" s="24"/>
      <x:c r="Q69" s="24"/>
      <x:c r="R69" s="24"/>
      <x:c r="S69" s="24"/>
      <x:c r="T69" s="24"/>
      <x:c r="U69" s="24"/>
      <x:c r="V69" s="24"/>
      <x:c r="W69" s="24"/>
      <x:c r="X69" s="24"/>
      <x:c r="Y69" s="24"/>
      <x:c r="Z69" s="24"/>
      <x:c r="AA69" s="24"/>
      <x:c r="AB69" s="30" t="str">
        <x:f>IF(A69="","",IF(COUNTIF($A$6:$A$205,A69)=1,"VALID","INVALID - DUPLICATE EVIDENCE ID"))</x:f>
      </x:c>
      <x:c r="AC69" s="30" t="str">
        <x:f>IF(A69="","",IF(AND(COUNTIF(DECISION_CONTEXT!$A$6:$A$205,B69)=1,EXACT(B69,INDEX(DECISION_CONTEXT!$A$6:$A$205,MATCH(B69,DECISION_CONTEXT!$A$6:$A$205,0)))),"VALID","INVALID - DECISION LINK"))</x:f>
      </x:c>
      <x:c r="AD69" s="30" t="str">
        <x:f>IF(A69="","",IF(AND(COUNTIF(CLAIM_REGISTER!$A$6:$A$205,C69)=1,EXACT(AK69,INDEX(CLAIM_REGISTER!$Q$6:$Q$205,MATCH(C69,CLAIM_REGISTER!$A$6:$A$205,0)))),"VALID","INVALID - CLAIM OWNERSHIP"))</x:f>
      </x:c>
      <x:c r="AE69" s="30" t="str">
        <x:f>IF(A69="","",IF(AND(OR(EXACT(F69,"MATERIAL"),EXACT(F69,"SUPPORTING")),OR(EXACT(I69,"FIRST-PARTY PUBLISHED"),EXACT(I69,"BUYER / SALES EVIDENCE"),EXACT(I69,"INDEPENDENT THIRD PARTY"),EXACT(I69,"MODELLED / ESTIMATED"),EXACT(I69,"DISCOVERY / INDEX"),EXACT(I69,"INTERNAL OBSERVATION"),EXACT(I69,"SPECIALIST / AUTHORITY"),EXACT(I69,"DECISION RECORD")),OR(EXACT(J69,"YES"),EXACT(J69,"NO"),EXACT(J69,"UNCLEAR")),OR(EXACT(O69,"OBSERVED"),EXACT(O69,"INFERRED"),EXACT(O69,"ASSUMED"),EXACT(O69,"CONTRADICTORY"),EXACT(O69,"UNRESOLVED")),OR(EXACT(P69,"TRACEABLE"),EXACT(P69,"NOT TRACEABLE")),OR(EXACT(Q69,"CURRENT ENOUGH"),EXACT(Q69,"STALE / UNCLEAR")),OR(EXACT(R69,"DIRECT"),EXACT(R69,"INDIRECT")),OR(EXACT(S69,"IN SCOPE"),EXACT(S69,"PARTIAL / OUT OF SCOPE")),OR(EXACT(T69,"INDEPENDENT"),EXACT(T69,"DERIVATIVE / UNCLEAR")),OR(EXACT(U69,"PRESENT"),EXACT(U69,"ABSENT / NOT REQUIRED")),OR(EXACT(V69,"NONE KNOWN"),EXACT(V69,"MATERIAL CONFLICT")),OR(EXACT(W69,"ACCEPTABLE"),EXACT(W69,"UNCLEAR"),EXACT(W69,"PROHIBITED"))),"VALID","INVALID - CONTROLLED TOKEN"))</x:f>
      </x:c>
      <x:c r="AF69" s="30" t="str">
        <x:f>IF(A69="","",IF(AND(B69&lt;&gt;"",C69&lt;&gt;"",D69&lt;&gt;"",E69&lt;&gt;"",G69&lt;&gt;"",H69&lt;&gt;"",K69&lt;&gt;"",L69&lt;&gt;"",M69&lt;&gt;"",N69&lt;&gt;"",X69&lt;&gt;"",Y69&lt;&gt;"",Z69&lt;&gt;"",AA69&lt;&gt;""),"VALID","INVALID - REQUIRED FIELD"))</x:f>
      </x:c>
      <x:c r="AG69" s="30" t="str">
        <x:f>IF(A69="","",IF(W69="PROHIBITED","HOLD",IF(J69="NO","HOLD",IF(P69="NOT TRACEABLE","HOLD",IF(AND(O69="ASSUMED",F69="MATERIAL"),"HOLD",IF(OR(O69="CONTRADICTORY",O69="UNRESOLVED",V69="MATERIAL CONFLICT"),"HOLD",""))))))</x:f>
      </x:c>
      <x:c r="AH69" s="30" t="str">
        <x:f>IF(A69="","",IF(OR(Q69="STALE / UNCLEAR",R69="INDIRECT",S69="PARTIAL / OUT OF SCOPE",T69="DERIVATIVE / UNCLEAR",AND(O69="INFERRED",F69="MATERIAL",U69&lt;&gt;"PRESENT"),O69="ASSUMED"),"WEAK","CLEAR"))</x:f>
      </x:c>
      <x:c r="AI69" s="30" t="str">
        <x:f>IF(A69="","",IF(OR(AB69&lt;&gt;"VALID",AC69&lt;&gt;"VALID",AD69&lt;&gt;"VALID",AE69&lt;&gt;"VALID",AF69&lt;&gt;"VALID"),"REPAIR / NARROW",IF(AG69="HOLD","HOLD / EXCLUDE",IF(OR(J69="UNCLEAR",W69="UNCLEAR"),"REPAIR / NARROW",IF(AH69="WEAK",IF(AND(O69="INFERRED",J69="YES",P69="TRACEABLE",Q69="CURRENT ENOUGH",S69="IN SCOPE",W69="ACCEPTABLE",OR(F69="SUPPORTING",U69="PRESENT")),"BOUNDED INFERENCE","REPAIR / NARROW"),IF(O69="OBSERVED","DECISION-USABLE",IF(O69="INFERRED","BOUNDED INFERENCE","REPAIR / NARROW")))))))</x:f>
      </x:c>
      <x:c r="AJ69" s="30" t="str">
        <x:f>IF(A69="","",IF(AI69="DECISION-USABLE","Freeze the audited wording for downstream use.",IF(AI69="BOUNDED INFERENCE","Freeze the bounded inference with its label and limitation.",IF(AI69="REPAIR / NARROW","Repair ownership, role fit, provenance, controls or wording before use.","Hold the record out of decision use until the blocking condition is resolved."))))</x:f>
      </x:c>
      <x:c r="AK69" s="30" t="str">
        <x:f>IF(A69="","",C69&amp;"|~|"&amp;B69&amp;"|~|"&amp;D69&amp;"|~|"&amp;E69&amp;"|~|"&amp;F69&amp;"|~|"&amp;G69)</x:f>
      </x:c>
      <x:c r="AL69" s="30" t="str">
        <x:f>IF(A69="","",B69&amp;"|~|"&amp;C69&amp;"|~|"&amp;D69)</x:f>
      </x:c>
    </x:row>
    <x:row r="70">
      <x:c r="A70" s="24"/>
      <x:c r="B70" s="24"/>
      <x:c r="C70" s="24"/>
      <x:c r="D70" s="24"/>
      <x:c r="E70" s="24"/>
      <x:c r="F70" s="24"/>
      <x:c r="G70" s="24"/>
      <x:c r="H70" s="24"/>
      <x:c r="I70" s="24"/>
      <x:c r="J70" s="24"/>
      <x:c r="K70" s="24"/>
      <x:c r="L70" s="34"/>
      <x:c r="M70" s="34"/>
      <x:c r="N70" s="24"/>
      <x:c r="O70" s="24"/>
      <x:c r="P70" s="24"/>
      <x:c r="Q70" s="24"/>
      <x:c r="R70" s="24"/>
      <x:c r="S70" s="24"/>
      <x:c r="T70" s="24"/>
      <x:c r="U70" s="24"/>
      <x:c r="V70" s="24"/>
      <x:c r="W70" s="24"/>
      <x:c r="X70" s="24"/>
      <x:c r="Y70" s="24"/>
      <x:c r="Z70" s="24"/>
      <x:c r="AA70" s="24"/>
      <x:c r="AB70" s="30" t="str">
        <x:f>IF(A70="","",IF(COUNTIF($A$6:$A$205,A70)=1,"VALID","INVALID - DUPLICATE EVIDENCE ID"))</x:f>
      </x:c>
      <x:c r="AC70" s="30" t="str">
        <x:f>IF(A70="","",IF(AND(COUNTIF(DECISION_CONTEXT!$A$6:$A$205,B70)=1,EXACT(B70,INDEX(DECISION_CONTEXT!$A$6:$A$205,MATCH(B70,DECISION_CONTEXT!$A$6:$A$205,0)))),"VALID","INVALID - DECISION LINK"))</x:f>
      </x:c>
      <x:c r="AD70" s="30" t="str">
        <x:f>IF(A70="","",IF(AND(COUNTIF(CLAIM_REGISTER!$A$6:$A$205,C70)=1,EXACT(AK70,INDEX(CLAIM_REGISTER!$Q$6:$Q$205,MATCH(C70,CLAIM_REGISTER!$A$6:$A$205,0)))),"VALID","INVALID - CLAIM OWNERSHIP"))</x:f>
      </x:c>
      <x:c r="AE70" s="30" t="str">
        <x:f>IF(A70="","",IF(AND(OR(EXACT(F70,"MATERIAL"),EXACT(F70,"SUPPORTING")),OR(EXACT(I70,"FIRST-PARTY PUBLISHED"),EXACT(I70,"BUYER / SALES EVIDENCE"),EXACT(I70,"INDEPENDENT THIRD PARTY"),EXACT(I70,"MODELLED / ESTIMATED"),EXACT(I70,"DISCOVERY / INDEX"),EXACT(I70,"INTERNAL OBSERVATION"),EXACT(I70,"SPECIALIST / AUTHORITY"),EXACT(I70,"DECISION RECORD")),OR(EXACT(J70,"YES"),EXACT(J70,"NO"),EXACT(J70,"UNCLEAR")),OR(EXACT(O70,"OBSERVED"),EXACT(O70,"INFERRED"),EXACT(O70,"ASSUMED"),EXACT(O70,"CONTRADICTORY"),EXACT(O70,"UNRESOLVED")),OR(EXACT(P70,"TRACEABLE"),EXACT(P70,"NOT TRACEABLE")),OR(EXACT(Q70,"CURRENT ENOUGH"),EXACT(Q70,"STALE / UNCLEAR")),OR(EXACT(R70,"DIRECT"),EXACT(R70,"INDIRECT")),OR(EXACT(S70,"IN SCOPE"),EXACT(S70,"PARTIAL / OUT OF SCOPE")),OR(EXACT(T70,"INDEPENDENT"),EXACT(T70,"DERIVATIVE / UNCLEAR")),OR(EXACT(U70,"PRESENT"),EXACT(U70,"ABSENT / NOT REQUIRED")),OR(EXACT(V70,"NONE KNOWN"),EXACT(V70,"MATERIAL CONFLICT")),OR(EXACT(W70,"ACCEPTABLE"),EXACT(W70,"UNCLEAR"),EXACT(W70,"PROHIBITED"))),"VALID","INVALID - CONTROLLED TOKEN"))</x:f>
      </x:c>
      <x:c r="AF70" s="30" t="str">
        <x:f>IF(A70="","",IF(AND(B70&lt;&gt;"",C70&lt;&gt;"",D70&lt;&gt;"",E70&lt;&gt;"",G70&lt;&gt;"",H70&lt;&gt;"",K70&lt;&gt;"",L70&lt;&gt;"",M70&lt;&gt;"",N70&lt;&gt;"",X70&lt;&gt;"",Y70&lt;&gt;"",Z70&lt;&gt;"",AA70&lt;&gt;""),"VALID","INVALID - REQUIRED FIELD"))</x:f>
      </x:c>
      <x:c r="AG70" s="30" t="str">
        <x:f>IF(A70="","",IF(W70="PROHIBITED","HOLD",IF(J70="NO","HOLD",IF(P70="NOT TRACEABLE","HOLD",IF(AND(O70="ASSUMED",F70="MATERIAL"),"HOLD",IF(OR(O70="CONTRADICTORY",O70="UNRESOLVED",V70="MATERIAL CONFLICT"),"HOLD",""))))))</x:f>
      </x:c>
      <x:c r="AH70" s="30" t="str">
        <x:f>IF(A70="","",IF(OR(Q70="STALE / UNCLEAR",R70="INDIRECT",S70="PARTIAL / OUT OF SCOPE",T70="DERIVATIVE / UNCLEAR",AND(O70="INFERRED",F70="MATERIAL",U70&lt;&gt;"PRESENT"),O70="ASSUMED"),"WEAK","CLEAR"))</x:f>
      </x:c>
      <x:c r="AI70" s="30" t="str">
        <x:f>IF(A70="","",IF(OR(AB70&lt;&gt;"VALID",AC70&lt;&gt;"VALID",AD70&lt;&gt;"VALID",AE70&lt;&gt;"VALID",AF70&lt;&gt;"VALID"),"REPAIR / NARROW",IF(AG70="HOLD","HOLD / EXCLUDE",IF(OR(J70="UNCLEAR",W70="UNCLEAR"),"REPAIR / NARROW",IF(AH70="WEAK",IF(AND(O70="INFERRED",J70="YES",P70="TRACEABLE",Q70="CURRENT ENOUGH",S70="IN SCOPE",W70="ACCEPTABLE",OR(F70="SUPPORTING",U70="PRESENT")),"BOUNDED INFERENCE","REPAIR / NARROW"),IF(O70="OBSERVED","DECISION-USABLE",IF(O70="INFERRED","BOUNDED INFERENCE","REPAIR / NARROW")))))))</x:f>
      </x:c>
      <x:c r="AJ70" s="30" t="str">
        <x:f>IF(A70="","",IF(AI70="DECISION-USABLE","Freeze the audited wording for downstream use.",IF(AI70="BOUNDED INFERENCE","Freeze the bounded inference with its label and limitation.",IF(AI70="REPAIR / NARROW","Repair ownership, role fit, provenance, controls or wording before use.","Hold the record out of decision use until the blocking condition is resolved."))))</x:f>
      </x:c>
      <x:c r="AK70" s="30" t="str">
        <x:f>IF(A70="","",C70&amp;"|~|"&amp;B70&amp;"|~|"&amp;D70&amp;"|~|"&amp;E70&amp;"|~|"&amp;F70&amp;"|~|"&amp;G70)</x:f>
      </x:c>
      <x:c r="AL70" s="30" t="str">
        <x:f>IF(A70="","",B70&amp;"|~|"&amp;C70&amp;"|~|"&amp;D70)</x:f>
      </x:c>
    </x:row>
    <x:row r="71">
      <x:c r="A71" s="24"/>
      <x:c r="B71" s="24"/>
      <x:c r="C71" s="24"/>
      <x:c r="D71" s="24"/>
      <x:c r="E71" s="24"/>
      <x:c r="F71" s="24"/>
      <x:c r="G71" s="24"/>
      <x:c r="H71" s="24"/>
      <x:c r="I71" s="24"/>
      <x:c r="J71" s="24"/>
      <x:c r="K71" s="24"/>
      <x:c r="L71" s="34"/>
      <x:c r="M71" s="34"/>
      <x:c r="N71" s="24"/>
      <x:c r="O71" s="24"/>
      <x:c r="P71" s="24"/>
      <x:c r="Q71" s="24"/>
      <x:c r="R71" s="24"/>
      <x:c r="S71" s="24"/>
      <x:c r="T71" s="24"/>
      <x:c r="U71" s="24"/>
      <x:c r="V71" s="24"/>
      <x:c r="W71" s="24"/>
      <x:c r="X71" s="24"/>
      <x:c r="Y71" s="24"/>
      <x:c r="Z71" s="24"/>
      <x:c r="AA71" s="24"/>
      <x:c r="AB71" s="30" t="str">
        <x:f>IF(A71="","",IF(COUNTIF($A$6:$A$205,A71)=1,"VALID","INVALID - DUPLICATE EVIDENCE ID"))</x:f>
      </x:c>
      <x:c r="AC71" s="30" t="str">
        <x:f>IF(A71="","",IF(AND(COUNTIF(DECISION_CONTEXT!$A$6:$A$205,B71)=1,EXACT(B71,INDEX(DECISION_CONTEXT!$A$6:$A$205,MATCH(B71,DECISION_CONTEXT!$A$6:$A$205,0)))),"VALID","INVALID - DECISION LINK"))</x:f>
      </x:c>
      <x:c r="AD71" s="30" t="str">
        <x:f>IF(A71="","",IF(AND(COUNTIF(CLAIM_REGISTER!$A$6:$A$205,C71)=1,EXACT(AK71,INDEX(CLAIM_REGISTER!$Q$6:$Q$205,MATCH(C71,CLAIM_REGISTER!$A$6:$A$205,0)))),"VALID","INVALID - CLAIM OWNERSHIP"))</x:f>
      </x:c>
      <x:c r="AE71" s="30" t="str">
        <x:f>IF(A71="","",IF(AND(OR(EXACT(F71,"MATERIAL"),EXACT(F71,"SUPPORTING")),OR(EXACT(I71,"FIRST-PARTY PUBLISHED"),EXACT(I71,"BUYER / SALES EVIDENCE"),EXACT(I71,"INDEPENDENT THIRD PARTY"),EXACT(I71,"MODELLED / ESTIMATED"),EXACT(I71,"DISCOVERY / INDEX"),EXACT(I71,"INTERNAL OBSERVATION"),EXACT(I71,"SPECIALIST / AUTHORITY"),EXACT(I71,"DECISION RECORD")),OR(EXACT(J71,"YES"),EXACT(J71,"NO"),EXACT(J71,"UNCLEAR")),OR(EXACT(O71,"OBSERVED"),EXACT(O71,"INFERRED"),EXACT(O71,"ASSUMED"),EXACT(O71,"CONTRADICTORY"),EXACT(O71,"UNRESOLVED")),OR(EXACT(P71,"TRACEABLE"),EXACT(P71,"NOT TRACEABLE")),OR(EXACT(Q71,"CURRENT ENOUGH"),EXACT(Q71,"STALE / UNCLEAR")),OR(EXACT(R71,"DIRECT"),EXACT(R71,"INDIRECT")),OR(EXACT(S71,"IN SCOPE"),EXACT(S71,"PARTIAL / OUT OF SCOPE")),OR(EXACT(T71,"INDEPENDENT"),EXACT(T71,"DERIVATIVE / UNCLEAR")),OR(EXACT(U71,"PRESENT"),EXACT(U71,"ABSENT / NOT REQUIRED")),OR(EXACT(V71,"NONE KNOWN"),EXACT(V71,"MATERIAL CONFLICT")),OR(EXACT(W71,"ACCEPTABLE"),EXACT(W71,"UNCLEAR"),EXACT(W71,"PROHIBITED"))),"VALID","INVALID - CONTROLLED TOKEN"))</x:f>
      </x:c>
      <x:c r="AF71" s="30" t="str">
        <x:f>IF(A71="","",IF(AND(B71&lt;&gt;"",C71&lt;&gt;"",D71&lt;&gt;"",E71&lt;&gt;"",G71&lt;&gt;"",H71&lt;&gt;"",K71&lt;&gt;"",L71&lt;&gt;"",M71&lt;&gt;"",N71&lt;&gt;"",X71&lt;&gt;"",Y71&lt;&gt;"",Z71&lt;&gt;"",AA71&lt;&gt;""),"VALID","INVALID - REQUIRED FIELD"))</x:f>
      </x:c>
      <x:c r="AG71" s="30" t="str">
        <x:f>IF(A71="","",IF(W71="PROHIBITED","HOLD",IF(J71="NO","HOLD",IF(P71="NOT TRACEABLE","HOLD",IF(AND(O71="ASSUMED",F71="MATERIAL"),"HOLD",IF(OR(O71="CONTRADICTORY",O71="UNRESOLVED",V71="MATERIAL CONFLICT"),"HOLD",""))))))</x:f>
      </x:c>
      <x:c r="AH71" s="30" t="str">
        <x:f>IF(A71="","",IF(OR(Q71="STALE / UNCLEAR",R71="INDIRECT",S71="PARTIAL / OUT OF SCOPE",T71="DERIVATIVE / UNCLEAR",AND(O71="INFERRED",F71="MATERIAL",U71&lt;&gt;"PRESENT"),O71="ASSUMED"),"WEAK","CLEAR"))</x:f>
      </x:c>
      <x:c r="AI71" s="30" t="str">
        <x:f>IF(A71="","",IF(OR(AB71&lt;&gt;"VALID",AC71&lt;&gt;"VALID",AD71&lt;&gt;"VALID",AE71&lt;&gt;"VALID",AF71&lt;&gt;"VALID"),"REPAIR / NARROW",IF(AG71="HOLD","HOLD / EXCLUDE",IF(OR(J71="UNCLEAR",W71="UNCLEAR"),"REPAIR / NARROW",IF(AH71="WEAK",IF(AND(O71="INFERRED",J71="YES",P71="TRACEABLE",Q71="CURRENT ENOUGH",S71="IN SCOPE",W71="ACCEPTABLE",OR(F71="SUPPORTING",U71="PRESENT")),"BOUNDED INFERENCE","REPAIR / NARROW"),IF(O71="OBSERVED","DECISION-USABLE",IF(O71="INFERRED","BOUNDED INFERENCE","REPAIR / NARROW")))))))</x:f>
      </x:c>
      <x:c r="AJ71" s="30" t="str">
        <x:f>IF(A71="","",IF(AI71="DECISION-USABLE","Freeze the audited wording for downstream use.",IF(AI71="BOUNDED INFERENCE","Freeze the bounded inference with its label and limitation.",IF(AI71="REPAIR / NARROW","Repair ownership, role fit, provenance, controls or wording before use.","Hold the record out of decision use until the blocking condition is resolved."))))</x:f>
      </x:c>
      <x:c r="AK71" s="30" t="str">
        <x:f>IF(A71="","",C71&amp;"|~|"&amp;B71&amp;"|~|"&amp;D71&amp;"|~|"&amp;E71&amp;"|~|"&amp;F71&amp;"|~|"&amp;G71)</x:f>
      </x:c>
      <x:c r="AL71" s="30" t="str">
        <x:f>IF(A71="","",B71&amp;"|~|"&amp;C71&amp;"|~|"&amp;D71)</x:f>
      </x:c>
    </x:row>
    <x:row r="72">
      <x:c r="A72" s="24"/>
      <x:c r="B72" s="24"/>
      <x:c r="C72" s="24"/>
      <x:c r="D72" s="24"/>
      <x:c r="E72" s="24"/>
      <x:c r="F72" s="24"/>
      <x:c r="G72" s="24"/>
      <x:c r="H72" s="24"/>
      <x:c r="I72" s="24"/>
      <x:c r="J72" s="24"/>
      <x:c r="K72" s="24"/>
      <x:c r="L72" s="34"/>
      <x:c r="M72" s="34"/>
      <x:c r="N72" s="24"/>
      <x:c r="O72" s="24"/>
      <x:c r="P72" s="24"/>
      <x:c r="Q72" s="24"/>
      <x:c r="R72" s="24"/>
      <x:c r="S72" s="24"/>
      <x:c r="T72" s="24"/>
      <x:c r="U72" s="24"/>
      <x:c r="V72" s="24"/>
      <x:c r="W72" s="24"/>
      <x:c r="X72" s="24"/>
      <x:c r="Y72" s="24"/>
      <x:c r="Z72" s="24"/>
      <x:c r="AA72" s="24"/>
      <x:c r="AB72" s="30" t="str">
        <x:f>IF(A72="","",IF(COUNTIF($A$6:$A$205,A72)=1,"VALID","INVALID - DUPLICATE EVIDENCE ID"))</x:f>
      </x:c>
      <x:c r="AC72" s="30" t="str">
        <x:f>IF(A72="","",IF(AND(COUNTIF(DECISION_CONTEXT!$A$6:$A$205,B72)=1,EXACT(B72,INDEX(DECISION_CONTEXT!$A$6:$A$205,MATCH(B72,DECISION_CONTEXT!$A$6:$A$205,0)))),"VALID","INVALID - DECISION LINK"))</x:f>
      </x:c>
      <x:c r="AD72" s="30" t="str">
        <x:f>IF(A72="","",IF(AND(COUNTIF(CLAIM_REGISTER!$A$6:$A$205,C72)=1,EXACT(AK72,INDEX(CLAIM_REGISTER!$Q$6:$Q$205,MATCH(C72,CLAIM_REGISTER!$A$6:$A$205,0)))),"VALID","INVALID - CLAIM OWNERSHIP"))</x:f>
      </x:c>
      <x:c r="AE72" s="30" t="str">
        <x:f>IF(A72="","",IF(AND(OR(EXACT(F72,"MATERIAL"),EXACT(F72,"SUPPORTING")),OR(EXACT(I72,"FIRST-PARTY PUBLISHED"),EXACT(I72,"BUYER / SALES EVIDENCE"),EXACT(I72,"INDEPENDENT THIRD PARTY"),EXACT(I72,"MODELLED / ESTIMATED"),EXACT(I72,"DISCOVERY / INDEX"),EXACT(I72,"INTERNAL OBSERVATION"),EXACT(I72,"SPECIALIST / AUTHORITY"),EXACT(I72,"DECISION RECORD")),OR(EXACT(J72,"YES"),EXACT(J72,"NO"),EXACT(J72,"UNCLEAR")),OR(EXACT(O72,"OBSERVED"),EXACT(O72,"INFERRED"),EXACT(O72,"ASSUMED"),EXACT(O72,"CONTRADICTORY"),EXACT(O72,"UNRESOLVED")),OR(EXACT(P72,"TRACEABLE"),EXACT(P72,"NOT TRACEABLE")),OR(EXACT(Q72,"CURRENT ENOUGH"),EXACT(Q72,"STALE / UNCLEAR")),OR(EXACT(R72,"DIRECT"),EXACT(R72,"INDIRECT")),OR(EXACT(S72,"IN SCOPE"),EXACT(S72,"PARTIAL / OUT OF SCOPE")),OR(EXACT(T72,"INDEPENDENT"),EXACT(T72,"DERIVATIVE / UNCLEAR")),OR(EXACT(U72,"PRESENT"),EXACT(U72,"ABSENT / NOT REQUIRED")),OR(EXACT(V72,"NONE KNOWN"),EXACT(V72,"MATERIAL CONFLICT")),OR(EXACT(W72,"ACCEPTABLE"),EXACT(W72,"UNCLEAR"),EXACT(W72,"PROHIBITED"))),"VALID","INVALID - CONTROLLED TOKEN"))</x:f>
      </x:c>
      <x:c r="AF72" s="30" t="str">
        <x:f>IF(A72="","",IF(AND(B72&lt;&gt;"",C72&lt;&gt;"",D72&lt;&gt;"",E72&lt;&gt;"",G72&lt;&gt;"",H72&lt;&gt;"",K72&lt;&gt;"",L72&lt;&gt;"",M72&lt;&gt;"",N72&lt;&gt;"",X72&lt;&gt;"",Y72&lt;&gt;"",Z72&lt;&gt;"",AA72&lt;&gt;""),"VALID","INVALID - REQUIRED FIELD"))</x:f>
      </x:c>
      <x:c r="AG72" s="30" t="str">
        <x:f>IF(A72="","",IF(W72="PROHIBITED","HOLD",IF(J72="NO","HOLD",IF(P72="NOT TRACEABLE","HOLD",IF(AND(O72="ASSUMED",F72="MATERIAL"),"HOLD",IF(OR(O72="CONTRADICTORY",O72="UNRESOLVED",V72="MATERIAL CONFLICT"),"HOLD",""))))))</x:f>
      </x:c>
      <x:c r="AH72" s="30" t="str">
        <x:f>IF(A72="","",IF(OR(Q72="STALE / UNCLEAR",R72="INDIRECT",S72="PARTIAL / OUT OF SCOPE",T72="DERIVATIVE / UNCLEAR",AND(O72="INFERRED",F72="MATERIAL",U72&lt;&gt;"PRESENT"),O72="ASSUMED"),"WEAK","CLEAR"))</x:f>
      </x:c>
      <x:c r="AI72" s="30" t="str">
        <x:f>IF(A72="","",IF(OR(AB72&lt;&gt;"VALID",AC72&lt;&gt;"VALID",AD72&lt;&gt;"VALID",AE72&lt;&gt;"VALID",AF72&lt;&gt;"VALID"),"REPAIR / NARROW",IF(AG72="HOLD","HOLD / EXCLUDE",IF(OR(J72="UNCLEAR",W72="UNCLEAR"),"REPAIR / NARROW",IF(AH72="WEAK",IF(AND(O72="INFERRED",J72="YES",P72="TRACEABLE",Q72="CURRENT ENOUGH",S72="IN SCOPE",W72="ACCEPTABLE",OR(F72="SUPPORTING",U72="PRESENT")),"BOUNDED INFERENCE","REPAIR / NARROW"),IF(O72="OBSERVED","DECISION-USABLE",IF(O72="INFERRED","BOUNDED INFERENCE","REPAIR / NARROW")))))))</x:f>
      </x:c>
      <x:c r="AJ72" s="30" t="str">
        <x:f>IF(A72="","",IF(AI72="DECISION-USABLE","Freeze the audited wording for downstream use.",IF(AI72="BOUNDED INFERENCE","Freeze the bounded inference with its label and limitation.",IF(AI72="REPAIR / NARROW","Repair ownership, role fit, provenance, controls or wording before use.","Hold the record out of decision use until the blocking condition is resolved."))))</x:f>
      </x:c>
      <x:c r="AK72" s="30" t="str">
        <x:f>IF(A72="","",C72&amp;"|~|"&amp;B72&amp;"|~|"&amp;D72&amp;"|~|"&amp;E72&amp;"|~|"&amp;F72&amp;"|~|"&amp;G72)</x:f>
      </x:c>
      <x:c r="AL72" s="30" t="str">
        <x:f>IF(A72="","",B72&amp;"|~|"&amp;C72&amp;"|~|"&amp;D72)</x:f>
      </x:c>
    </x:row>
    <x:row r="73">
      <x:c r="A73" s="24"/>
      <x:c r="B73" s="24"/>
      <x:c r="C73" s="24"/>
      <x:c r="D73" s="24"/>
      <x:c r="E73" s="24"/>
      <x:c r="F73" s="24"/>
      <x:c r="G73" s="24"/>
      <x:c r="H73" s="24"/>
      <x:c r="I73" s="24"/>
      <x:c r="J73" s="24"/>
      <x:c r="K73" s="24"/>
      <x:c r="L73" s="34"/>
      <x:c r="M73" s="34"/>
      <x:c r="N73" s="24"/>
      <x:c r="O73" s="24"/>
      <x:c r="P73" s="24"/>
      <x:c r="Q73" s="24"/>
      <x:c r="R73" s="24"/>
      <x:c r="S73" s="24"/>
      <x:c r="T73" s="24"/>
      <x:c r="U73" s="24"/>
      <x:c r="V73" s="24"/>
      <x:c r="W73" s="24"/>
      <x:c r="X73" s="24"/>
      <x:c r="Y73" s="24"/>
      <x:c r="Z73" s="24"/>
      <x:c r="AA73" s="24"/>
      <x:c r="AB73" s="30" t="str">
        <x:f>IF(A73="","",IF(COUNTIF($A$6:$A$205,A73)=1,"VALID","INVALID - DUPLICATE EVIDENCE ID"))</x:f>
      </x:c>
      <x:c r="AC73" s="30" t="str">
        <x:f>IF(A73="","",IF(AND(COUNTIF(DECISION_CONTEXT!$A$6:$A$205,B73)=1,EXACT(B73,INDEX(DECISION_CONTEXT!$A$6:$A$205,MATCH(B73,DECISION_CONTEXT!$A$6:$A$205,0)))),"VALID","INVALID - DECISION LINK"))</x:f>
      </x:c>
      <x:c r="AD73" s="30" t="str">
        <x:f>IF(A73="","",IF(AND(COUNTIF(CLAIM_REGISTER!$A$6:$A$205,C73)=1,EXACT(AK73,INDEX(CLAIM_REGISTER!$Q$6:$Q$205,MATCH(C73,CLAIM_REGISTER!$A$6:$A$205,0)))),"VALID","INVALID - CLAIM OWNERSHIP"))</x:f>
      </x:c>
      <x:c r="AE73" s="30" t="str">
        <x:f>IF(A73="","",IF(AND(OR(EXACT(F73,"MATERIAL"),EXACT(F73,"SUPPORTING")),OR(EXACT(I73,"FIRST-PARTY PUBLISHED"),EXACT(I73,"BUYER / SALES EVIDENCE"),EXACT(I73,"INDEPENDENT THIRD PARTY"),EXACT(I73,"MODELLED / ESTIMATED"),EXACT(I73,"DISCOVERY / INDEX"),EXACT(I73,"INTERNAL OBSERVATION"),EXACT(I73,"SPECIALIST / AUTHORITY"),EXACT(I73,"DECISION RECORD")),OR(EXACT(J73,"YES"),EXACT(J73,"NO"),EXACT(J73,"UNCLEAR")),OR(EXACT(O73,"OBSERVED"),EXACT(O73,"INFERRED"),EXACT(O73,"ASSUMED"),EXACT(O73,"CONTRADICTORY"),EXACT(O73,"UNRESOLVED")),OR(EXACT(P73,"TRACEABLE"),EXACT(P73,"NOT TRACEABLE")),OR(EXACT(Q73,"CURRENT ENOUGH"),EXACT(Q73,"STALE / UNCLEAR")),OR(EXACT(R73,"DIRECT"),EXACT(R73,"INDIRECT")),OR(EXACT(S73,"IN SCOPE"),EXACT(S73,"PARTIAL / OUT OF SCOPE")),OR(EXACT(T73,"INDEPENDENT"),EXACT(T73,"DERIVATIVE / UNCLEAR")),OR(EXACT(U73,"PRESENT"),EXACT(U73,"ABSENT / NOT REQUIRED")),OR(EXACT(V73,"NONE KNOWN"),EXACT(V73,"MATERIAL CONFLICT")),OR(EXACT(W73,"ACCEPTABLE"),EXACT(W73,"UNCLEAR"),EXACT(W73,"PROHIBITED"))),"VALID","INVALID - CONTROLLED TOKEN"))</x:f>
      </x:c>
      <x:c r="AF73" s="30" t="str">
        <x:f>IF(A73="","",IF(AND(B73&lt;&gt;"",C73&lt;&gt;"",D73&lt;&gt;"",E73&lt;&gt;"",G73&lt;&gt;"",H73&lt;&gt;"",K73&lt;&gt;"",L73&lt;&gt;"",M73&lt;&gt;"",N73&lt;&gt;"",X73&lt;&gt;"",Y73&lt;&gt;"",Z73&lt;&gt;"",AA73&lt;&gt;""),"VALID","INVALID - REQUIRED FIELD"))</x:f>
      </x:c>
      <x:c r="AG73" s="30" t="str">
        <x:f>IF(A73="","",IF(W73="PROHIBITED","HOLD",IF(J73="NO","HOLD",IF(P73="NOT TRACEABLE","HOLD",IF(AND(O73="ASSUMED",F73="MATERIAL"),"HOLD",IF(OR(O73="CONTRADICTORY",O73="UNRESOLVED",V73="MATERIAL CONFLICT"),"HOLD",""))))))</x:f>
      </x:c>
      <x:c r="AH73" s="30" t="str">
        <x:f>IF(A73="","",IF(OR(Q73="STALE / UNCLEAR",R73="INDIRECT",S73="PARTIAL / OUT OF SCOPE",T73="DERIVATIVE / UNCLEAR",AND(O73="INFERRED",F73="MATERIAL",U73&lt;&gt;"PRESENT"),O73="ASSUMED"),"WEAK","CLEAR"))</x:f>
      </x:c>
      <x:c r="AI73" s="30" t="str">
        <x:f>IF(A73="","",IF(OR(AB73&lt;&gt;"VALID",AC73&lt;&gt;"VALID",AD73&lt;&gt;"VALID",AE73&lt;&gt;"VALID",AF73&lt;&gt;"VALID"),"REPAIR / NARROW",IF(AG73="HOLD","HOLD / EXCLUDE",IF(OR(J73="UNCLEAR",W73="UNCLEAR"),"REPAIR / NARROW",IF(AH73="WEAK",IF(AND(O73="INFERRED",J73="YES",P73="TRACEABLE",Q73="CURRENT ENOUGH",S73="IN SCOPE",W73="ACCEPTABLE",OR(F73="SUPPORTING",U73="PRESENT")),"BOUNDED INFERENCE","REPAIR / NARROW"),IF(O73="OBSERVED","DECISION-USABLE",IF(O73="INFERRED","BOUNDED INFERENCE","REPAIR / NARROW")))))))</x:f>
      </x:c>
      <x:c r="AJ73" s="30" t="str">
        <x:f>IF(A73="","",IF(AI73="DECISION-USABLE","Freeze the audited wording for downstream use.",IF(AI73="BOUNDED INFERENCE","Freeze the bounded inference with its label and limitation.",IF(AI73="REPAIR / NARROW","Repair ownership, role fit, provenance, controls or wording before use.","Hold the record out of decision use until the blocking condition is resolved."))))</x:f>
      </x:c>
      <x:c r="AK73" s="30" t="str">
        <x:f>IF(A73="","",C73&amp;"|~|"&amp;B73&amp;"|~|"&amp;D73&amp;"|~|"&amp;E73&amp;"|~|"&amp;F73&amp;"|~|"&amp;G73)</x:f>
      </x:c>
      <x:c r="AL73" s="30" t="str">
        <x:f>IF(A73="","",B73&amp;"|~|"&amp;C73&amp;"|~|"&amp;D73)</x:f>
      </x:c>
    </x:row>
    <x:row r="74">
      <x:c r="A74" s="24"/>
      <x:c r="B74" s="24"/>
      <x:c r="C74" s="24"/>
      <x:c r="D74" s="24"/>
      <x:c r="E74" s="24"/>
      <x:c r="F74" s="24"/>
      <x:c r="G74" s="24"/>
      <x:c r="H74" s="24"/>
      <x:c r="I74" s="24"/>
      <x:c r="J74" s="24"/>
      <x:c r="K74" s="24"/>
      <x:c r="L74" s="34"/>
      <x:c r="M74" s="34"/>
      <x:c r="N74" s="24"/>
      <x:c r="O74" s="24"/>
      <x:c r="P74" s="24"/>
      <x:c r="Q74" s="24"/>
      <x:c r="R74" s="24"/>
      <x:c r="S74" s="24"/>
      <x:c r="T74" s="24"/>
      <x:c r="U74" s="24"/>
      <x:c r="V74" s="24"/>
      <x:c r="W74" s="24"/>
      <x:c r="X74" s="24"/>
      <x:c r="Y74" s="24"/>
      <x:c r="Z74" s="24"/>
      <x:c r="AA74" s="24"/>
      <x:c r="AB74" s="30" t="str">
        <x:f>IF(A74="","",IF(COUNTIF($A$6:$A$205,A74)=1,"VALID","INVALID - DUPLICATE EVIDENCE ID"))</x:f>
      </x:c>
      <x:c r="AC74" s="30" t="str">
        <x:f>IF(A74="","",IF(AND(COUNTIF(DECISION_CONTEXT!$A$6:$A$205,B74)=1,EXACT(B74,INDEX(DECISION_CONTEXT!$A$6:$A$205,MATCH(B74,DECISION_CONTEXT!$A$6:$A$205,0)))),"VALID","INVALID - DECISION LINK"))</x:f>
      </x:c>
      <x:c r="AD74" s="30" t="str">
        <x:f>IF(A74="","",IF(AND(COUNTIF(CLAIM_REGISTER!$A$6:$A$205,C74)=1,EXACT(AK74,INDEX(CLAIM_REGISTER!$Q$6:$Q$205,MATCH(C74,CLAIM_REGISTER!$A$6:$A$205,0)))),"VALID","INVALID - CLAIM OWNERSHIP"))</x:f>
      </x:c>
      <x:c r="AE74" s="30" t="str">
        <x:f>IF(A74="","",IF(AND(OR(EXACT(F74,"MATERIAL"),EXACT(F74,"SUPPORTING")),OR(EXACT(I74,"FIRST-PARTY PUBLISHED"),EXACT(I74,"BUYER / SALES EVIDENCE"),EXACT(I74,"INDEPENDENT THIRD PARTY"),EXACT(I74,"MODELLED / ESTIMATED"),EXACT(I74,"DISCOVERY / INDEX"),EXACT(I74,"INTERNAL OBSERVATION"),EXACT(I74,"SPECIALIST / AUTHORITY"),EXACT(I74,"DECISION RECORD")),OR(EXACT(J74,"YES"),EXACT(J74,"NO"),EXACT(J74,"UNCLEAR")),OR(EXACT(O74,"OBSERVED"),EXACT(O74,"INFERRED"),EXACT(O74,"ASSUMED"),EXACT(O74,"CONTRADICTORY"),EXACT(O74,"UNRESOLVED")),OR(EXACT(P74,"TRACEABLE"),EXACT(P74,"NOT TRACEABLE")),OR(EXACT(Q74,"CURRENT ENOUGH"),EXACT(Q74,"STALE / UNCLEAR")),OR(EXACT(R74,"DIRECT"),EXACT(R74,"INDIRECT")),OR(EXACT(S74,"IN SCOPE"),EXACT(S74,"PARTIAL / OUT OF SCOPE")),OR(EXACT(T74,"INDEPENDENT"),EXACT(T74,"DERIVATIVE / UNCLEAR")),OR(EXACT(U74,"PRESENT"),EXACT(U74,"ABSENT / NOT REQUIRED")),OR(EXACT(V74,"NONE KNOWN"),EXACT(V74,"MATERIAL CONFLICT")),OR(EXACT(W74,"ACCEPTABLE"),EXACT(W74,"UNCLEAR"),EXACT(W74,"PROHIBITED"))),"VALID","INVALID - CONTROLLED TOKEN"))</x:f>
      </x:c>
      <x:c r="AF74" s="30" t="str">
        <x:f>IF(A74="","",IF(AND(B74&lt;&gt;"",C74&lt;&gt;"",D74&lt;&gt;"",E74&lt;&gt;"",G74&lt;&gt;"",H74&lt;&gt;"",K74&lt;&gt;"",L74&lt;&gt;"",M74&lt;&gt;"",N74&lt;&gt;"",X74&lt;&gt;"",Y74&lt;&gt;"",Z74&lt;&gt;"",AA74&lt;&gt;""),"VALID","INVALID - REQUIRED FIELD"))</x:f>
      </x:c>
      <x:c r="AG74" s="30" t="str">
        <x:f>IF(A74="","",IF(W74="PROHIBITED","HOLD",IF(J74="NO","HOLD",IF(P74="NOT TRACEABLE","HOLD",IF(AND(O74="ASSUMED",F74="MATERIAL"),"HOLD",IF(OR(O74="CONTRADICTORY",O74="UNRESOLVED",V74="MATERIAL CONFLICT"),"HOLD",""))))))</x:f>
      </x:c>
      <x:c r="AH74" s="30" t="str">
        <x:f>IF(A74="","",IF(OR(Q74="STALE / UNCLEAR",R74="INDIRECT",S74="PARTIAL / OUT OF SCOPE",T74="DERIVATIVE / UNCLEAR",AND(O74="INFERRED",F74="MATERIAL",U74&lt;&gt;"PRESENT"),O74="ASSUMED"),"WEAK","CLEAR"))</x:f>
      </x:c>
      <x:c r="AI74" s="30" t="str">
        <x:f>IF(A74="","",IF(OR(AB74&lt;&gt;"VALID",AC74&lt;&gt;"VALID",AD74&lt;&gt;"VALID",AE74&lt;&gt;"VALID",AF74&lt;&gt;"VALID"),"REPAIR / NARROW",IF(AG74="HOLD","HOLD / EXCLUDE",IF(OR(J74="UNCLEAR",W74="UNCLEAR"),"REPAIR / NARROW",IF(AH74="WEAK",IF(AND(O74="INFERRED",J74="YES",P74="TRACEABLE",Q74="CURRENT ENOUGH",S74="IN SCOPE",W74="ACCEPTABLE",OR(F74="SUPPORTING",U74="PRESENT")),"BOUNDED INFERENCE","REPAIR / NARROW"),IF(O74="OBSERVED","DECISION-USABLE",IF(O74="INFERRED","BOUNDED INFERENCE","REPAIR / NARROW")))))))</x:f>
      </x:c>
      <x:c r="AJ74" s="30" t="str">
        <x:f>IF(A74="","",IF(AI74="DECISION-USABLE","Freeze the audited wording for downstream use.",IF(AI74="BOUNDED INFERENCE","Freeze the bounded inference with its label and limitation.",IF(AI74="REPAIR / NARROW","Repair ownership, role fit, provenance, controls or wording before use.","Hold the record out of decision use until the blocking condition is resolved."))))</x:f>
      </x:c>
      <x:c r="AK74" s="30" t="str">
        <x:f>IF(A74="","",C74&amp;"|~|"&amp;B74&amp;"|~|"&amp;D74&amp;"|~|"&amp;E74&amp;"|~|"&amp;F74&amp;"|~|"&amp;G74)</x:f>
      </x:c>
      <x:c r="AL74" s="30" t="str">
        <x:f>IF(A74="","",B74&amp;"|~|"&amp;C74&amp;"|~|"&amp;D74)</x:f>
      </x:c>
    </x:row>
    <x:row r="75">
      <x:c r="A75" s="24"/>
      <x:c r="B75" s="24"/>
      <x:c r="C75" s="24"/>
      <x:c r="D75" s="24"/>
      <x:c r="E75" s="24"/>
      <x:c r="F75" s="24"/>
      <x:c r="G75" s="24"/>
      <x:c r="H75" s="24"/>
      <x:c r="I75" s="24"/>
      <x:c r="J75" s="24"/>
      <x:c r="K75" s="24"/>
      <x:c r="L75" s="34"/>
      <x:c r="M75" s="34"/>
      <x:c r="N75" s="24"/>
      <x:c r="O75" s="24"/>
      <x:c r="P75" s="24"/>
      <x:c r="Q75" s="24"/>
      <x:c r="R75" s="24"/>
      <x:c r="S75" s="24"/>
      <x:c r="T75" s="24"/>
      <x:c r="U75" s="24"/>
      <x:c r="V75" s="24"/>
      <x:c r="W75" s="24"/>
      <x:c r="X75" s="24"/>
      <x:c r="Y75" s="24"/>
      <x:c r="Z75" s="24"/>
      <x:c r="AA75" s="24"/>
      <x:c r="AB75" s="30" t="str">
        <x:f>IF(A75="","",IF(COUNTIF($A$6:$A$205,A75)=1,"VALID","INVALID - DUPLICATE EVIDENCE ID"))</x:f>
      </x:c>
      <x:c r="AC75" s="30" t="str">
        <x:f>IF(A75="","",IF(AND(COUNTIF(DECISION_CONTEXT!$A$6:$A$205,B75)=1,EXACT(B75,INDEX(DECISION_CONTEXT!$A$6:$A$205,MATCH(B75,DECISION_CONTEXT!$A$6:$A$205,0)))),"VALID","INVALID - DECISION LINK"))</x:f>
      </x:c>
      <x:c r="AD75" s="30" t="str">
        <x:f>IF(A75="","",IF(AND(COUNTIF(CLAIM_REGISTER!$A$6:$A$205,C75)=1,EXACT(AK75,INDEX(CLAIM_REGISTER!$Q$6:$Q$205,MATCH(C75,CLAIM_REGISTER!$A$6:$A$205,0)))),"VALID","INVALID - CLAIM OWNERSHIP"))</x:f>
      </x:c>
      <x:c r="AE75" s="30" t="str">
        <x:f>IF(A75="","",IF(AND(OR(EXACT(F75,"MATERIAL"),EXACT(F75,"SUPPORTING")),OR(EXACT(I75,"FIRST-PARTY PUBLISHED"),EXACT(I75,"BUYER / SALES EVIDENCE"),EXACT(I75,"INDEPENDENT THIRD PARTY"),EXACT(I75,"MODELLED / ESTIMATED"),EXACT(I75,"DISCOVERY / INDEX"),EXACT(I75,"INTERNAL OBSERVATION"),EXACT(I75,"SPECIALIST / AUTHORITY"),EXACT(I75,"DECISION RECORD")),OR(EXACT(J75,"YES"),EXACT(J75,"NO"),EXACT(J75,"UNCLEAR")),OR(EXACT(O75,"OBSERVED"),EXACT(O75,"INFERRED"),EXACT(O75,"ASSUMED"),EXACT(O75,"CONTRADICTORY"),EXACT(O75,"UNRESOLVED")),OR(EXACT(P75,"TRACEABLE"),EXACT(P75,"NOT TRACEABLE")),OR(EXACT(Q75,"CURRENT ENOUGH"),EXACT(Q75,"STALE / UNCLEAR")),OR(EXACT(R75,"DIRECT"),EXACT(R75,"INDIRECT")),OR(EXACT(S75,"IN SCOPE"),EXACT(S75,"PARTIAL / OUT OF SCOPE")),OR(EXACT(T75,"INDEPENDENT"),EXACT(T75,"DERIVATIVE / UNCLEAR")),OR(EXACT(U75,"PRESENT"),EXACT(U75,"ABSENT / NOT REQUIRED")),OR(EXACT(V75,"NONE KNOWN"),EXACT(V75,"MATERIAL CONFLICT")),OR(EXACT(W75,"ACCEPTABLE"),EXACT(W75,"UNCLEAR"),EXACT(W75,"PROHIBITED"))),"VALID","INVALID - CONTROLLED TOKEN"))</x:f>
      </x:c>
      <x:c r="AF75" s="30" t="str">
        <x:f>IF(A75="","",IF(AND(B75&lt;&gt;"",C75&lt;&gt;"",D75&lt;&gt;"",E75&lt;&gt;"",G75&lt;&gt;"",H75&lt;&gt;"",K75&lt;&gt;"",L75&lt;&gt;"",M75&lt;&gt;"",N75&lt;&gt;"",X75&lt;&gt;"",Y75&lt;&gt;"",Z75&lt;&gt;"",AA75&lt;&gt;""),"VALID","INVALID - REQUIRED FIELD"))</x:f>
      </x:c>
      <x:c r="AG75" s="30" t="str">
        <x:f>IF(A75="","",IF(W75="PROHIBITED","HOLD",IF(J75="NO","HOLD",IF(P75="NOT TRACEABLE","HOLD",IF(AND(O75="ASSUMED",F75="MATERIAL"),"HOLD",IF(OR(O75="CONTRADICTORY",O75="UNRESOLVED",V75="MATERIAL CONFLICT"),"HOLD",""))))))</x:f>
      </x:c>
      <x:c r="AH75" s="30" t="str">
        <x:f>IF(A75="","",IF(OR(Q75="STALE / UNCLEAR",R75="INDIRECT",S75="PARTIAL / OUT OF SCOPE",T75="DERIVATIVE / UNCLEAR",AND(O75="INFERRED",F75="MATERIAL",U75&lt;&gt;"PRESENT"),O75="ASSUMED"),"WEAK","CLEAR"))</x:f>
      </x:c>
      <x:c r="AI75" s="30" t="str">
        <x:f>IF(A75="","",IF(OR(AB75&lt;&gt;"VALID",AC75&lt;&gt;"VALID",AD75&lt;&gt;"VALID",AE75&lt;&gt;"VALID",AF75&lt;&gt;"VALID"),"REPAIR / NARROW",IF(AG75="HOLD","HOLD / EXCLUDE",IF(OR(J75="UNCLEAR",W75="UNCLEAR"),"REPAIR / NARROW",IF(AH75="WEAK",IF(AND(O75="INFERRED",J75="YES",P75="TRACEABLE",Q75="CURRENT ENOUGH",S75="IN SCOPE",W75="ACCEPTABLE",OR(F75="SUPPORTING",U75="PRESENT")),"BOUNDED INFERENCE","REPAIR / NARROW"),IF(O75="OBSERVED","DECISION-USABLE",IF(O75="INFERRED","BOUNDED INFERENCE","REPAIR / NARROW")))))))</x:f>
      </x:c>
      <x:c r="AJ75" s="30" t="str">
        <x:f>IF(A75="","",IF(AI75="DECISION-USABLE","Freeze the audited wording for downstream use.",IF(AI75="BOUNDED INFERENCE","Freeze the bounded inference with its label and limitation.",IF(AI75="REPAIR / NARROW","Repair ownership, role fit, provenance, controls or wording before use.","Hold the record out of decision use until the blocking condition is resolved."))))</x:f>
      </x:c>
      <x:c r="AK75" s="30" t="str">
        <x:f>IF(A75="","",C75&amp;"|~|"&amp;B75&amp;"|~|"&amp;D75&amp;"|~|"&amp;E75&amp;"|~|"&amp;F75&amp;"|~|"&amp;G75)</x:f>
      </x:c>
      <x:c r="AL75" s="30" t="str">
        <x:f>IF(A75="","",B75&amp;"|~|"&amp;C75&amp;"|~|"&amp;D75)</x:f>
      </x:c>
    </x:row>
    <x:row r="76">
      <x:c r="A76" s="24"/>
      <x:c r="B76" s="24"/>
      <x:c r="C76" s="24"/>
      <x:c r="D76" s="24"/>
      <x:c r="E76" s="24"/>
      <x:c r="F76" s="24"/>
      <x:c r="G76" s="24"/>
      <x:c r="H76" s="24"/>
      <x:c r="I76" s="24"/>
      <x:c r="J76" s="24"/>
      <x:c r="K76" s="24"/>
      <x:c r="L76" s="34"/>
      <x:c r="M76" s="34"/>
      <x:c r="N76" s="24"/>
      <x:c r="O76" s="24"/>
      <x:c r="P76" s="24"/>
      <x:c r="Q76" s="24"/>
      <x:c r="R76" s="24"/>
      <x:c r="S76" s="24"/>
      <x:c r="T76" s="24"/>
      <x:c r="U76" s="24"/>
      <x:c r="V76" s="24"/>
      <x:c r="W76" s="24"/>
      <x:c r="X76" s="24"/>
      <x:c r="Y76" s="24"/>
      <x:c r="Z76" s="24"/>
      <x:c r="AA76" s="24"/>
      <x:c r="AB76" s="30" t="str">
        <x:f>IF(A76="","",IF(COUNTIF($A$6:$A$205,A76)=1,"VALID","INVALID - DUPLICATE EVIDENCE ID"))</x:f>
      </x:c>
      <x:c r="AC76" s="30" t="str">
        <x:f>IF(A76="","",IF(AND(COUNTIF(DECISION_CONTEXT!$A$6:$A$205,B76)=1,EXACT(B76,INDEX(DECISION_CONTEXT!$A$6:$A$205,MATCH(B76,DECISION_CONTEXT!$A$6:$A$205,0)))),"VALID","INVALID - DECISION LINK"))</x:f>
      </x:c>
      <x:c r="AD76" s="30" t="str">
        <x:f>IF(A76="","",IF(AND(COUNTIF(CLAIM_REGISTER!$A$6:$A$205,C76)=1,EXACT(AK76,INDEX(CLAIM_REGISTER!$Q$6:$Q$205,MATCH(C76,CLAIM_REGISTER!$A$6:$A$205,0)))),"VALID","INVALID - CLAIM OWNERSHIP"))</x:f>
      </x:c>
      <x:c r="AE76" s="30" t="str">
        <x:f>IF(A76="","",IF(AND(OR(EXACT(F76,"MATERIAL"),EXACT(F76,"SUPPORTING")),OR(EXACT(I76,"FIRST-PARTY PUBLISHED"),EXACT(I76,"BUYER / SALES EVIDENCE"),EXACT(I76,"INDEPENDENT THIRD PARTY"),EXACT(I76,"MODELLED / ESTIMATED"),EXACT(I76,"DISCOVERY / INDEX"),EXACT(I76,"INTERNAL OBSERVATION"),EXACT(I76,"SPECIALIST / AUTHORITY"),EXACT(I76,"DECISION RECORD")),OR(EXACT(J76,"YES"),EXACT(J76,"NO"),EXACT(J76,"UNCLEAR")),OR(EXACT(O76,"OBSERVED"),EXACT(O76,"INFERRED"),EXACT(O76,"ASSUMED"),EXACT(O76,"CONTRADICTORY"),EXACT(O76,"UNRESOLVED")),OR(EXACT(P76,"TRACEABLE"),EXACT(P76,"NOT TRACEABLE")),OR(EXACT(Q76,"CURRENT ENOUGH"),EXACT(Q76,"STALE / UNCLEAR")),OR(EXACT(R76,"DIRECT"),EXACT(R76,"INDIRECT")),OR(EXACT(S76,"IN SCOPE"),EXACT(S76,"PARTIAL / OUT OF SCOPE")),OR(EXACT(T76,"INDEPENDENT"),EXACT(T76,"DERIVATIVE / UNCLEAR")),OR(EXACT(U76,"PRESENT"),EXACT(U76,"ABSENT / NOT REQUIRED")),OR(EXACT(V76,"NONE KNOWN"),EXACT(V76,"MATERIAL CONFLICT")),OR(EXACT(W76,"ACCEPTABLE"),EXACT(W76,"UNCLEAR"),EXACT(W76,"PROHIBITED"))),"VALID","INVALID - CONTROLLED TOKEN"))</x:f>
      </x:c>
      <x:c r="AF76" s="30" t="str">
        <x:f>IF(A76="","",IF(AND(B76&lt;&gt;"",C76&lt;&gt;"",D76&lt;&gt;"",E76&lt;&gt;"",G76&lt;&gt;"",H76&lt;&gt;"",K76&lt;&gt;"",L76&lt;&gt;"",M76&lt;&gt;"",N76&lt;&gt;"",X76&lt;&gt;"",Y76&lt;&gt;"",Z76&lt;&gt;"",AA76&lt;&gt;""),"VALID","INVALID - REQUIRED FIELD"))</x:f>
      </x:c>
      <x:c r="AG76" s="30" t="str">
        <x:f>IF(A76="","",IF(W76="PROHIBITED","HOLD",IF(J76="NO","HOLD",IF(P76="NOT TRACEABLE","HOLD",IF(AND(O76="ASSUMED",F76="MATERIAL"),"HOLD",IF(OR(O76="CONTRADICTORY",O76="UNRESOLVED",V76="MATERIAL CONFLICT"),"HOLD",""))))))</x:f>
      </x:c>
      <x:c r="AH76" s="30" t="str">
        <x:f>IF(A76="","",IF(OR(Q76="STALE / UNCLEAR",R76="INDIRECT",S76="PARTIAL / OUT OF SCOPE",T76="DERIVATIVE / UNCLEAR",AND(O76="INFERRED",F76="MATERIAL",U76&lt;&gt;"PRESENT"),O76="ASSUMED"),"WEAK","CLEAR"))</x:f>
      </x:c>
      <x:c r="AI76" s="30" t="str">
        <x:f>IF(A76="","",IF(OR(AB76&lt;&gt;"VALID",AC76&lt;&gt;"VALID",AD76&lt;&gt;"VALID",AE76&lt;&gt;"VALID",AF76&lt;&gt;"VALID"),"REPAIR / NARROW",IF(AG76="HOLD","HOLD / EXCLUDE",IF(OR(J76="UNCLEAR",W76="UNCLEAR"),"REPAIR / NARROW",IF(AH76="WEAK",IF(AND(O76="INFERRED",J76="YES",P76="TRACEABLE",Q76="CURRENT ENOUGH",S76="IN SCOPE",W76="ACCEPTABLE",OR(F76="SUPPORTING",U76="PRESENT")),"BOUNDED INFERENCE","REPAIR / NARROW"),IF(O76="OBSERVED","DECISION-USABLE",IF(O76="INFERRED","BOUNDED INFERENCE","REPAIR / NARROW")))))))</x:f>
      </x:c>
      <x:c r="AJ76" s="30" t="str">
        <x:f>IF(A76="","",IF(AI76="DECISION-USABLE","Freeze the audited wording for downstream use.",IF(AI76="BOUNDED INFERENCE","Freeze the bounded inference with its label and limitation.",IF(AI76="REPAIR / NARROW","Repair ownership, role fit, provenance, controls or wording before use.","Hold the record out of decision use until the blocking condition is resolved."))))</x:f>
      </x:c>
      <x:c r="AK76" s="30" t="str">
        <x:f>IF(A76="","",C76&amp;"|~|"&amp;B76&amp;"|~|"&amp;D76&amp;"|~|"&amp;E76&amp;"|~|"&amp;F76&amp;"|~|"&amp;G76)</x:f>
      </x:c>
      <x:c r="AL76" s="30" t="str">
        <x:f>IF(A76="","",B76&amp;"|~|"&amp;C76&amp;"|~|"&amp;D76)</x:f>
      </x:c>
    </x:row>
    <x:row r="77">
      <x:c r="A77" s="24"/>
      <x:c r="B77" s="24"/>
      <x:c r="C77" s="24"/>
      <x:c r="D77" s="24"/>
      <x:c r="E77" s="24"/>
      <x:c r="F77" s="24"/>
      <x:c r="G77" s="24"/>
      <x:c r="H77" s="24"/>
      <x:c r="I77" s="24"/>
      <x:c r="J77" s="24"/>
      <x:c r="K77" s="24"/>
      <x:c r="L77" s="34"/>
      <x:c r="M77" s="34"/>
      <x:c r="N77" s="24"/>
      <x:c r="O77" s="24"/>
      <x:c r="P77" s="24"/>
      <x:c r="Q77" s="24"/>
      <x:c r="R77" s="24"/>
      <x:c r="S77" s="24"/>
      <x:c r="T77" s="24"/>
      <x:c r="U77" s="24"/>
      <x:c r="V77" s="24"/>
      <x:c r="W77" s="24"/>
      <x:c r="X77" s="24"/>
      <x:c r="Y77" s="24"/>
      <x:c r="Z77" s="24"/>
      <x:c r="AA77" s="24"/>
      <x:c r="AB77" s="30" t="str">
        <x:f>IF(A77="","",IF(COUNTIF($A$6:$A$205,A77)=1,"VALID","INVALID - DUPLICATE EVIDENCE ID"))</x:f>
      </x:c>
      <x:c r="AC77" s="30" t="str">
        <x:f>IF(A77="","",IF(AND(COUNTIF(DECISION_CONTEXT!$A$6:$A$205,B77)=1,EXACT(B77,INDEX(DECISION_CONTEXT!$A$6:$A$205,MATCH(B77,DECISION_CONTEXT!$A$6:$A$205,0)))),"VALID","INVALID - DECISION LINK"))</x:f>
      </x:c>
      <x:c r="AD77" s="30" t="str">
        <x:f>IF(A77="","",IF(AND(COUNTIF(CLAIM_REGISTER!$A$6:$A$205,C77)=1,EXACT(AK77,INDEX(CLAIM_REGISTER!$Q$6:$Q$205,MATCH(C77,CLAIM_REGISTER!$A$6:$A$205,0)))),"VALID","INVALID - CLAIM OWNERSHIP"))</x:f>
      </x:c>
      <x:c r="AE77" s="30" t="str">
        <x:f>IF(A77="","",IF(AND(OR(EXACT(F77,"MATERIAL"),EXACT(F77,"SUPPORTING")),OR(EXACT(I77,"FIRST-PARTY PUBLISHED"),EXACT(I77,"BUYER / SALES EVIDENCE"),EXACT(I77,"INDEPENDENT THIRD PARTY"),EXACT(I77,"MODELLED / ESTIMATED"),EXACT(I77,"DISCOVERY / INDEX"),EXACT(I77,"INTERNAL OBSERVATION"),EXACT(I77,"SPECIALIST / AUTHORITY"),EXACT(I77,"DECISION RECORD")),OR(EXACT(J77,"YES"),EXACT(J77,"NO"),EXACT(J77,"UNCLEAR")),OR(EXACT(O77,"OBSERVED"),EXACT(O77,"INFERRED"),EXACT(O77,"ASSUMED"),EXACT(O77,"CONTRADICTORY"),EXACT(O77,"UNRESOLVED")),OR(EXACT(P77,"TRACEABLE"),EXACT(P77,"NOT TRACEABLE")),OR(EXACT(Q77,"CURRENT ENOUGH"),EXACT(Q77,"STALE / UNCLEAR")),OR(EXACT(R77,"DIRECT"),EXACT(R77,"INDIRECT")),OR(EXACT(S77,"IN SCOPE"),EXACT(S77,"PARTIAL / OUT OF SCOPE")),OR(EXACT(T77,"INDEPENDENT"),EXACT(T77,"DERIVATIVE / UNCLEAR")),OR(EXACT(U77,"PRESENT"),EXACT(U77,"ABSENT / NOT REQUIRED")),OR(EXACT(V77,"NONE KNOWN"),EXACT(V77,"MATERIAL CONFLICT")),OR(EXACT(W77,"ACCEPTABLE"),EXACT(W77,"UNCLEAR"),EXACT(W77,"PROHIBITED"))),"VALID","INVALID - CONTROLLED TOKEN"))</x:f>
      </x:c>
      <x:c r="AF77" s="30" t="str">
        <x:f>IF(A77="","",IF(AND(B77&lt;&gt;"",C77&lt;&gt;"",D77&lt;&gt;"",E77&lt;&gt;"",G77&lt;&gt;"",H77&lt;&gt;"",K77&lt;&gt;"",L77&lt;&gt;"",M77&lt;&gt;"",N77&lt;&gt;"",X77&lt;&gt;"",Y77&lt;&gt;"",Z77&lt;&gt;"",AA77&lt;&gt;""),"VALID","INVALID - REQUIRED FIELD"))</x:f>
      </x:c>
      <x:c r="AG77" s="30" t="str">
        <x:f>IF(A77="","",IF(W77="PROHIBITED","HOLD",IF(J77="NO","HOLD",IF(P77="NOT TRACEABLE","HOLD",IF(AND(O77="ASSUMED",F77="MATERIAL"),"HOLD",IF(OR(O77="CONTRADICTORY",O77="UNRESOLVED",V77="MATERIAL CONFLICT"),"HOLD",""))))))</x:f>
      </x:c>
      <x:c r="AH77" s="30" t="str">
        <x:f>IF(A77="","",IF(OR(Q77="STALE / UNCLEAR",R77="INDIRECT",S77="PARTIAL / OUT OF SCOPE",T77="DERIVATIVE / UNCLEAR",AND(O77="INFERRED",F77="MATERIAL",U77&lt;&gt;"PRESENT"),O77="ASSUMED"),"WEAK","CLEAR"))</x:f>
      </x:c>
      <x:c r="AI77" s="30" t="str">
        <x:f>IF(A77="","",IF(OR(AB77&lt;&gt;"VALID",AC77&lt;&gt;"VALID",AD77&lt;&gt;"VALID",AE77&lt;&gt;"VALID",AF77&lt;&gt;"VALID"),"REPAIR / NARROW",IF(AG77="HOLD","HOLD / EXCLUDE",IF(OR(J77="UNCLEAR",W77="UNCLEAR"),"REPAIR / NARROW",IF(AH77="WEAK",IF(AND(O77="INFERRED",J77="YES",P77="TRACEABLE",Q77="CURRENT ENOUGH",S77="IN SCOPE",W77="ACCEPTABLE",OR(F77="SUPPORTING",U77="PRESENT")),"BOUNDED INFERENCE","REPAIR / NARROW"),IF(O77="OBSERVED","DECISION-USABLE",IF(O77="INFERRED","BOUNDED INFERENCE","REPAIR / NARROW")))))))</x:f>
      </x:c>
      <x:c r="AJ77" s="30" t="str">
        <x:f>IF(A77="","",IF(AI77="DECISION-USABLE","Freeze the audited wording for downstream use.",IF(AI77="BOUNDED INFERENCE","Freeze the bounded inference with its label and limitation.",IF(AI77="REPAIR / NARROW","Repair ownership, role fit, provenance, controls or wording before use.","Hold the record out of decision use until the blocking condition is resolved."))))</x:f>
      </x:c>
      <x:c r="AK77" s="30" t="str">
        <x:f>IF(A77="","",C77&amp;"|~|"&amp;B77&amp;"|~|"&amp;D77&amp;"|~|"&amp;E77&amp;"|~|"&amp;F77&amp;"|~|"&amp;G77)</x:f>
      </x:c>
      <x:c r="AL77" s="30" t="str">
        <x:f>IF(A77="","",B77&amp;"|~|"&amp;C77&amp;"|~|"&amp;D77)</x:f>
      </x:c>
    </x:row>
    <x:row r="78">
      <x:c r="A78" s="24"/>
      <x:c r="B78" s="24"/>
      <x:c r="C78" s="24"/>
      <x:c r="D78" s="24"/>
      <x:c r="E78" s="24"/>
      <x:c r="F78" s="24"/>
      <x:c r="G78" s="24"/>
      <x:c r="H78" s="24"/>
      <x:c r="I78" s="24"/>
      <x:c r="J78" s="24"/>
      <x:c r="K78" s="24"/>
      <x:c r="L78" s="34"/>
      <x:c r="M78" s="34"/>
      <x:c r="N78" s="24"/>
      <x:c r="O78" s="24"/>
      <x:c r="P78" s="24"/>
      <x:c r="Q78" s="24"/>
      <x:c r="R78" s="24"/>
      <x:c r="S78" s="24"/>
      <x:c r="T78" s="24"/>
      <x:c r="U78" s="24"/>
      <x:c r="V78" s="24"/>
      <x:c r="W78" s="24"/>
      <x:c r="X78" s="24"/>
      <x:c r="Y78" s="24"/>
      <x:c r="Z78" s="24"/>
      <x:c r="AA78" s="24"/>
      <x:c r="AB78" s="30" t="str">
        <x:f>IF(A78="","",IF(COUNTIF($A$6:$A$205,A78)=1,"VALID","INVALID - DUPLICATE EVIDENCE ID"))</x:f>
      </x:c>
      <x:c r="AC78" s="30" t="str">
        <x:f>IF(A78="","",IF(AND(COUNTIF(DECISION_CONTEXT!$A$6:$A$205,B78)=1,EXACT(B78,INDEX(DECISION_CONTEXT!$A$6:$A$205,MATCH(B78,DECISION_CONTEXT!$A$6:$A$205,0)))),"VALID","INVALID - DECISION LINK"))</x:f>
      </x:c>
      <x:c r="AD78" s="30" t="str">
        <x:f>IF(A78="","",IF(AND(COUNTIF(CLAIM_REGISTER!$A$6:$A$205,C78)=1,EXACT(AK78,INDEX(CLAIM_REGISTER!$Q$6:$Q$205,MATCH(C78,CLAIM_REGISTER!$A$6:$A$205,0)))),"VALID","INVALID - CLAIM OWNERSHIP"))</x:f>
      </x:c>
      <x:c r="AE78" s="30" t="str">
        <x:f>IF(A78="","",IF(AND(OR(EXACT(F78,"MATERIAL"),EXACT(F78,"SUPPORTING")),OR(EXACT(I78,"FIRST-PARTY PUBLISHED"),EXACT(I78,"BUYER / SALES EVIDENCE"),EXACT(I78,"INDEPENDENT THIRD PARTY"),EXACT(I78,"MODELLED / ESTIMATED"),EXACT(I78,"DISCOVERY / INDEX"),EXACT(I78,"INTERNAL OBSERVATION"),EXACT(I78,"SPECIALIST / AUTHORITY"),EXACT(I78,"DECISION RECORD")),OR(EXACT(J78,"YES"),EXACT(J78,"NO"),EXACT(J78,"UNCLEAR")),OR(EXACT(O78,"OBSERVED"),EXACT(O78,"INFERRED"),EXACT(O78,"ASSUMED"),EXACT(O78,"CONTRADICTORY"),EXACT(O78,"UNRESOLVED")),OR(EXACT(P78,"TRACEABLE"),EXACT(P78,"NOT TRACEABLE")),OR(EXACT(Q78,"CURRENT ENOUGH"),EXACT(Q78,"STALE / UNCLEAR")),OR(EXACT(R78,"DIRECT"),EXACT(R78,"INDIRECT")),OR(EXACT(S78,"IN SCOPE"),EXACT(S78,"PARTIAL / OUT OF SCOPE")),OR(EXACT(T78,"INDEPENDENT"),EXACT(T78,"DERIVATIVE / UNCLEAR")),OR(EXACT(U78,"PRESENT"),EXACT(U78,"ABSENT / NOT REQUIRED")),OR(EXACT(V78,"NONE KNOWN"),EXACT(V78,"MATERIAL CONFLICT")),OR(EXACT(W78,"ACCEPTABLE"),EXACT(W78,"UNCLEAR"),EXACT(W78,"PROHIBITED"))),"VALID","INVALID - CONTROLLED TOKEN"))</x:f>
      </x:c>
      <x:c r="AF78" s="30" t="str">
        <x:f>IF(A78="","",IF(AND(B78&lt;&gt;"",C78&lt;&gt;"",D78&lt;&gt;"",E78&lt;&gt;"",G78&lt;&gt;"",H78&lt;&gt;"",K78&lt;&gt;"",L78&lt;&gt;"",M78&lt;&gt;"",N78&lt;&gt;"",X78&lt;&gt;"",Y78&lt;&gt;"",Z78&lt;&gt;"",AA78&lt;&gt;""),"VALID","INVALID - REQUIRED FIELD"))</x:f>
      </x:c>
      <x:c r="AG78" s="30" t="str">
        <x:f>IF(A78="","",IF(W78="PROHIBITED","HOLD",IF(J78="NO","HOLD",IF(P78="NOT TRACEABLE","HOLD",IF(AND(O78="ASSUMED",F78="MATERIAL"),"HOLD",IF(OR(O78="CONTRADICTORY",O78="UNRESOLVED",V78="MATERIAL CONFLICT"),"HOLD",""))))))</x:f>
      </x:c>
      <x:c r="AH78" s="30" t="str">
        <x:f>IF(A78="","",IF(OR(Q78="STALE / UNCLEAR",R78="INDIRECT",S78="PARTIAL / OUT OF SCOPE",T78="DERIVATIVE / UNCLEAR",AND(O78="INFERRED",F78="MATERIAL",U78&lt;&gt;"PRESENT"),O78="ASSUMED"),"WEAK","CLEAR"))</x:f>
      </x:c>
      <x:c r="AI78" s="30" t="str">
        <x:f>IF(A78="","",IF(OR(AB78&lt;&gt;"VALID",AC78&lt;&gt;"VALID",AD78&lt;&gt;"VALID",AE78&lt;&gt;"VALID",AF78&lt;&gt;"VALID"),"REPAIR / NARROW",IF(AG78="HOLD","HOLD / EXCLUDE",IF(OR(J78="UNCLEAR",W78="UNCLEAR"),"REPAIR / NARROW",IF(AH78="WEAK",IF(AND(O78="INFERRED",J78="YES",P78="TRACEABLE",Q78="CURRENT ENOUGH",S78="IN SCOPE",W78="ACCEPTABLE",OR(F78="SUPPORTING",U78="PRESENT")),"BOUNDED INFERENCE","REPAIR / NARROW"),IF(O78="OBSERVED","DECISION-USABLE",IF(O78="INFERRED","BOUNDED INFERENCE","REPAIR / NARROW")))))))</x:f>
      </x:c>
      <x:c r="AJ78" s="30" t="str">
        <x:f>IF(A78="","",IF(AI78="DECISION-USABLE","Freeze the audited wording for downstream use.",IF(AI78="BOUNDED INFERENCE","Freeze the bounded inference with its label and limitation.",IF(AI78="REPAIR / NARROW","Repair ownership, role fit, provenance, controls or wording before use.","Hold the record out of decision use until the blocking condition is resolved."))))</x:f>
      </x:c>
      <x:c r="AK78" s="30" t="str">
        <x:f>IF(A78="","",C78&amp;"|~|"&amp;B78&amp;"|~|"&amp;D78&amp;"|~|"&amp;E78&amp;"|~|"&amp;F78&amp;"|~|"&amp;G78)</x:f>
      </x:c>
      <x:c r="AL78" s="30" t="str">
        <x:f>IF(A78="","",B78&amp;"|~|"&amp;C78&amp;"|~|"&amp;D78)</x:f>
      </x:c>
    </x:row>
    <x:row r="79">
      <x:c r="A79" s="24"/>
      <x:c r="B79" s="24"/>
      <x:c r="C79" s="24"/>
      <x:c r="D79" s="24"/>
      <x:c r="E79" s="24"/>
      <x:c r="F79" s="24"/>
      <x:c r="G79" s="24"/>
      <x:c r="H79" s="24"/>
      <x:c r="I79" s="24"/>
      <x:c r="J79" s="24"/>
      <x:c r="K79" s="24"/>
      <x:c r="L79" s="34"/>
      <x:c r="M79" s="34"/>
      <x:c r="N79" s="24"/>
      <x:c r="O79" s="24"/>
      <x:c r="P79" s="24"/>
      <x:c r="Q79" s="24"/>
      <x:c r="R79" s="24"/>
      <x:c r="S79" s="24"/>
      <x:c r="T79" s="24"/>
      <x:c r="U79" s="24"/>
      <x:c r="V79" s="24"/>
      <x:c r="W79" s="24"/>
      <x:c r="X79" s="24"/>
      <x:c r="Y79" s="24"/>
      <x:c r="Z79" s="24"/>
      <x:c r="AA79" s="24"/>
      <x:c r="AB79" s="30" t="str">
        <x:f>IF(A79="","",IF(COUNTIF($A$6:$A$205,A79)=1,"VALID","INVALID - DUPLICATE EVIDENCE ID"))</x:f>
      </x:c>
      <x:c r="AC79" s="30" t="str">
        <x:f>IF(A79="","",IF(AND(COUNTIF(DECISION_CONTEXT!$A$6:$A$205,B79)=1,EXACT(B79,INDEX(DECISION_CONTEXT!$A$6:$A$205,MATCH(B79,DECISION_CONTEXT!$A$6:$A$205,0)))),"VALID","INVALID - DECISION LINK"))</x:f>
      </x:c>
      <x:c r="AD79" s="30" t="str">
        <x:f>IF(A79="","",IF(AND(COUNTIF(CLAIM_REGISTER!$A$6:$A$205,C79)=1,EXACT(AK79,INDEX(CLAIM_REGISTER!$Q$6:$Q$205,MATCH(C79,CLAIM_REGISTER!$A$6:$A$205,0)))),"VALID","INVALID - CLAIM OWNERSHIP"))</x:f>
      </x:c>
      <x:c r="AE79" s="30" t="str">
        <x:f>IF(A79="","",IF(AND(OR(EXACT(F79,"MATERIAL"),EXACT(F79,"SUPPORTING")),OR(EXACT(I79,"FIRST-PARTY PUBLISHED"),EXACT(I79,"BUYER / SALES EVIDENCE"),EXACT(I79,"INDEPENDENT THIRD PARTY"),EXACT(I79,"MODELLED / ESTIMATED"),EXACT(I79,"DISCOVERY / INDEX"),EXACT(I79,"INTERNAL OBSERVATION"),EXACT(I79,"SPECIALIST / AUTHORITY"),EXACT(I79,"DECISION RECORD")),OR(EXACT(J79,"YES"),EXACT(J79,"NO"),EXACT(J79,"UNCLEAR")),OR(EXACT(O79,"OBSERVED"),EXACT(O79,"INFERRED"),EXACT(O79,"ASSUMED"),EXACT(O79,"CONTRADICTORY"),EXACT(O79,"UNRESOLVED")),OR(EXACT(P79,"TRACEABLE"),EXACT(P79,"NOT TRACEABLE")),OR(EXACT(Q79,"CURRENT ENOUGH"),EXACT(Q79,"STALE / UNCLEAR")),OR(EXACT(R79,"DIRECT"),EXACT(R79,"INDIRECT")),OR(EXACT(S79,"IN SCOPE"),EXACT(S79,"PARTIAL / OUT OF SCOPE")),OR(EXACT(T79,"INDEPENDENT"),EXACT(T79,"DERIVATIVE / UNCLEAR")),OR(EXACT(U79,"PRESENT"),EXACT(U79,"ABSENT / NOT REQUIRED")),OR(EXACT(V79,"NONE KNOWN"),EXACT(V79,"MATERIAL CONFLICT")),OR(EXACT(W79,"ACCEPTABLE"),EXACT(W79,"UNCLEAR"),EXACT(W79,"PROHIBITED"))),"VALID","INVALID - CONTROLLED TOKEN"))</x:f>
      </x:c>
      <x:c r="AF79" s="30" t="str">
        <x:f>IF(A79="","",IF(AND(B79&lt;&gt;"",C79&lt;&gt;"",D79&lt;&gt;"",E79&lt;&gt;"",G79&lt;&gt;"",H79&lt;&gt;"",K79&lt;&gt;"",L79&lt;&gt;"",M79&lt;&gt;"",N79&lt;&gt;"",X79&lt;&gt;"",Y79&lt;&gt;"",Z79&lt;&gt;"",AA79&lt;&gt;""),"VALID","INVALID - REQUIRED FIELD"))</x:f>
      </x:c>
      <x:c r="AG79" s="30" t="str">
        <x:f>IF(A79="","",IF(W79="PROHIBITED","HOLD",IF(J79="NO","HOLD",IF(P79="NOT TRACEABLE","HOLD",IF(AND(O79="ASSUMED",F79="MATERIAL"),"HOLD",IF(OR(O79="CONTRADICTORY",O79="UNRESOLVED",V79="MATERIAL CONFLICT"),"HOLD",""))))))</x:f>
      </x:c>
      <x:c r="AH79" s="30" t="str">
        <x:f>IF(A79="","",IF(OR(Q79="STALE / UNCLEAR",R79="INDIRECT",S79="PARTIAL / OUT OF SCOPE",T79="DERIVATIVE / UNCLEAR",AND(O79="INFERRED",F79="MATERIAL",U79&lt;&gt;"PRESENT"),O79="ASSUMED"),"WEAK","CLEAR"))</x:f>
      </x:c>
      <x:c r="AI79" s="30" t="str">
        <x:f>IF(A79="","",IF(OR(AB79&lt;&gt;"VALID",AC79&lt;&gt;"VALID",AD79&lt;&gt;"VALID",AE79&lt;&gt;"VALID",AF79&lt;&gt;"VALID"),"REPAIR / NARROW",IF(AG79="HOLD","HOLD / EXCLUDE",IF(OR(J79="UNCLEAR",W79="UNCLEAR"),"REPAIR / NARROW",IF(AH79="WEAK",IF(AND(O79="INFERRED",J79="YES",P79="TRACEABLE",Q79="CURRENT ENOUGH",S79="IN SCOPE",W79="ACCEPTABLE",OR(F79="SUPPORTING",U79="PRESENT")),"BOUNDED INFERENCE","REPAIR / NARROW"),IF(O79="OBSERVED","DECISION-USABLE",IF(O79="INFERRED","BOUNDED INFERENCE","REPAIR / NARROW")))))))</x:f>
      </x:c>
      <x:c r="AJ79" s="30" t="str">
        <x:f>IF(A79="","",IF(AI79="DECISION-USABLE","Freeze the audited wording for downstream use.",IF(AI79="BOUNDED INFERENCE","Freeze the bounded inference with its label and limitation.",IF(AI79="REPAIR / NARROW","Repair ownership, role fit, provenance, controls or wording before use.","Hold the record out of decision use until the blocking condition is resolved."))))</x:f>
      </x:c>
      <x:c r="AK79" s="30" t="str">
        <x:f>IF(A79="","",C79&amp;"|~|"&amp;B79&amp;"|~|"&amp;D79&amp;"|~|"&amp;E79&amp;"|~|"&amp;F79&amp;"|~|"&amp;G79)</x:f>
      </x:c>
      <x:c r="AL79" s="30" t="str">
        <x:f>IF(A79="","",B79&amp;"|~|"&amp;C79&amp;"|~|"&amp;D79)</x:f>
      </x:c>
    </x:row>
    <x:row r="80">
      <x:c r="A80" s="24"/>
      <x:c r="B80" s="24"/>
      <x:c r="C80" s="24"/>
      <x:c r="D80" s="24"/>
      <x:c r="E80" s="24"/>
      <x:c r="F80" s="24"/>
      <x:c r="G80" s="24"/>
      <x:c r="H80" s="24"/>
      <x:c r="I80" s="24"/>
      <x:c r="J80" s="24"/>
      <x:c r="K80" s="24"/>
      <x:c r="L80" s="34"/>
      <x:c r="M80" s="34"/>
      <x:c r="N80" s="24"/>
      <x:c r="O80" s="24"/>
      <x:c r="P80" s="24"/>
      <x:c r="Q80" s="24"/>
      <x:c r="R80" s="24"/>
      <x:c r="S80" s="24"/>
      <x:c r="T80" s="24"/>
      <x:c r="U80" s="24"/>
      <x:c r="V80" s="24"/>
      <x:c r="W80" s="24"/>
      <x:c r="X80" s="24"/>
      <x:c r="Y80" s="24"/>
      <x:c r="Z80" s="24"/>
      <x:c r="AA80" s="24"/>
      <x:c r="AB80" s="30" t="str">
        <x:f>IF(A80="","",IF(COUNTIF($A$6:$A$205,A80)=1,"VALID","INVALID - DUPLICATE EVIDENCE ID"))</x:f>
      </x:c>
      <x:c r="AC80" s="30" t="str">
        <x:f>IF(A80="","",IF(AND(COUNTIF(DECISION_CONTEXT!$A$6:$A$205,B80)=1,EXACT(B80,INDEX(DECISION_CONTEXT!$A$6:$A$205,MATCH(B80,DECISION_CONTEXT!$A$6:$A$205,0)))),"VALID","INVALID - DECISION LINK"))</x:f>
      </x:c>
      <x:c r="AD80" s="30" t="str">
        <x:f>IF(A80="","",IF(AND(COUNTIF(CLAIM_REGISTER!$A$6:$A$205,C80)=1,EXACT(AK80,INDEX(CLAIM_REGISTER!$Q$6:$Q$205,MATCH(C80,CLAIM_REGISTER!$A$6:$A$205,0)))),"VALID","INVALID - CLAIM OWNERSHIP"))</x:f>
      </x:c>
      <x:c r="AE80" s="30" t="str">
        <x:f>IF(A80="","",IF(AND(OR(EXACT(F80,"MATERIAL"),EXACT(F80,"SUPPORTING")),OR(EXACT(I80,"FIRST-PARTY PUBLISHED"),EXACT(I80,"BUYER / SALES EVIDENCE"),EXACT(I80,"INDEPENDENT THIRD PARTY"),EXACT(I80,"MODELLED / ESTIMATED"),EXACT(I80,"DISCOVERY / INDEX"),EXACT(I80,"INTERNAL OBSERVATION"),EXACT(I80,"SPECIALIST / AUTHORITY"),EXACT(I80,"DECISION RECORD")),OR(EXACT(J80,"YES"),EXACT(J80,"NO"),EXACT(J80,"UNCLEAR")),OR(EXACT(O80,"OBSERVED"),EXACT(O80,"INFERRED"),EXACT(O80,"ASSUMED"),EXACT(O80,"CONTRADICTORY"),EXACT(O80,"UNRESOLVED")),OR(EXACT(P80,"TRACEABLE"),EXACT(P80,"NOT TRACEABLE")),OR(EXACT(Q80,"CURRENT ENOUGH"),EXACT(Q80,"STALE / UNCLEAR")),OR(EXACT(R80,"DIRECT"),EXACT(R80,"INDIRECT")),OR(EXACT(S80,"IN SCOPE"),EXACT(S80,"PARTIAL / OUT OF SCOPE")),OR(EXACT(T80,"INDEPENDENT"),EXACT(T80,"DERIVATIVE / UNCLEAR")),OR(EXACT(U80,"PRESENT"),EXACT(U80,"ABSENT / NOT REQUIRED")),OR(EXACT(V80,"NONE KNOWN"),EXACT(V80,"MATERIAL CONFLICT")),OR(EXACT(W80,"ACCEPTABLE"),EXACT(W80,"UNCLEAR"),EXACT(W80,"PROHIBITED"))),"VALID","INVALID - CONTROLLED TOKEN"))</x:f>
      </x:c>
      <x:c r="AF80" s="30" t="str">
        <x:f>IF(A80="","",IF(AND(B80&lt;&gt;"",C80&lt;&gt;"",D80&lt;&gt;"",E80&lt;&gt;"",G80&lt;&gt;"",H80&lt;&gt;"",K80&lt;&gt;"",L80&lt;&gt;"",M80&lt;&gt;"",N80&lt;&gt;"",X80&lt;&gt;"",Y80&lt;&gt;"",Z80&lt;&gt;"",AA80&lt;&gt;""),"VALID","INVALID - REQUIRED FIELD"))</x:f>
      </x:c>
      <x:c r="AG80" s="30" t="str">
        <x:f>IF(A80="","",IF(W80="PROHIBITED","HOLD",IF(J80="NO","HOLD",IF(P80="NOT TRACEABLE","HOLD",IF(AND(O80="ASSUMED",F80="MATERIAL"),"HOLD",IF(OR(O80="CONTRADICTORY",O80="UNRESOLVED",V80="MATERIAL CONFLICT"),"HOLD",""))))))</x:f>
      </x:c>
      <x:c r="AH80" s="30" t="str">
        <x:f>IF(A80="","",IF(OR(Q80="STALE / UNCLEAR",R80="INDIRECT",S80="PARTIAL / OUT OF SCOPE",T80="DERIVATIVE / UNCLEAR",AND(O80="INFERRED",F80="MATERIAL",U80&lt;&gt;"PRESENT"),O80="ASSUMED"),"WEAK","CLEAR"))</x:f>
      </x:c>
      <x:c r="AI80" s="30" t="str">
        <x:f>IF(A80="","",IF(OR(AB80&lt;&gt;"VALID",AC80&lt;&gt;"VALID",AD80&lt;&gt;"VALID",AE80&lt;&gt;"VALID",AF80&lt;&gt;"VALID"),"REPAIR / NARROW",IF(AG80="HOLD","HOLD / EXCLUDE",IF(OR(J80="UNCLEAR",W80="UNCLEAR"),"REPAIR / NARROW",IF(AH80="WEAK",IF(AND(O80="INFERRED",J80="YES",P80="TRACEABLE",Q80="CURRENT ENOUGH",S80="IN SCOPE",W80="ACCEPTABLE",OR(F80="SUPPORTING",U80="PRESENT")),"BOUNDED INFERENCE","REPAIR / NARROW"),IF(O80="OBSERVED","DECISION-USABLE",IF(O80="INFERRED","BOUNDED INFERENCE","REPAIR / NARROW")))))))</x:f>
      </x:c>
      <x:c r="AJ80" s="30" t="str">
        <x:f>IF(A80="","",IF(AI80="DECISION-USABLE","Freeze the audited wording for downstream use.",IF(AI80="BOUNDED INFERENCE","Freeze the bounded inference with its label and limitation.",IF(AI80="REPAIR / NARROW","Repair ownership, role fit, provenance, controls or wording before use.","Hold the record out of decision use until the blocking condition is resolved."))))</x:f>
      </x:c>
      <x:c r="AK80" s="30" t="str">
        <x:f>IF(A80="","",C80&amp;"|~|"&amp;B80&amp;"|~|"&amp;D80&amp;"|~|"&amp;E80&amp;"|~|"&amp;F80&amp;"|~|"&amp;G80)</x:f>
      </x:c>
      <x:c r="AL80" s="30" t="str">
        <x:f>IF(A80="","",B80&amp;"|~|"&amp;C80&amp;"|~|"&amp;D80)</x:f>
      </x:c>
    </x:row>
    <x:row r="81">
      <x:c r="A81" s="24"/>
      <x:c r="B81" s="24"/>
      <x:c r="C81" s="24"/>
      <x:c r="D81" s="24"/>
      <x:c r="E81" s="24"/>
      <x:c r="F81" s="24"/>
      <x:c r="G81" s="24"/>
      <x:c r="H81" s="24"/>
      <x:c r="I81" s="24"/>
      <x:c r="J81" s="24"/>
      <x:c r="K81" s="24"/>
      <x:c r="L81" s="34"/>
      <x:c r="M81" s="34"/>
      <x:c r="N81" s="24"/>
      <x:c r="O81" s="24"/>
      <x:c r="P81" s="24"/>
      <x:c r="Q81" s="24"/>
      <x:c r="R81" s="24"/>
      <x:c r="S81" s="24"/>
      <x:c r="T81" s="24"/>
      <x:c r="U81" s="24"/>
      <x:c r="V81" s="24"/>
      <x:c r="W81" s="24"/>
      <x:c r="X81" s="24"/>
      <x:c r="Y81" s="24"/>
      <x:c r="Z81" s="24"/>
      <x:c r="AA81" s="24"/>
      <x:c r="AB81" s="30" t="str">
        <x:f>IF(A81="","",IF(COUNTIF($A$6:$A$205,A81)=1,"VALID","INVALID - DUPLICATE EVIDENCE ID"))</x:f>
      </x:c>
      <x:c r="AC81" s="30" t="str">
        <x:f>IF(A81="","",IF(AND(COUNTIF(DECISION_CONTEXT!$A$6:$A$205,B81)=1,EXACT(B81,INDEX(DECISION_CONTEXT!$A$6:$A$205,MATCH(B81,DECISION_CONTEXT!$A$6:$A$205,0)))),"VALID","INVALID - DECISION LINK"))</x:f>
      </x:c>
      <x:c r="AD81" s="30" t="str">
        <x:f>IF(A81="","",IF(AND(COUNTIF(CLAIM_REGISTER!$A$6:$A$205,C81)=1,EXACT(AK81,INDEX(CLAIM_REGISTER!$Q$6:$Q$205,MATCH(C81,CLAIM_REGISTER!$A$6:$A$205,0)))),"VALID","INVALID - CLAIM OWNERSHIP"))</x:f>
      </x:c>
      <x:c r="AE81" s="30" t="str">
        <x:f>IF(A81="","",IF(AND(OR(EXACT(F81,"MATERIAL"),EXACT(F81,"SUPPORTING")),OR(EXACT(I81,"FIRST-PARTY PUBLISHED"),EXACT(I81,"BUYER / SALES EVIDENCE"),EXACT(I81,"INDEPENDENT THIRD PARTY"),EXACT(I81,"MODELLED / ESTIMATED"),EXACT(I81,"DISCOVERY / INDEX"),EXACT(I81,"INTERNAL OBSERVATION"),EXACT(I81,"SPECIALIST / AUTHORITY"),EXACT(I81,"DECISION RECORD")),OR(EXACT(J81,"YES"),EXACT(J81,"NO"),EXACT(J81,"UNCLEAR")),OR(EXACT(O81,"OBSERVED"),EXACT(O81,"INFERRED"),EXACT(O81,"ASSUMED"),EXACT(O81,"CONTRADICTORY"),EXACT(O81,"UNRESOLVED")),OR(EXACT(P81,"TRACEABLE"),EXACT(P81,"NOT TRACEABLE")),OR(EXACT(Q81,"CURRENT ENOUGH"),EXACT(Q81,"STALE / UNCLEAR")),OR(EXACT(R81,"DIRECT"),EXACT(R81,"INDIRECT")),OR(EXACT(S81,"IN SCOPE"),EXACT(S81,"PARTIAL / OUT OF SCOPE")),OR(EXACT(T81,"INDEPENDENT"),EXACT(T81,"DERIVATIVE / UNCLEAR")),OR(EXACT(U81,"PRESENT"),EXACT(U81,"ABSENT / NOT REQUIRED")),OR(EXACT(V81,"NONE KNOWN"),EXACT(V81,"MATERIAL CONFLICT")),OR(EXACT(W81,"ACCEPTABLE"),EXACT(W81,"UNCLEAR"),EXACT(W81,"PROHIBITED"))),"VALID","INVALID - CONTROLLED TOKEN"))</x:f>
      </x:c>
      <x:c r="AF81" s="30" t="str">
        <x:f>IF(A81="","",IF(AND(B81&lt;&gt;"",C81&lt;&gt;"",D81&lt;&gt;"",E81&lt;&gt;"",G81&lt;&gt;"",H81&lt;&gt;"",K81&lt;&gt;"",L81&lt;&gt;"",M81&lt;&gt;"",N81&lt;&gt;"",X81&lt;&gt;"",Y81&lt;&gt;"",Z81&lt;&gt;"",AA81&lt;&gt;""),"VALID","INVALID - REQUIRED FIELD"))</x:f>
      </x:c>
      <x:c r="AG81" s="30" t="str">
        <x:f>IF(A81="","",IF(W81="PROHIBITED","HOLD",IF(J81="NO","HOLD",IF(P81="NOT TRACEABLE","HOLD",IF(AND(O81="ASSUMED",F81="MATERIAL"),"HOLD",IF(OR(O81="CONTRADICTORY",O81="UNRESOLVED",V81="MATERIAL CONFLICT"),"HOLD",""))))))</x:f>
      </x:c>
      <x:c r="AH81" s="30" t="str">
        <x:f>IF(A81="","",IF(OR(Q81="STALE / UNCLEAR",R81="INDIRECT",S81="PARTIAL / OUT OF SCOPE",T81="DERIVATIVE / UNCLEAR",AND(O81="INFERRED",F81="MATERIAL",U81&lt;&gt;"PRESENT"),O81="ASSUMED"),"WEAK","CLEAR"))</x:f>
      </x:c>
      <x:c r="AI81" s="30" t="str">
        <x:f>IF(A81="","",IF(OR(AB81&lt;&gt;"VALID",AC81&lt;&gt;"VALID",AD81&lt;&gt;"VALID",AE81&lt;&gt;"VALID",AF81&lt;&gt;"VALID"),"REPAIR / NARROW",IF(AG81="HOLD","HOLD / EXCLUDE",IF(OR(J81="UNCLEAR",W81="UNCLEAR"),"REPAIR / NARROW",IF(AH81="WEAK",IF(AND(O81="INFERRED",J81="YES",P81="TRACEABLE",Q81="CURRENT ENOUGH",S81="IN SCOPE",W81="ACCEPTABLE",OR(F81="SUPPORTING",U81="PRESENT")),"BOUNDED INFERENCE","REPAIR / NARROW"),IF(O81="OBSERVED","DECISION-USABLE",IF(O81="INFERRED","BOUNDED INFERENCE","REPAIR / NARROW")))))))</x:f>
      </x:c>
      <x:c r="AJ81" s="30" t="str">
        <x:f>IF(A81="","",IF(AI81="DECISION-USABLE","Freeze the audited wording for downstream use.",IF(AI81="BOUNDED INFERENCE","Freeze the bounded inference with its label and limitation.",IF(AI81="REPAIR / NARROW","Repair ownership, role fit, provenance, controls or wording before use.","Hold the record out of decision use until the blocking condition is resolved."))))</x:f>
      </x:c>
      <x:c r="AK81" s="30" t="str">
        <x:f>IF(A81="","",C81&amp;"|~|"&amp;B81&amp;"|~|"&amp;D81&amp;"|~|"&amp;E81&amp;"|~|"&amp;F81&amp;"|~|"&amp;G81)</x:f>
      </x:c>
      <x:c r="AL81" s="30" t="str">
        <x:f>IF(A81="","",B81&amp;"|~|"&amp;C81&amp;"|~|"&amp;D81)</x:f>
      </x:c>
    </x:row>
    <x:row r="82">
      <x:c r="A82" s="24"/>
      <x:c r="B82" s="24"/>
      <x:c r="C82" s="24"/>
      <x:c r="D82" s="24"/>
      <x:c r="E82" s="24"/>
      <x:c r="F82" s="24"/>
      <x:c r="G82" s="24"/>
      <x:c r="H82" s="24"/>
      <x:c r="I82" s="24"/>
      <x:c r="J82" s="24"/>
      <x:c r="K82" s="24"/>
      <x:c r="L82" s="34"/>
      <x:c r="M82" s="34"/>
      <x:c r="N82" s="24"/>
      <x:c r="O82" s="24"/>
      <x:c r="P82" s="24"/>
      <x:c r="Q82" s="24"/>
      <x:c r="R82" s="24"/>
      <x:c r="S82" s="24"/>
      <x:c r="T82" s="24"/>
      <x:c r="U82" s="24"/>
      <x:c r="V82" s="24"/>
      <x:c r="W82" s="24"/>
      <x:c r="X82" s="24"/>
      <x:c r="Y82" s="24"/>
      <x:c r="Z82" s="24"/>
      <x:c r="AA82" s="24"/>
      <x:c r="AB82" s="30" t="str">
        <x:f>IF(A82="","",IF(COUNTIF($A$6:$A$205,A82)=1,"VALID","INVALID - DUPLICATE EVIDENCE ID"))</x:f>
      </x:c>
      <x:c r="AC82" s="30" t="str">
        <x:f>IF(A82="","",IF(AND(COUNTIF(DECISION_CONTEXT!$A$6:$A$205,B82)=1,EXACT(B82,INDEX(DECISION_CONTEXT!$A$6:$A$205,MATCH(B82,DECISION_CONTEXT!$A$6:$A$205,0)))),"VALID","INVALID - DECISION LINK"))</x:f>
      </x:c>
      <x:c r="AD82" s="30" t="str">
        <x:f>IF(A82="","",IF(AND(COUNTIF(CLAIM_REGISTER!$A$6:$A$205,C82)=1,EXACT(AK82,INDEX(CLAIM_REGISTER!$Q$6:$Q$205,MATCH(C82,CLAIM_REGISTER!$A$6:$A$205,0)))),"VALID","INVALID - CLAIM OWNERSHIP"))</x:f>
      </x:c>
      <x:c r="AE82" s="30" t="str">
        <x:f>IF(A82="","",IF(AND(OR(EXACT(F82,"MATERIAL"),EXACT(F82,"SUPPORTING")),OR(EXACT(I82,"FIRST-PARTY PUBLISHED"),EXACT(I82,"BUYER / SALES EVIDENCE"),EXACT(I82,"INDEPENDENT THIRD PARTY"),EXACT(I82,"MODELLED / ESTIMATED"),EXACT(I82,"DISCOVERY / INDEX"),EXACT(I82,"INTERNAL OBSERVATION"),EXACT(I82,"SPECIALIST / AUTHORITY"),EXACT(I82,"DECISION RECORD")),OR(EXACT(J82,"YES"),EXACT(J82,"NO"),EXACT(J82,"UNCLEAR")),OR(EXACT(O82,"OBSERVED"),EXACT(O82,"INFERRED"),EXACT(O82,"ASSUMED"),EXACT(O82,"CONTRADICTORY"),EXACT(O82,"UNRESOLVED")),OR(EXACT(P82,"TRACEABLE"),EXACT(P82,"NOT TRACEABLE")),OR(EXACT(Q82,"CURRENT ENOUGH"),EXACT(Q82,"STALE / UNCLEAR")),OR(EXACT(R82,"DIRECT"),EXACT(R82,"INDIRECT")),OR(EXACT(S82,"IN SCOPE"),EXACT(S82,"PARTIAL / OUT OF SCOPE")),OR(EXACT(T82,"INDEPENDENT"),EXACT(T82,"DERIVATIVE / UNCLEAR")),OR(EXACT(U82,"PRESENT"),EXACT(U82,"ABSENT / NOT REQUIRED")),OR(EXACT(V82,"NONE KNOWN"),EXACT(V82,"MATERIAL CONFLICT")),OR(EXACT(W82,"ACCEPTABLE"),EXACT(W82,"UNCLEAR"),EXACT(W82,"PROHIBITED"))),"VALID","INVALID - CONTROLLED TOKEN"))</x:f>
      </x:c>
      <x:c r="AF82" s="30" t="str">
        <x:f>IF(A82="","",IF(AND(B82&lt;&gt;"",C82&lt;&gt;"",D82&lt;&gt;"",E82&lt;&gt;"",G82&lt;&gt;"",H82&lt;&gt;"",K82&lt;&gt;"",L82&lt;&gt;"",M82&lt;&gt;"",N82&lt;&gt;"",X82&lt;&gt;"",Y82&lt;&gt;"",Z82&lt;&gt;"",AA82&lt;&gt;""),"VALID","INVALID - REQUIRED FIELD"))</x:f>
      </x:c>
      <x:c r="AG82" s="30" t="str">
        <x:f>IF(A82="","",IF(W82="PROHIBITED","HOLD",IF(J82="NO","HOLD",IF(P82="NOT TRACEABLE","HOLD",IF(AND(O82="ASSUMED",F82="MATERIAL"),"HOLD",IF(OR(O82="CONTRADICTORY",O82="UNRESOLVED",V82="MATERIAL CONFLICT"),"HOLD",""))))))</x:f>
      </x:c>
      <x:c r="AH82" s="30" t="str">
        <x:f>IF(A82="","",IF(OR(Q82="STALE / UNCLEAR",R82="INDIRECT",S82="PARTIAL / OUT OF SCOPE",T82="DERIVATIVE / UNCLEAR",AND(O82="INFERRED",F82="MATERIAL",U82&lt;&gt;"PRESENT"),O82="ASSUMED"),"WEAK","CLEAR"))</x:f>
      </x:c>
      <x:c r="AI82" s="30" t="str">
        <x:f>IF(A82="","",IF(OR(AB82&lt;&gt;"VALID",AC82&lt;&gt;"VALID",AD82&lt;&gt;"VALID",AE82&lt;&gt;"VALID",AF82&lt;&gt;"VALID"),"REPAIR / NARROW",IF(AG82="HOLD","HOLD / EXCLUDE",IF(OR(J82="UNCLEAR",W82="UNCLEAR"),"REPAIR / NARROW",IF(AH82="WEAK",IF(AND(O82="INFERRED",J82="YES",P82="TRACEABLE",Q82="CURRENT ENOUGH",S82="IN SCOPE",W82="ACCEPTABLE",OR(F82="SUPPORTING",U82="PRESENT")),"BOUNDED INFERENCE","REPAIR / NARROW"),IF(O82="OBSERVED","DECISION-USABLE",IF(O82="INFERRED","BOUNDED INFERENCE","REPAIR / NARROW")))))))</x:f>
      </x:c>
      <x:c r="AJ82" s="30" t="str">
        <x:f>IF(A82="","",IF(AI82="DECISION-USABLE","Freeze the audited wording for downstream use.",IF(AI82="BOUNDED INFERENCE","Freeze the bounded inference with its label and limitation.",IF(AI82="REPAIR / NARROW","Repair ownership, role fit, provenance, controls or wording before use.","Hold the record out of decision use until the blocking condition is resolved."))))</x:f>
      </x:c>
      <x:c r="AK82" s="30" t="str">
        <x:f>IF(A82="","",C82&amp;"|~|"&amp;B82&amp;"|~|"&amp;D82&amp;"|~|"&amp;E82&amp;"|~|"&amp;F82&amp;"|~|"&amp;G82)</x:f>
      </x:c>
      <x:c r="AL82" s="30" t="str">
        <x:f>IF(A82="","",B82&amp;"|~|"&amp;C82&amp;"|~|"&amp;D82)</x:f>
      </x:c>
    </x:row>
    <x:row r="83">
      <x:c r="A83" s="24"/>
      <x:c r="B83" s="24"/>
      <x:c r="C83" s="24"/>
      <x:c r="D83" s="24"/>
      <x:c r="E83" s="24"/>
      <x:c r="F83" s="24"/>
      <x:c r="G83" s="24"/>
      <x:c r="H83" s="24"/>
      <x:c r="I83" s="24"/>
      <x:c r="J83" s="24"/>
      <x:c r="K83" s="24"/>
      <x:c r="L83" s="34"/>
      <x:c r="M83" s="34"/>
      <x:c r="N83" s="24"/>
      <x:c r="O83" s="24"/>
      <x:c r="P83" s="24"/>
      <x:c r="Q83" s="24"/>
      <x:c r="R83" s="24"/>
      <x:c r="S83" s="24"/>
      <x:c r="T83" s="24"/>
      <x:c r="U83" s="24"/>
      <x:c r="V83" s="24"/>
      <x:c r="W83" s="24"/>
      <x:c r="X83" s="24"/>
      <x:c r="Y83" s="24"/>
      <x:c r="Z83" s="24"/>
      <x:c r="AA83" s="24"/>
      <x:c r="AB83" s="30" t="str">
        <x:f>IF(A83="","",IF(COUNTIF($A$6:$A$205,A83)=1,"VALID","INVALID - DUPLICATE EVIDENCE ID"))</x:f>
      </x:c>
      <x:c r="AC83" s="30" t="str">
        <x:f>IF(A83="","",IF(AND(COUNTIF(DECISION_CONTEXT!$A$6:$A$205,B83)=1,EXACT(B83,INDEX(DECISION_CONTEXT!$A$6:$A$205,MATCH(B83,DECISION_CONTEXT!$A$6:$A$205,0)))),"VALID","INVALID - DECISION LINK"))</x:f>
      </x:c>
      <x:c r="AD83" s="30" t="str">
        <x:f>IF(A83="","",IF(AND(COUNTIF(CLAIM_REGISTER!$A$6:$A$205,C83)=1,EXACT(AK83,INDEX(CLAIM_REGISTER!$Q$6:$Q$205,MATCH(C83,CLAIM_REGISTER!$A$6:$A$205,0)))),"VALID","INVALID - CLAIM OWNERSHIP"))</x:f>
      </x:c>
      <x:c r="AE83" s="30" t="str">
        <x:f>IF(A83="","",IF(AND(OR(EXACT(F83,"MATERIAL"),EXACT(F83,"SUPPORTING")),OR(EXACT(I83,"FIRST-PARTY PUBLISHED"),EXACT(I83,"BUYER / SALES EVIDENCE"),EXACT(I83,"INDEPENDENT THIRD PARTY"),EXACT(I83,"MODELLED / ESTIMATED"),EXACT(I83,"DISCOVERY / INDEX"),EXACT(I83,"INTERNAL OBSERVATION"),EXACT(I83,"SPECIALIST / AUTHORITY"),EXACT(I83,"DECISION RECORD")),OR(EXACT(J83,"YES"),EXACT(J83,"NO"),EXACT(J83,"UNCLEAR")),OR(EXACT(O83,"OBSERVED"),EXACT(O83,"INFERRED"),EXACT(O83,"ASSUMED"),EXACT(O83,"CONTRADICTORY"),EXACT(O83,"UNRESOLVED")),OR(EXACT(P83,"TRACEABLE"),EXACT(P83,"NOT TRACEABLE")),OR(EXACT(Q83,"CURRENT ENOUGH"),EXACT(Q83,"STALE / UNCLEAR")),OR(EXACT(R83,"DIRECT"),EXACT(R83,"INDIRECT")),OR(EXACT(S83,"IN SCOPE"),EXACT(S83,"PARTIAL / OUT OF SCOPE")),OR(EXACT(T83,"INDEPENDENT"),EXACT(T83,"DERIVATIVE / UNCLEAR")),OR(EXACT(U83,"PRESENT"),EXACT(U83,"ABSENT / NOT REQUIRED")),OR(EXACT(V83,"NONE KNOWN"),EXACT(V83,"MATERIAL CONFLICT")),OR(EXACT(W83,"ACCEPTABLE"),EXACT(W83,"UNCLEAR"),EXACT(W83,"PROHIBITED"))),"VALID","INVALID - CONTROLLED TOKEN"))</x:f>
      </x:c>
      <x:c r="AF83" s="30" t="str">
        <x:f>IF(A83="","",IF(AND(B83&lt;&gt;"",C83&lt;&gt;"",D83&lt;&gt;"",E83&lt;&gt;"",G83&lt;&gt;"",H83&lt;&gt;"",K83&lt;&gt;"",L83&lt;&gt;"",M83&lt;&gt;"",N83&lt;&gt;"",X83&lt;&gt;"",Y83&lt;&gt;"",Z83&lt;&gt;"",AA83&lt;&gt;""),"VALID","INVALID - REQUIRED FIELD"))</x:f>
      </x:c>
      <x:c r="AG83" s="30" t="str">
        <x:f>IF(A83="","",IF(W83="PROHIBITED","HOLD",IF(J83="NO","HOLD",IF(P83="NOT TRACEABLE","HOLD",IF(AND(O83="ASSUMED",F83="MATERIAL"),"HOLD",IF(OR(O83="CONTRADICTORY",O83="UNRESOLVED",V83="MATERIAL CONFLICT"),"HOLD",""))))))</x:f>
      </x:c>
      <x:c r="AH83" s="30" t="str">
        <x:f>IF(A83="","",IF(OR(Q83="STALE / UNCLEAR",R83="INDIRECT",S83="PARTIAL / OUT OF SCOPE",T83="DERIVATIVE / UNCLEAR",AND(O83="INFERRED",F83="MATERIAL",U83&lt;&gt;"PRESENT"),O83="ASSUMED"),"WEAK","CLEAR"))</x:f>
      </x:c>
      <x:c r="AI83" s="30" t="str">
        <x:f>IF(A83="","",IF(OR(AB83&lt;&gt;"VALID",AC83&lt;&gt;"VALID",AD83&lt;&gt;"VALID",AE83&lt;&gt;"VALID",AF83&lt;&gt;"VALID"),"REPAIR / NARROW",IF(AG83="HOLD","HOLD / EXCLUDE",IF(OR(J83="UNCLEAR",W83="UNCLEAR"),"REPAIR / NARROW",IF(AH83="WEAK",IF(AND(O83="INFERRED",J83="YES",P83="TRACEABLE",Q83="CURRENT ENOUGH",S83="IN SCOPE",W83="ACCEPTABLE",OR(F83="SUPPORTING",U83="PRESENT")),"BOUNDED INFERENCE","REPAIR / NARROW"),IF(O83="OBSERVED","DECISION-USABLE",IF(O83="INFERRED","BOUNDED INFERENCE","REPAIR / NARROW")))))))</x:f>
      </x:c>
      <x:c r="AJ83" s="30" t="str">
        <x:f>IF(A83="","",IF(AI83="DECISION-USABLE","Freeze the audited wording for downstream use.",IF(AI83="BOUNDED INFERENCE","Freeze the bounded inference with its label and limitation.",IF(AI83="REPAIR / NARROW","Repair ownership, role fit, provenance, controls or wording before use.","Hold the record out of decision use until the blocking condition is resolved."))))</x:f>
      </x:c>
      <x:c r="AK83" s="30" t="str">
        <x:f>IF(A83="","",C83&amp;"|~|"&amp;B83&amp;"|~|"&amp;D83&amp;"|~|"&amp;E83&amp;"|~|"&amp;F83&amp;"|~|"&amp;G83)</x:f>
      </x:c>
      <x:c r="AL83" s="30" t="str">
        <x:f>IF(A83="","",B83&amp;"|~|"&amp;C83&amp;"|~|"&amp;D83)</x:f>
      </x:c>
    </x:row>
    <x:row r="84">
      <x:c r="A84" s="24"/>
      <x:c r="B84" s="24"/>
      <x:c r="C84" s="24"/>
      <x:c r="D84" s="24"/>
      <x:c r="E84" s="24"/>
      <x:c r="F84" s="24"/>
      <x:c r="G84" s="24"/>
      <x:c r="H84" s="24"/>
      <x:c r="I84" s="24"/>
      <x:c r="J84" s="24"/>
      <x:c r="K84" s="24"/>
      <x:c r="L84" s="34"/>
      <x:c r="M84" s="34"/>
      <x:c r="N84" s="24"/>
      <x:c r="O84" s="24"/>
      <x:c r="P84" s="24"/>
      <x:c r="Q84" s="24"/>
      <x:c r="R84" s="24"/>
      <x:c r="S84" s="24"/>
      <x:c r="T84" s="24"/>
      <x:c r="U84" s="24"/>
      <x:c r="V84" s="24"/>
      <x:c r="W84" s="24"/>
      <x:c r="X84" s="24"/>
      <x:c r="Y84" s="24"/>
      <x:c r="Z84" s="24"/>
      <x:c r="AA84" s="24"/>
      <x:c r="AB84" s="30" t="str">
        <x:f>IF(A84="","",IF(COUNTIF($A$6:$A$205,A84)=1,"VALID","INVALID - DUPLICATE EVIDENCE ID"))</x:f>
      </x:c>
      <x:c r="AC84" s="30" t="str">
        <x:f>IF(A84="","",IF(AND(COUNTIF(DECISION_CONTEXT!$A$6:$A$205,B84)=1,EXACT(B84,INDEX(DECISION_CONTEXT!$A$6:$A$205,MATCH(B84,DECISION_CONTEXT!$A$6:$A$205,0)))),"VALID","INVALID - DECISION LINK"))</x:f>
      </x:c>
      <x:c r="AD84" s="30" t="str">
        <x:f>IF(A84="","",IF(AND(COUNTIF(CLAIM_REGISTER!$A$6:$A$205,C84)=1,EXACT(AK84,INDEX(CLAIM_REGISTER!$Q$6:$Q$205,MATCH(C84,CLAIM_REGISTER!$A$6:$A$205,0)))),"VALID","INVALID - CLAIM OWNERSHIP"))</x:f>
      </x:c>
      <x:c r="AE84" s="30" t="str">
        <x:f>IF(A84="","",IF(AND(OR(EXACT(F84,"MATERIAL"),EXACT(F84,"SUPPORTING")),OR(EXACT(I84,"FIRST-PARTY PUBLISHED"),EXACT(I84,"BUYER / SALES EVIDENCE"),EXACT(I84,"INDEPENDENT THIRD PARTY"),EXACT(I84,"MODELLED / ESTIMATED"),EXACT(I84,"DISCOVERY / INDEX"),EXACT(I84,"INTERNAL OBSERVATION"),EXACT(I84,"SPECIALIST / AUTHORITY"),EXACT(I84,"DECISION RECORD")),OR(EXACT(J84,"YES"),EXACT(J84,"NO"),EXACT(J84,"UNCLEAR")),OR(EXACT(O84,"OBSERVED"),EXACT(O84,"INFERRED"),EXACT(O84,"ASSUMED"),EXACT(O84,"CONTRADICTORY"),EXACT(O84,"UNRESOLVED")),OR(EXACT(P84,"TRACEABLE"),EXACT(P84,"NOT TRACEABLE")),OR(EXACT(Q84,"CURRENT ENOUGH"),EXACT(Q84,"STALE / UNCLEAR")),OR(EXACT(R84,"DIRECT"),EXACT(R84,"INDIRECT")),OR(EXACT(S84,"IN SCOPE"),EXACT(S84,"PARTIAL / OUT OF SCOPE")),OR(EXACT(T84,"INDEPENDENT"),EXACT(T84,"DERIVATIVE / UNCLEAR")),OR(EXACT(U84,"PRESENT"),EXACT(U84,"ABSENT / NOT REQUIRED")),OR(EXACT(V84,"NONE KNOWN"),EXACT(V84,"MATERIAL CONFLICT")),OR(EXACT(W84,"ACCEPTABLE"),EXACT(W84,"UNCLEAR"),EXACT(W84,"PROHIBITED"))),"VALID","INVALID - CONTROLLED TOKEN"))</x:f>
      </x:c>
      <x:c r="AF84" s="30" t="str">
        <x:f>IF(A84="","",IF(AND(B84&lt;&gt;"",C84&lt;&gt;"",D84&lt;&gt;"",E84&lt;&gt;"",G84&lt;&gt;"",H84&lt;&gt;"",K84&lt;&gt;"",L84&lt;&gt;"",M84&lt;&gt;"",N84&lt;&gt;"",X84&lt;&gt;"",Y84&lt;&gt;"",Z84&lt;&gt;"",AA84&lt;&gt;""),"VALID","INVALID - REQUIRED FIELD"))</x:f>
      </x:c>
      <x:c r="AG84" s="30" t="str">
        <x:f>IF(A84="","",IF(W84="PROHIBITED","HOLD",IF(J84="NO","HOLD",IF(P84="NOT TRACEABLE","HOLD",IF(AND(O84="ASSUMED",F84="MATERIAL"),"HOLD",IF(OR(O84="CONTRADICTORY",O84="UNRESOLVED",V84="MATERIAL CONFLICT"),"HOLD",""))))))</x:f>
      </x:c>
      <x:c r="AH84" s="30" t="str">
        <x:f>IF(A84="","",IF(OR(Q84="STALE / UNCLEAR",R84="INDIRECT",S84="PARTIAL / OUT OF SCOPE",T84="DERIVATIVE / UNCLEAR",AND(O84="INFERRED",F84="MATERIAL",U84&lt;&gt;"PRESENT"),O84="ASSUMED"),"WEAK","CLEAR"))</x:f>
      </x:c>
      <x:c r="AI84" s="30" t="str">
        <x:f>IF(A84="","",IF(OR(AB84&lt;&gt;"VALID",AC84&lt;&gt;"VALID",AD84&lt;&gt;"VALID",AE84&lt;&gt;"VALID",AF84&lt;&gt;"VALID"),"REPAIR / NARROW",IF(AG84="HOLD","HOLD / EXCLUDE",IF(OR(J84="UNCLEAR",W84="UNCLEAR"),"REPAIR / NARROW",IF(AH84="WEAK",IF(AND(O84="INFERRED",J84="YES",P84="TRACEABLE",Q84="CURRENT ENOUGH",S84="IN SCOPE",W84="ACCEPTABLE",OR(F84="SUPPORTING",U84="PRESENT")),"BOUNDED INFERENCE","REPAIR / NARROW"),IF(O84="OBSERVED","DECISION-USABLE",IF(O84="INFERRED","BOUNDED INFERENCE","REPAIR / NARROW")))))))</x:f>
      </x:c>
      <x:c r="AJ84" s="30" t="str">
        <x:f>IF(A84="","",IF(AI84="DECISION-USABLE","Freeze the audited wording for downstream use.",IF(AI84="BOUNDED INFERENCE","Freeze the bounded inference with its label and limitation.",IF(AI84="REPAIR / NARROW","Repair ownership, role fit, provenance, controls or wording before use.","Hold the record out of decision use until the blocking condition is resolved."))))</x:f>
      </x:c>
      <x:c r="AK84" s="30" t="str">
        <x:f>IF(A84="","",C84&amp;"|~|"&amp;B84&amp;"|~|"&amp;D84&amp;"|~|"&amp;E84&amp;"|~|"&amp;F84&amp;"|~|"&amp;G84)</x:f>
      </x:c>
      <x:c r="AL84" s="30" t="str">
        <x:f>IF(A84="","",B84&amp;"|~|"&amp;C84&amp;"|~|"&amp;D84)</x:f>
      </x:c>
    </x:row>
    <x:row r="85">
      <x:c r="A85" s="24"/>
      <x:c r="B85" s="24"/>
      <x:c r="C85" s="24"/>
      <x:c r="D85" s="24"/>
      <x:c r="E85" s="24"/>
      <x:c r="F85" s="24"/>
      <x:c r="G85" s="24"/>
      <x:c r="H85" s="24"/>
      <x:c r="I85" s="24"/>
      <x:c r="J85" s="24"/>
      <x:c r="K85" s="24"/>
      <x:c r="L85" s="34"/>
      <x:c r="M85" s="34"/>
      <x:c r="N85" s="24"/>
      <x:c r="O85" s="24"/>
      <x:c r="P85" s="24"/>
      <x:c r="Q85" s="24"/>
      <x:c r="R85" s="24"/>
      <x:c r="S85" s="24"/>
      <x:c r="T85" s="24"/>
      <x:c r="U85" s="24"/>
      <x:c r="V85" s="24"/>
      <x:c r="W85" s="24"/>
      <x:c r="X85" s="24"/>
      <x:c r="Y85" s="24"/>
      <x:c r="Z85" s="24"/>
      <x:c r="AA85" s="24"/>
      <x:c r="AB85" s="30" t="str">
        <x:f>IF(A85="","",IF(COUNTIF($A$6:$A$205,A85)=1,"VALID","INVALID - DUPLICATE EVIDENCE ID"))</x:f>
      </x:c>
      <x:c r="AC85" s="30" t="str">
        <x:f>IF(A85="","",IF(AND(COUNTIF(DECISION_CONTEXT!$A$6:$A$205,B85)=1,EXACT(B85,INDEX(DECISION_CONTEXT!$A$6:$A$205,MATCH(B85,DECISION_CONTEXT!$A$6:$A$205,0)))),"VALID","INVALID - DECISION LINK"))</x:f>
      </x:c>
      <x:c r="AD85" s="30" t="str">
        <x:f>IF(A85="","",IF(AND(COUNTIF(CLAIM_REGISTER!$A$6:$A$205,C85)=1,EXACT(AK85,INDEX(CLAIM_REGISTER!$Q$6:$Q$205,MATCH(C85,CLAIM_REGISTER!$A$6:$A$205,0)))),"VALID","INVALID - CLAIM OWNERSHIP"))</x:f>
      </x:c>
      <x:c r="AE85" s="30" t="str">
        <x:f>IF(A85="","",IF(AND(OR(EXACT(F85,"MATERIAL"),EXACT(F85,"SUPPORTING")),OR(EXACT(I85,"FIRST-PARTY PUBLISHED"),EXACT(I85,"BUYER / SALES EVIDENCE"),EXACT(I85,"INDEPENDENT THIRD PARTY"),EXACT(I85,"MODELLED / ESTIMATED"),EXACT(I85,"DISCOVERY / INDEX"),EXACT(I85,"INTERNAL OBSERVATION"),EXACT(I85,"SPECIALIST / AUTHORITY"),EXACT(I85,"DECISION RECORD")),OR(EXACT(J85,"YES"),EXACT(J85,"NO"),EXACT(J85,"UNCLEAR")),OR(EXACT(O85,"OBSERVED"),EXACT(O85,"INFERRED"),EXACT(O85,"ASSUMED"),EXACT(O85,"CONTRADICTORY"),EXACT(O85,"UNRESOLVED")),OR(EXACT(P85,"TRACEABLE"),EXACT(P85,"NOT TRACEABLE")),OR(EXACT(Q85,"CURRENT ENOUGH"),EXACT(Q85,"STALE / UNCLEAR")),OR(EXACT(R85,"DIRECT"),EXACT(R85,"INDIRECT")),OR(EXACT(S85,"IN SCOPE"),EXACT(S85,"PARTIAL / OUT OF SCOPE")),OR(EXACT(T85,"INDEPENDENT"),EXACT(T85,"DERIVATIVE / UNCLEAR")),OR(EXACT(U85,"PRESENT"),EXACT(U85,"ABSENT / NOT REQUIRED")),OR(EXACT(V85,"NONE KNOWN"),EXACT(V85,"MATERIAL CONFLICT")),OR(EXACT(W85,"ACCEPTABLE"),EXACT(W85,"UNCLEAR"),EXACT(W85,"PROHIBITED"))),"VALID","INVALID - CONTROLLED TOKEN"))</x:f>
      </x:c>
      <x:c r="AF85" s="30" t="str">
        <x:f>IF(A85="","",IF(AND(B85&lt;&gt;"",C85&lt;&gt;"",D85&lt;&gt;"",E85&lt;&gt;"",G85&lt;&gt;"",H85&lt;&gt;"",K85&lt;&gt;"",L85&lt;&gt;"",M85&lt;&gt;"",N85&lt;&gt;"",X85&lt;&gt;"",Y85&lt;&gt;"",Z85&lt;&gt;"",AA85&lt;&gt;""),"VALID","INVALID - REQUIRED FIELD"))</x:f>
      </x:c>
      <x:c r="AG85" s="30" t="str">
        <x:f>IF(A85="","",IF(W85="PROHIBITED","HOLD",IF(J85="NO","HOLD",IF(P85="NOT TRACEABLE","HOLD",IF(AND(O85="ASSUMED",F85="MATERIAL"),"HOLD",IF(OR(O85="CONTRADICTORY",O85="UNRESOLVED",V85="MATERIAL CONFLICT"),"HOLD",""))))))</x:f>
      </x:c>
      <x:c r="AH85" s="30" t="str">
        <x:f>IF(A85="","",IF(OR(Q85="STALE / UNCLEAR",R85="INDIRECT",S85="PARTIAL / OUT OF SCOPE",T85="DERIVATIVE / UNCLEAR",AND(O85="INFERRED",F85="MATERIAL",U85&lt;&gt;"PRESENT"),O85="ASSUMED"),"WEAK","CLEAR"))</x:f>
      </x:c>
      <x:c r="AI85" s="30" t="str">
        <x:f>IF(A85="","",IF(OR(AB85&lt;&gt;"VALID",AC85&lt;&gt;"VALID",AD85&lt;&gt;"VALID",AE85&lt;&gt;"VALID",AF85&lt;&gt;"VALID"),"REPAIR / NARROW",IF(AG85="HOLD","HOLD / EXCLUDE",IF(OR(J85="UNCLEAR",W85="UNCLEAR"),"REPAIR / NARROW",IF(AH85="WEAK",IF(AND(O85="INFERRED",J85="YES",P85="TRACEABLE",Q85="CURRENT ENOUGH",S85="IN SCOPE",W85="ACCEPTABLE",OR(F85="SUPPORTING",U85="PRESENT")),"BOUNDED INFERENCE","REPAIR / NARROW"),IF(O85="OBSERVED","DECISION-USABLE",IF(O85="INFERRED","BOUNDED INFERENCE","REPAIR / NARROW")))))))</x:f>
      </x:c>
      <x:c r="AJ85" s="30" t="str">
        <x:f>IF(A85="","",IF(AI85="DECISION-USABLE","Freeze the audited wording for downstream use.",IF(AI85="BOUNDED INFERENCE","Freeze the bounded inference with its label and limitation.",IF(AI85="REPAIR / NARROW","Repair ownership, role fit, provenance, controls or wording before use.","Hold the record out of decision use until the blocking condition is resolved."))))</x:f>
      </x:c>
      <x:c r="AK85" s="30" t="str">
        <x:f>IF(A85="","",C85&amp;"|~|"&amp;B85&amp;"|~|"&amp;D85&amp;"|~|"&amp;E85&amp;"|~|"&amp;F85&amp;"|~|"&amp;G85)</x:f>
      </x:c>
      <x:c r="AL85" s="30" t="str">
        <x:f>IF(A85="","",B85&amp;"|~|"&amp;C85&amp;"|~|"&amp;D85)</x:f>
      </x:c>
    </x:row>
    <x:row r="86">
      <x:c r="A86" s="24"/>
      <x:c r="B86" s="24"/>
      <x:c r="C86" s="24"/>
      <x:c r="D86" s="24"/>
      <x:c r="E86" s="24"/>
      <x:c r="F86" s="24"/>
      <x:c r="G86" s="24"/>
      <x:c r="H86" s="24"/>
      <x:c r="I86" s="24"/>
      <x:c r="J86" s="24"/>
      <x:c r="K86" s="24"/>
      <x:c r="L86" s="34"/>
      <x:c r="M86" s="34"/>
      <x:c r="N86" s="24"/>
      <x:c r="O86" s="24"/>
      <x:c r="P86" s="24"/>
      <x:c r="Q86" s="24"/>
      <x:c r="R86" s="24"/>
      <x:c r="S86" s="24"/>
      <x:c r="T86" s="24"/>
      <x:c r="U86" s="24"/>
      <x:c r="V86" s="24"/>
      <x:c r="W86" s="24"/>
      <x:c r="X86" s="24"/>
      <x:c r="Y86" s="24"/>
      <x:c r="Z86" s="24"/>
      <x:c r="AA86" s="24"/>
      <x:c r="AB86" s="30" t="str">
        <x:f>IF(A86="","",IF(COUNTIF($A$6:$A$205,A86)=1,"VALID","INVALID - DUPLICATE EVIDENCE ID"))</x:f>
      </x:c>
      <x:c r="AC86" s="30" t="str">
        <x:f>IF(A86="","",IF(AND(COUNTIF(DECISION_CONTEXT!$A$6:$A$205,B86)=1,EXACT(B86,INDEX(DECISION_CONTEXT!$A$6:$A$205,MATCH(B86,DECISION_CONTEXT!$A$6:$A$205,0)))),"VALID","INVALID - DECISION LINK"))</x:f>
      </x:c>
      <x:c r="AD86" s="30" t="str">
        <x:f>IF(A86="","",IF(AND(COUNTIF(CLAIM_REGISTER!$A$6:$A$205,C86)=1,EXACT(AK86,INDEX(CLAIM_REGISTER!$Q$6:$Q$205,MATCH(C86,CLAIM_REGISTER!$A$6:$A$205,0)))),"VALID","INVALID - CLAIM OWNERSHIP"))</x:f>
      </x:c>
      <x:c r="AE86" s="30" t="str">
        <x:f>IF(A86="","",IF(AND(OR(EXACT(F86,"MATERIAL"),EXACT(F86,"SUPPORTING")),OR(EXACT(I86,"FIRST-PARTY PUBLISHED"),EXACT(I86,"BUYER / SALES EVIDENCE"),EXACT(I86,"INDEPENDENT THIRD PARTY"),EXACT(I86,"MODELLED / ESTIMATED"),EXACT(I86,"DISCOVERY / INDEX"),EXACT(I86,"INTERNAL OBSERVATION"),EXACT(I86,"SPECIALIST / AUTHORITY"),EXACT(I86,"DECISION RECORD")),OR(EXACT(J86,"YES"),EXACT(J86,"NO"),EXACT(J86,"UNCLEAR")),OR(EXACT(O86,"OBSERVED"),EXACT(O86,"INFERRED"),EXACT(O86,"ASSUMED"),EXACT(O86,"CONTRADICTORY"),EXACT(O86,"UNRESOLVED")),OR(EXACT(P86,"TRACEABLE"),EXACT(P86,"NOT TRACEABLE")),OR(EXACT(Q86,"CURRENT ENOUGH"),EXACT(Q86,"STALE / UNCLEAR")),OR(EXACT(R86,"DIRECT"),EXACT(R86,"INDIRECT")),OR(EXACT(S86,"IN SCOPE"),EXACT(S86,"PARTIAL / OUT OF SCOPE")),OR(EXACT(T86,"INDEPENDENT"),EXACT(T86,"DERIVATIVE / UNCLEAR")),OR(EXACT(U86,"PRESENT"),EXACT(U86,"ABSENT / NOT REQUIRED")),OR(EXACT(V86,"NONE KNOWN"),EXACT(V86,"MATERIAL CONFLICT")),OR(EXACT(W86,"ACCEPTABLE"),EXACT(W86,"UNCLEAR"),EXACT(W86,"PROHIBITED"))),"VALID","INVALID - CONTROLLED TOKEN"))</x:f>
      </x:c>
      <x:c r="AF86" s="30" t="str">
        <x:f>IF(A86="","",IF(AND(B86&lt;&gt;"",C86&lt;&gt;"",D86&lt;&gt;"",E86&lt;&gt;"",G86&lt;&gt;"",H86&lt;&gt;"",K86&lt;&gt;"",L86&lt;&gt;"",M86&lt;&gt;"",N86&lt;&gt;"",X86&lt;&gt;"",Y86&lt;&gt;"",Z86&lt;&gt;"",AA86&lt;&gt;""),"VALID","INVALID - REQUIRED FIELD"))</x:f>
      </x:c>
      <x:c r="AG86" s="30" t="str">
        <x:f>IF(A86="","",IF(W86="PROHIBITED","HOLD",IF(J86="NO","HOLD",IF(P86="NOT TRACEABLE","HOLD",IF(AND(O86="ASSUMED",F86="MATERIAL"),"HOLD",IF(OR(O86="CONTRADICTORY",O86="UNRESOLVED",V86="MATERIAL CONFLICT"),"HOLD",""))))))</x:f>
      </x:c>
      <x:c r="AH86" s="30" t="str">
        <x:f>IF(A86="","",IF(OR(Q86="STALE / UNCLEAR",R86="INDIRECT",S86="PARTIAL / OUT OF SCOPE",T86="DERIVATIVE / UNCLEAR",AND(O86="INFERRED",F86="MATERIAL",U86&lt;&gt;"PRESENT"),O86="ASSUMED"),"WEAK","CLEAR"))</x:f>
      </x:c>
      <x:c r="AI86" s="30" t="str">
        <x:f>IF(A86="","",IF(OR(AB86&lt;&gt;"VALID",AC86&lt;&gt;"VALID",AD86&lt;&gt;"VALID",AE86&lt;&gt;"VALID",AF86&lt;&gt;"VALID"),"REPAIR / NARROW",IF(AG86="HOLD","HOLD / EXCLUDE",IF(OR(J86="UNCLEAR",W86="UNCLEAR"),"REPAIR / NARROW",IF(AH86="WEAK",IF(AND(O86="INFERRED",J86="YES",P86="TRACEABLE",Q86="CURRENT ENOUGH",S86="IN SCOPE",W86="ACCEPTABLE",OR(F86="SUPPORTING",U86="PRESENT")),"BOUNDED INFERENCE","REPAIR / NARROW"),IF(O86="OBSERVED","DECISION-USABLE",IF(O86="INFERRED","BOUNDED INFERENCE","REPAIR / NARROW")))))))</x:f>
      </x:c>
      <x:c r="AJ86" s="30" t="str">
        <x:f>IF(A86="","",IF(AI86="DECISION-USABLE","Freeze the audited wording for downstream use.",IF(AI86="BOUNDED INFERENCE","Freeze the bounded inference with its label and limitation.",IF(AI86="REPAIR / NARROW","Repair ownership, role fit, provenance, controls or wording before use.","Hold the record out of decision use until the blocking condition is resolved."))))</x:f>
      </x:c>
      <x:c r="AK86" s="30" t="str">
        <x:f>IF(A86="","",C86&amp;"|~|"&amp;B86&amp;"|~|"&amp;D86&amp;"|~|"&amp;E86&amp;"|~|"&amp;F86&amp;"|~|"&amp;G86)</x:f>
      </x:c>
      <x:c r="AL86" s="30" t="str">
        <x:f>IF(A86="","",B86&amp;"|~|"&amp;C86&amp;"|~|"&amp;D86)</x:f>
      </x:c>
    </x:row>
    <x:row r="87">
      <x:c r="A87" s="24"/>
      <x:c r="B87" s="24"/>
      <x:c r="C87" s="24"/>
      <x:c r="D87" s="24"/>
      <x:c r="E87" s="24"/>
      <x:c r="F87" s="24"/>
      <x:c r="G87" s="24"/>
      <x:c r="H87" s="24"/>
      <x:c r="I87" s="24"/>
      <x:c r="J87" s="24"/>
      <x:c r="K87" s="24"/>
      <x:c r="L87" s="34"/>
      <x:c r="M87" s="34"/>
      <x:c r="N87" s="24"/>
      <x:c r="O87" s="24"/>
      <x:c r="P87" s="24"/>
      <x:c r="Q87" s="24"/>
      <x:c r="R87" s="24"/>
      <x:c r="S87" s="24"/>
      <x:c r="T87" s="24"/>
      <x:c r="U87" s="24"/>
      <x:c r="V87" s="24"/>
      <x:c r="W87" s="24"/>
      <x:c r="X87" s="24"/>
      <x:c r="Y87" s="24"/>
      <x:c r="Z87" s="24"/>
      <x:c r="AA87" s="24"/>
      <x:c r="AB87" s="30" t="str">
        <x:f>IF(A87="","",IF(COUNTIF($A$6:$A$205,A87)=1,"VALID","INVALID - DUPLICATE EVIDENCE ID"))</x:f>
      </x:c>
      <x:c r="AC87" s="30" t="str">
        <x:f>IF(A87="","",IF(AND(COUNTIF(DECISION_CONTEXT!$A$6:$A$205,B87)=1,EXACT(B87,INDEX(DECISION_CONTEXT!$A$6:$A$205,MATCH(B87,DECISION_CONTEXT!$A$6:$A$205,0)))),"VALID","INVALID - DECISION LINK"))</x:f>
      </x:c>
      <x:c r="AD87" s="30" t="str">
        <x:f>IF(A87="","",IF(AND(COUNTIF(CLAIM_REGISTER!$A$6:$A$205,C87)=1,EXACT(AK87,INDEX(CLAIM_REGISTER!$Q$6:$Q$205,MATCH(C87,CLAIM_REGISTER!$A$6:$A$205,0)))),"VALID","INVALID - CLAIM OWNERSHIP"))</x:f>
      </x:c>
      <x:c r="AE87" s="30" t="str">
        <x:f>IF(A87="","",IF(AND(OR(EXACT(F87,"MATERIAL"),EXACT(F87,"SUPPORTING")),OR(EXACT(I87,"FIRST-PARTY PUBLISHED"),EXACT(I87,"BUYER / SALES EVIDENCE"),EXACT(I87,"INDEPENDENT THIRD PARTY"),EXACT(I87,"MODELLED / ESTIMATED"),EXACT(I87,"DISCOVERY / INDEX"),EXACT(I87,"INTERNAL OBSERVATION"),EXACT(I87,"SPECIALIST / AUTHORITY"),EXACT(I87,"DECISION RECORD")),OR(EXACT(J87,"YES"),EXACT(J87,"NO"),EXACT(J87,"UNCLEAR")),OR(EXACT(O87,"OBSERVED"),EXACT(O87,"INFERRED"),EXACT(O87,"ASSUMED"),EXACT(O87,"CONTRADICTORY"),EXACT(O87,"UNRESOLVED")),OR(EXACT(P87,"TRACEABLE"),EXACT(P87,"NOT TRACEABLE")),OR(EXACT(Q87,"CURRENT ENOUGH"),EXACT(Q87,"STALE / UNCLEAR")),OR(EXACT(R87,"DIRECT"),EXACT(R87,"INDIRECT")),OR(EXACT(S87,"IN SCOPE"),EXACT(S87,"PARTIAL / OUT OF SCOPE")),OR(EXACT(T87,"INDEPENDENT"),EXACT(T87,"DERIVATIVE / UNCLEAR")),OR(EXACT(U87,"PRESENT"),EXACT(U87,"ABSENT / NOT REQUIRED")),OR(EXACT(V87,"NONE KNOWN"),EXACT(V87,"MATERIAL CONFLICT")),OR(EXACT(W87,"ACCEPTABLE"),EXACT(W87,"UNCLEAR"),EXACT(W87,"PROHIBITED"))),"VALID","INVALID - CONTROLLED TOKEN"))</x:f>
      </x:c>
      <x:c r="AF87" s="30" t="str">
        <x:f>IF(A87="","",IF(AND(B87&lt;&gt;"",C87&lt;&gt;"",D87&lt;&gt;"",E87&lt;&gt;"",G87&lt;&gt;"",H87&lt;&gt;"",K87&lt;&gt;"",L87&lt;&gt;"",M87&lt;&gt;"",N87&lt;&gt;"",X87&lt;&gt;"",Y87&lt;&gt;"",Z87&lt;&gt;"",AA87&lt;&gt;""),"VALID","INVALID - REQUIRED FIELD"))</x:f>
      </x:c>
      <x:c r="AG87" s="30" t="str">
        <x:f>IF(A87="","",IF(W87="PROHIBITED","HOLD",IF(J87="NO","HOLD",IF(P87="NOT TRACEABLE","HOLD",IF(AND(O87="ASSUMED",F87="MATERIAL"),"HOLD",IF(OR(O87="CONTRADICTORY",O87="UNRESOLVED",V87="MATERIAL CONFLICT"),"HOLD",""))))))</x:f>
      </x:c>
      <x:c r="AH87" s="30" t="str">
        <x:f>IF(A87="","",IF(OR(Q87="STALE / UNCLEAR",R87="INDIRECT",S87="PARTIAL / OUT OF SCOPE",T87="DERIVATIVE / UNCLEAR",AND(O87="INFERRED",F87="MATERIAL",U87&lt;&gt;"PRESENT"),O87="ASSUMED"),"WEAK","CLEAR"))</x:f>
      </x:c>
      <x:c r="AI87" s="30" t="str">
        <x:f>IF(A87="","",IF(OR(AB87&lt;&gt;"VALID",AC87&lt;&gt;"VALID",AD87&lt;&gt;"VALID",AE87&lt;&gt;"VALID",AF87&lt;&gt;"VALID"),"REPAIR / NARROW",IF(AG87="HOLD","HOLD / EXCLUDE",IF(OR(J87="UNCLEAR",W87="UNCLEAR"),"REPAIR / NARROW",IF(AH87="WEAK",IF(AND(O87="INFERRED",J87="YES",P87="TRACEABLE",Q87="CURRENT ENOUGH",S87="IN SCOPE",W87="ACCEPTABLE",OR(F87="SUPPORTING",U87="PRESENT")),"BOUNDED INFERENCE","REPAIR / NARROW"),IF(O87="OBSERVED","DECISION-USABLE",IF(O87="INFERRED","BOUNDED INFERENCE","REPAIR / NARROW")))))))</x:f>
      </x:c>
      <x:c r="AJ87" s="30" t="str">
        <x:f>IF(A87="","",IF(AI87="DECISION-USABLE","Freeze the audited wording for downstream use.",IF(AI87="BOUNDED INFERENCE","Freeze the bounded inference with its label and limitation.",IF(AI87="REPAIR / NARROW","Repair ownership, role fit, provenance, controls or wording before use.","Hold the record out of decision use until the blocking condition is resolved."))))</x:f>
      </x:c>
      <x:c r="AK87" s="30" t="str">
        <x:f>IF(A87="","",C87&amp;"|~|"&amp;B87&amp;"|~|"&amp;D87&amp;"|~|"&amp;E87&amp;"|~|"&amp;F87&amp;"|~|"&amp;G87)</x:f>
      </x:c>
      <x:c r="AL87" s="30" t="str">
        <x:f>IF(A87="","",B87&amp;"|~|"&amp;C87&amp;"|~|"&amp;D87)</x:f>
      </x:c>
    </x:row>
    <x:row r="88">
      <x:c r="A88" s="24"/>
      <x:c r="B88" s="24"/>
      <x:c r="C88" s="24"/>
      <x:c r="D88" s="24"/>
      <x:c r="E88" s="24"/>
      <x:c r="F88" s="24"/>
      <x:c r="G88" s="24"/>
      <x:c r="H88" s="24"/>
      <x:c r="I88" s="24"/>
      <x:c r="J88" s="24"/>
      <x:c r="K88" s="24"/>
      <x:c r="L88" s="34"/>
      <x:c r="M88" s="34"/>
      <x:c r="N88" s="24"/>
      <x:c r="O88" s="24"/>
      <x:c r="P88" s="24"/>
      <x:c r="Q88" s="24"/>
      <x:c r="R88" s="24"/>
      <x:c r="S88" s="24"/>
      <x:c r="T88" s="24"/>
      <x:c r="U88" s="24"/>
      <x:c r="V88" s="24"/>
      <x:c r="W88" s="24"/>
      <x:c r="X88" s="24"/>
      <x:c r="Y88" s="24"/>
      <x:c r="Z88" s="24"/>
      <x:c r="AA88" s="24"/>
      <x:c r="AB88" s="30" t="str">
        <x:f>IF(A88="","",IF(COUNTIF($A$6:$A$205,A88)=1,"VALID","INVALID - DUPLICATE EVIDENCE ID"))</x:f>
      </x:c>
      <x:c r="AC88" s="30" t="str">
        <x:f>IF(A88="","",IF(AND(COUNTIF(DECISION_CONTEXT!$A$6:$A$205,B88)=1,EXACT(B88,INDEX(DECISION_CONTEXT!$A$6:$A$205,MATCH(B88,DECISION_CONTEXT!$A$6:$A$205,0)))),"VALID","INVALID - DECISION LINK"))</x:f>
      </x:c>
      <x:c r="AD88" s="30" t="str">
        <x:f>IF(A88="","",IF(AND(COUNTIF(CLAIM_REGISTER!$A$6:$A$205,C88)=1,EXACT(AK88,INDEX(CLAIM_REGISTER!$Q$6:$Q$205,MATCH(C88,CLAIM_REGISTER!$A$6:$A$205,0)))),"VALID","INVALID - CLAIM OWNERSHIP"))</x:f>
      </x:c>
      <x:c r="AE88" s="30" t="str">
        <x:f>IF(A88="","",IF(AND(OR(EXACT(F88,"MATERIAL"),EXACT(F88,"SUPPORTING")),OR(EXACT(I88,"FIRST-PARTY PUBLISHED"),EXACT(I88,"BUYER / SALES EVIDENCE"),EXACT(I88,"INDEPENDENT THIRD PARTY"),EXACT(I88,"MODELLED / ESTIMATED"),EXACT(I88,"DISCOVERY / INDEX"),EXACT(I88,"INTERNAL OBSERVATION"),EXACT(I88,"SPECIALIST / AUTHORITY"),EXACT(I88,"DECISION RECORD")),OR(EXACT(J88,"YES"),EXACT(J88,"NO"),EXACT(J88,"UNCLEAR")),OR(EXACT(O88,"OBSERVED"),EXACT(O88,"INFERRED"),EXACT(O88,"ASSUMED"),EXACT(O88,"CONTRADICTORY"),EXACT(O88,"UNRESOLVED")),OR(EXACT(P88,"TRACEABLE"),EXACT(P88,"NOT TRACEABLE")),OR(EXACT(Q88,"CURRENT ENOUGH"),EXACT(Q88,"STALE / UNCLEAR")),OR(EXACT(R88,"DIRECT"),EXACT(R88,"INDIRECT")),OR(EXACT(S88,"IN SCOPE"),EXACT(S88,"PARTIAL / OUT OF SCOPE")),OR(EXACT(T88,"INDEPENDENT"),EXACT(T88,"DERIVATIVE / UNCLEAR")),OR(EXACT(U88,"PRESENT"),EXACT(U88,"ABSENT / NOT REQUIRED")),OR(EXACT(V88,"NONE KNOWN"),EXACT(V88,"MATERIAL CONFLICT")),OR(EXACT(W88,"ACCEPTABLE"),EXACT(W88,"UNCLEAR"),EXACT(W88,"PROHIBITED"))),"VALID","INVALID - CONTROLLED TOKEN"))</x:f>
      </x:c>
      <x:c r="AF88" s="30" t="str">
        <x:f>IF(A88="","",IF(AND(B88&lt;&gt;"",C88&lt;&gt;"",D88&lt;&gt;"",E88&lt;&gt;"",G88&lt;&gt;"",H88&lt;&gt;"",K88&lt;&gt;"",L88&lt;&gt;"",M88&lt;&gt;"",N88&lt;&gt;"",X88&lt;&gt;"",Y88&lt;&gt;"",Z88&lt;&gt;"",AA88&lt;&gt;""),"VALID","INVALID - REQUIRED FIELD"))</x:f>
      </x:c>
      <x:c r="AG88" s="30" t="str">
        <x:f>IF(A88="","",IF(W88="PROHIBITED","HOLD",IF(J88="NO","HOLD",IF(P88="NOT TRACEABLE","HOLD",IF(AND(O88="ASSUMED",F88="MATERIAL"),"HOLD",IF(OR(O88="CONTRADICTORY",O88="UNRESOLVED",V88="MATERIAL CONFLICT"),"HOLD",""))))))</x:f>
      </x:c>
      <x:c r="AH88" s="30" t="str">
        <x:f>IF(A88="","",IF(OR(Q88="STALE / UNCLEAR",R88="INDIRECT",S88="PARTIAL / OUT OF SCOPE",T88="DERIVATIVE / UNCLEAR",AND(O88="INFERRED",F88="MATERIAL",U88&lt;&gt;"PRESENT"),O88="ASSUMED"),"WEAK","CLEAR"))</x:f>
      </x:c>
      <x:c r="AI88" s="30" t="str">
        <x:f>IF(A88="","",IF(OR(AB88&lt;&gt;"VALID",AC88&lt;&gt;"VALID",AD88&lt;&gt;"VALID",AE88&lt;&gt;"VALID",AF88&lt;&gt;"VALID"),"REPAIR / NARROW",IF(AG88="HOLD","HOLD / EXCLUDE",IF(OR(J88="UNCLEAR",W88="UNCLEAR"),"REPAIR / NARROW",IF(AH88="WEAK",IF(AND(O88="INFERRED",J88="YES",P88="TRACEABLE",Q88="CURRENT ENOUGH",S88="IN SCOPE",W88="ACCEPTABLE",OR(F88="SUPPORTING",U88="PRESENT")),"BOUNDED INFERENCE","REPAIR / NARROW"),IF(O88="OBSERVED","DECISION-USABLE",IF(O88="INFERRED","BOUNDED INFERENCE","REPAIR / NARROW")))))))</x:f>
      </x:c>
      <x:c r="AJ88" s="30" t="str">
        <x:f>IF(A88="","",IF(AI88="DECISION-USABLE","Freeze the audited wording for downstream use.",IF(AI88="BOUNDED INFERENCE","Freeze the bounded inference with its label and limitation.",IF(AI88="REPAIR / NARROW","Repair ownership, role fit, provenance, controls or wording before use.","Hold the record out of decision use until the blocking condition is resolved."))))</x:f>
      </x:c>
      <x:c r="AK88" s="30" t="str">
        <x:f>IF(A88="","",C88&amp;"|~|"&amp;B88&amp;"|~|"&amp;D88&amp;"|~|"&amp;E88&amp;"|~|"&amp;F88&amp;"|~|"&amp;G88)</x:f>
      </x:c>
      <x:c r="AL88" s="30" t="str">
        <x:f>IF(A88="","",B88&amp;"|~|"&amp;C88&amp;"|~|"&amp;D88)</x:f>
      </x:c>
    </x:row>
    <x:row r="89">
      <x:c r="A89" s="24"/>
      <x:c r="B89" s="24"/>
      <x:c r="C89" s="24"/>
      <x:c r="D89" s="24"/>
      <x:c r="E89" s="24"/>
      <x:c r="F89" s="24"/>
      <x:c r="G89" s="24"/>
      <x:c r="H89" s="24"/>
      <x:c r="I89" s="24"/>
      <x:c r="J89" s="24"/>
      <x:c r="K89" s="24"/>
      <x:c r="L89" s="34"/>
      <x:c r="M89" s="34"/>
      <x:c r="N89" s="24"/>
      <x:c r="O89" s="24"/>
      <x:c r="P89" s="24"/>
      <x:c r="Q89" s="24"/>
      <x:c r="R89" s="24"/>
      <x:c r="S89" s="24"/>
      <x:c r="T89" s="24"/>
      <x:c r="U89" s="24"/>
      <x:c r="V89" s="24"/>
      <x:c r="W89" s="24"/>
      <x:c r="X89" s="24"/>
      <x:c r="Y89" s="24"/>
      <x:c r="Z89" s="24"/>
      <x:c r="AA89" s="24"/>
      <x:c r="AB89" s="30" t="str">
        <x:f>IF(A89="","",IF(COUNTIF($A$6:$A$205,A89)=1,"VALID","INVALID - DUPLICATE EVIDENCE ID"))</x:f>
      </x:c>
      <x:c r="AC89" s="30" t="str">
        <x:f>IF(A89="","",IF(AND(COUNTIF(DECISION_CONTEXT!$A$6:$A$205,B89)=1,EXACT(B89,INDEX(DECISION_CONTEXT!$A$6:$A$205,MATCH(B89,DECISION_CONTEXT!$A$6:$A$205,0)))),"VALID","INVALID - DECISION LINK"))</x:f>
      </x:c>
      <x:c r="AD89" s="30" t="str">
        <x:f>IF(A89="","",IF(AND(COUNTIF(CLAIM_REGISTER!$A$6:$A$205,C89)=1,EXACT(AK89,INDEX(CLAIM_REGISTER!$Q$6:$Q$205,MATCH(C89,CLAIM_REGISTER!$A$6:$A$205,0)))),"VALID","INVALID - CLAIM OWNERSHIP"))</x:f>
      </x:c>
      <x:c r="AE89" s="30" t="str">
        <x:f>IF(A89="","",IF(AND(OR(EXACT(F89,"MATERIAL"),EXACT(F89,"SUPPORTING")),OR(EXACT(I89,"FIRST-PARTY PUBLISHED"),EXACT(I89,"BUYER / SALES EVIDENCE"),EXACT(I89,"INDEPENDENT THIRD PARTY"),EXACT(I89,"MODELLED / ESTIMATED"),EXACT(I89,"DISCOVERY / INDEX"),EXACT(I89,"INTERNAL OBSERVATION"),EXACT(I89,"SPECIALIST / AUTHORITY"),EXACT(I89,"DECISION RECORD")),OR(EXACT(J89,"YES"),EXACT(J89,"NO"),EXACT(J89,"UNCLEAR")),OR(EXACT(O89,"OBSERVED"),EXACT(O89,"INFERRED"),EXACT(O89,"ASSUMED"),EXACT(O89,"CONTRADICTORY"),EXACT(O89,"UNRESOLVED")),OR(EXACT(P89,"TRACEABLE"),EXACT(P89,"NOT TRACEABLE")),OR(EXACT(Q89,"CURRENT ENOUGH"),EXACT(Q89,"STALE / UNCLEAR")),OR(EXACT(R89,"DIRECT"),EXACT(R89,"INDIRECT")),OR(EXACT(S89,"IN SCOPE"),EXACT(S89,"PARTIAL / OUT OF SCOPE")),OR(EXACT(T89,"INDEPENDENT"),EXACT(T89,"DERIVATIVE / UNCLEAR")),OR(EXACT(U89,"PRESENT"),EXACT(U89,"ABSENT / NOT REQUIRED")),OR(EXACT(V89,"NONE KNOWN"),EXACT(V89,"MATERIAL CONFLICT")),OR(EXACT(W89,"ACCEPTABLE"),EXACT(W89,"UNCLEAR"),EXACT(W89,"PROHIBITED"))),"VALID","INVALID - CONTROLLED TOKEN"))</x:f>
      </x:c>
      <x:c r="AF89" s="30" t="str">
        <x:f>IF(A89="","",IF(AND(B89&lt;&gt;"",C89&lt;&gt;"",D89&lt;&gt;"",E89&lt;&gt;"",G89&lt;&gt;"",H89&lt;&gt;"",K89&lt;&gt;"",L89&lt;&gt;"",M89&lt;&gt;"",N89&lt;&gt;"",X89&lt;&gt;"",Y89&lt;&gt;"",Z89&lt;&gt;"",AA89&lt;&gt;""),"VALID","INVALID - REQUIRED FIELD"))</x:f>
      </x:c>
      <x:c r="AG89" s="30" t="str">
        <x:f>IF(A89="","",IF(W89="PROHIBITED","HOLD",IF(J89="NO","HOLD",IF(P89="NOT TRACEABLE","HOLD",IF(AND(O89="ASSUMED",F89="MATERIAL"),"HOLD",IF(OR(O89="CONTRADICTORY",O89="UNRESOLVED",V89="MATERIAL CONFLICT"),"HOLD",""))))))</x:f>
      </x:c>
      <x:c r="AH89" s="30" t="str">
        <x:f>IF(A89="","",IF(OR(Q89="STALE / UNCLEAR",R89="INDIRECT",S89="PARTIAL / OUT OF SCOPE",T89="DERIVATIVE / UNCLEAR",AND(O89="INFERRED",F89="MATERIAL",U89&lt;&gt;"PRESENT"),O89="ASSUMED"),"WEAK","CLEAR"))</x:f>
      </x:c>
      <x:c r="AI89" s="30" t="str">
        <x:f>IF(A89="","",IF(OR(AB89&lt;&gt;"VALID",AC89&lt;&gt;"VALID",AD89&lt;&gt;"VALID",AE89&lt;&gt;"VALID",AF89&lt;&gt;"VALID"),"REPAIR / NARROW",IF(AG89="HOLD","HOLD / EXCLUDE",IF(OR(J89="UNCLEAR",W89="UNCLEAR"),"REPAIR / NARROW",IF(AH89="WEAK",IF(AND(O89="INFERRED",J89="YES",P89="TRACEABLE",Q89="CURRENT ENOUGH",S89="IN SCOPE",W89="ACCEPTABLE",OR(F89="SUPPORTING",U89="PRESENT")),"BOUNDED INFERENCE","REPAIR / NARROW"),IF(O89="OBSERVED","DECISION-USABLE",IF(O89="INFERRED","BOUNDED INFERENCE","REPAIR / NARROW")))))))</x:f>
      </x:c>
      <x:c r="AJ89" s="30" t="str">
        <x:f>IF(A89="","",IF(AI89="DECISION-USABLE","Freeze the audited wording for downstream use.",IF(AI89="BOUNDED INFERENCE","Freeze the bounded inference with its label and limitation.",IF(AI89="REPAIR / NARROW","Repair ownership, role fit, provenance, controls or wording before use.","Hold the record out of decision use until the blocking condition is resolved."))))</x:f>
      </x:c>
      <x:c r="AK89" s="30" t="str">
        <x:f>IF(A89="","",C89&amp;"|~|"&amp;B89&amp;"|~|"&amp;D89&amp;"|~|"&amp;E89&amp;"|~|"&amp;F89&amp;"|~|"&amp;G89)</x:f>
      </x:c>
      <x:c r="AL89" s="30" t="str">
        <x:f>IF(A89="","",B89&amp;"|~|"&amp;C89&amp;"|~|"&amp;D89)</x:f>
      </x:c>
    </x:row>
    <x:row r="90">
      <x:c r="A90" s="24"/>
      <x:c r="B90" s="24"/>
      <x:c r="C90" s="24"/>
      <x:c r="D90" s="24"/>
      <x:c r="E90" s="24"/>
      <x:c r="F90" s="24"/>
      <x:c r="G90" s="24"/>
      <x:c r="H90" s="24"/>
      <x:c r="I90" s="24"/>
      <x:c r="J90" s="24"/>
      <x:c r="K90" s="24"/>
      <x:c r="L90" s="34"/>
      <x:c r="M90" s="34"/>
      <x:c r="N90" s="24"/>
      <x:c r="O90" s="24"/>
      <x:c r="P90" s="24"/>
      <x:c r="Q90" s="24"/>
      <x:c r="R90" s="24"/>
      <x:c r="S90" s="24"/>
      <x:c r="T90" s="24"/>
      <x:c r="U90" s="24"/>
      <x:c r="V90" s="24"/>
      <x:c r="W90" s="24"/>
      <x:c r="X90" s="24"/>
      <x:c r="Y90" s="24"/>
      <x:c r="Z90" s="24"/>
      <x:c r="AA90" s="24"/>
      <x:c r="AB90" s="30" t="str">
        <x:f>IF(A90="","",IF(COUNTIF($A$6:$A$205,A90)=1,"VALID","INVALID - DUPLICATE EVIDENCE ID"))</x:f>
      </x:c>
      <x:c r="AC90" s="30" t="str">
        <x:f>IF(A90="","",IF(AND(COUNTIF(DECISION_CONTEXT!$A$6:$A$205,B90)=1,EXACT(B90,INDEX(DECISION_CONTEXT!$A$6:$A$205,MATCH(B90,DECISION_CONTEXT!$A$6:$A$205,0)))),"VALID","INVALID - DECISION LINK"))</x:f>
      </x:c>
      <x:c r="AD90" s="30" t="str">
        <x:f>IF(A90="","",IF(AND(COUNTIF(CLAIM_REGISTER!$A$6:$A$205,C90)=1,EXACT(AK90,INDEX(CLAIM_REGISTER!$Q$6:$Q$205,MATCH(C90,CLAIM_REGISTER!$A$6:$A$205,0)))),"VALID","INVALID - CLAIM OWNERSHIP"))</x:f>
      </x:c>
      <x:c r="AE90" s="30" t="str">
        <x:f>IF(A90="","",IF(AND(OR(EXACT(F90,"MATERIAL"),EXACT(F90,"SUPPORTING")),OR(EXACT(I90,"FIRST-PARTY PUBLISHED"),EXACT(I90,"BUYER / SALES EVIDENCE"),EXACT(I90,"INDEPENDENT THIRD PARTY"),EXACT(I90,"MODELLED / ESTIMATED"),EXACT(I90,"DISCOVERY / INDEX"),EXACT(I90,"INTERNAL OBSERVATION"),EXACT(I90,"SPECIALIST / AUTHORITY"),EXACT(I90,"DECISION RECORD")),OR(EXACT(J90,"YES"),EXACT(J90,"NO"),EXACT(J90,"UNCLEAR")),OR(EXACT(O90,"OBSERVED"),EXACT(O90,"INFERRED"),EXACT(O90,"ASSUMED"),EXACT(O90,"CONTRADICTORY"),EXACT(O90,"UNRESOLVED")),OR(EXACT(P90,"TRACEABLE"),EXACT(P90,"NOT TRACEABLE")),OR(EXACT(Q90,"CURRENT ENOUGH"),EXACT(Q90,"STALE / UNCLEAR")),OR(EXACT(R90,"DIRECT"),EXACT(R90,"INDIRECT")),OR(EXACT(S90,"IN SCOPE"),EXACT(S90,"PARTIAL / OUT OF SCOPE")),OR(EXACT(T90,"INDEPENDENT"),EXACT(T90,"DERIVATIVE / UNCLEAR")),OR(EXACT(U90,"PRESENT"),EXACT(U90,"ABSENT / NOT REQUIRED")),OR(EXACT(V90,"NONE KNOWN"),EXACT(V90,"MATERIAL CONFLICT")),OR(EXACT(W90,"ACCEPTABLE"),EXACT(W90,"UNCLEAR"),EXACT(W90,"PROHIBITED"))),"VALID","INVALID - CONTROLLED TOKEN"))</x:f>
      </x:c>
      <x:c r="AF90" s="30" t="str">
        <x:f>IF(A90="","",IF(AND(B90&lt;&gt;"",C90&lt;&gt;"",D90&lt;&gt;"",E90&lt;&gt;"",G90&lt;&gt;"",H90&lt;&gt;"",K90&lt;&gt;"",L90&lt;&gt;"",M90&lt;&gt;"",N90&lt;&gt;"",X90&lt;&gt;"",Y90&lt;&gt;"",Z90&lt;&gt;"",AA90&lt;&gt;""),"VALID","INVALID - REQUIRED FIELD"))</x:f>
      </x:c>
      <x:c r="AG90" s="30" t="str">
        <x:f>IF(A90="","",IF(W90="PROHIBITED","HOLD",IF(J90="NO","HOLD",IF(P90="NOT TRACEABLE","HOLD",IF(AND(O90="ASSUMED",F90="MATERIAL"),"HOLD",IF(OR(O90="CONTRADICTORY",O90="UNRESOLVED",V90="MATERIAL CONFLICT"),"HOLD",""))))))</x:f>
      </x:c>
      <x:c r="AH90" s="30" t="str">
        <x:f>IF(A90="","",IF(OR(Q90="STALE / UNCLEAR",R90="INDIRECT",S90="PARTIAL / OUT OF SCOPE",T90="DERIVATIVE / UNCLEAR",AND(O90="INFERRED",F90="MATERIAL",U90&lt;&gt;"PRESENT"),O90="ASSUMED"),"WEAK","CLEAR"))</x:f>
      </x:c>
      <x:c r="AI90" s="30" t="str">
        <x:f>IF(A90="","",IF(OR(AB90&lt;&gt;"VALID",AC90&lt;&gt;"VALID",AD90&lt;&gt;"VALID",AE90&lt;&gt;"VALID",AF90&lt;&gt;"VALID"),"REPAIR / NARROW",IF(AG90="HOLD","HOLD / EXCLUDE",IF(OR(J90="UNCLEAR",W90="UNCLEAR"),"REPAIR / NARROW",IF(AH90="WEAK",IF(AND(O90="INFERRED",J90="YES",P90="TRACEABLE",Q90="CURRENT ENOUGH",S90="IN SCOPE",W90="ACCEPTABLE",OR(F90="SUPPORTING",U90="PRESENT")),"BOUNDED INFERENCE","REPAIR / NARROW"),IF(O90="OBSERVED","DECISION-USABLE",IF(O90="INFERRED","BOUNDED INFERENCE","REPAIR / NARROW")))))))</x:f>
      </x:c>
      <x:c r="AJ90" s="30" t="str">
        <x:f>IF(A90="","",IF(AI90="DECISION-USABLE","Freeze the audited wording for downstream use.",IF(AI90="BOUNDED INFERENCE","Freeze the bounded inference with its label and limitation.",IF(AI90="REPAIR / NARROW","Repair ownership, role fit, provenance, controls or wording before use.","Hold the record out of decision use until the blocking condition is resolved."))))</x:f>
      </x:c>
      <x:c r="AK90" s="30" t="str">
        <x:f>IF(A90="","",C90&amp;"|~|"&amp;B90&amp;"|~|"&amp;D90&amp;"|~|"&amp;E90&amp;"|~|"&amp;F90&amp;"|~|"&amp;G90)</x:f>
      </x:c>
      <x:c r="AL90" s="30" t="str">
        <x:f>IF(A90="","",B90&amp;"|~|"&amp;C90&amp;"|~|"&amp;D90)</x:f>
      </x:c>
    </x:row>
    <x:row r="91">
      <x:c r="A91" s="24"/>
      <x:c r="B91" s="24"/>
      <x:c r="C91" s="24"/>
      <x:c r="D91" s="24"/>
      <x:c r="E91" s="24"/>
      <x:c r="F91" s="24"/>
      <x:c r="G91" s="24"/>
      <x:c r="H91" s="24"/>
      <x:c r="I91" s="24"/>
      <x:c r="J91" s="24"/>
      <x:c r="K91" s="24"/>
      <x:c r="L91" s="34"/>
      <x:c r="M91" s="34"/>
      <x:c r="N91" s="24"/>
      <x:c r="O91" s="24"/>
      <x:c r="P91" s="24"/>
      <x:c r="Q91" s="24"/>
      <x:c r="R91" s="24"/>
      <x:c r="S91" s="24"/>
      <x:c r="T91" s="24"/>
      <x:c r="U91" s="24"/>
      <x:c r="V91" s="24"/>
      <x:c r="W91" s="24"/>
      <x:c r="X91" s="24"/>
      <x:c r="Y91" s="24"/>
      <x:c r="Z91" s="24"/>
      <x:c r="AA91" s="24"/>
      <x:c r="AB91" s="30" t="str">
        <x:f>IF(A91="","",IF(COUNTIF($A$6:$A$205,A91)=1,"VALID","INVALID - DUPLICATE EVIDENCE ID"))</x:f>
      </x:c>
      <x:c r="AC91" s="30" t="str">
        <x:f>IF(A91="","",IF(AND(COUNTIF(DECISION_CONTEXT!$A$6:$A$205,B91)=1,EXACT(B91,INDEX(DECISION_CONTEXT!$A$6:$A$205,MATCH(B91,DECISION_CONTEXT!$A$6:$A$205,0)))),"VALID","INVALID - DECISION LINK"))</x:f>
      </x:c>
      <x:c r="AD91" s="30" t="str">
        <x:f>IF(A91="","",IF(AND(COUNTIF(CLAIM_REGISTER!$A$6:$A$205,C91)=1,EXACT(AK91,INDEX(CLAIM_REGISTER!$Q$6:$Q$205,MATCH(C91,CLAIM_REGISTER!$A$6:$A$205,0)))),"VALID","INVALID - CLAIM OWNERSHIP"))</x:f>
      </x:c>
      <x:c r="AE91" s="30" t="str">
        <x:f>IF(A91="","",IF(AND(OR(EXACT(F91,"MATERIAL"),EXACT(F91,"SUPPORTING")),OR(EXACT(I91,"FIRST-PARTY PUBLISHED"),EXACT(I91,"BUYER / SALES EVIDENCE"),EXACT(I91,"INDEPENDENT THIRD PARTY"),EXACT(I91,"MODELLED / ESTIMATED"),EXACT(I91,"DISCOVERY / INDEX"),EXACT(I91,"INTERNAL OBSERVATION"),EXACT(I91,"SPECIALIST / AUTHORITY"),EXACT(I91,"DECISION RECORD")),OR(EXACT(J91,"YES"),EXACT(J91,"NO"),EXACT(J91,"UNCLEAR")),OR(EXACT(O91,"OBSERVED"),EXACT(O91,"INFERRED"),EXACT(O91,"ASSUMED"),EXACT(O91,"CONTRADICTORY"),EXACT(O91,"UNRESOLVED")),OR(EXACT(P91,"TRACEABLE"),EXACT(P91,"NOT TRACEABLE")),OR(EXACT(Q91,"CURRENT ENOUGH"),EXACT(Q91,"STALE / UNCLEAR")),OR(EXACT(R91,"DIRECT"),EXACT(R91,"INDIRECT")),OR(EXACT(S91,"IN SCOPE"),EXACT(S91,"PARTIAL / OUT OF SCOPE")),OR(EXACT(T91,"INDEPENDENT"),EXACT(T91,"DERIVATIVE / UNCLEAR")),OR(EXACT(U91,"PRESENT"),EXACT(U91,"ABSENT / NOT REQUIRED")),OR(EXACT(V91,"NONE KNOWN"),EXACT(V91,"MATERIAL CONFLICT")),OR(EXACT(W91,"ACCEPTABLE"),EXACT(W91,"UNCLEAR"),EXACT(W91,"PROHIBITED"))),"VALID","INVALID - CONTROLLED TOKEN"))</x:f>
      </x:c>
      <x:c r="AF91" s="30" t="str">
        <x:f>IF(A91="","",IF(AND(B91&lt;&gt;"",C91&lt;&gt;"",D91&lt;&gt;"",E91&lt;&gt;"",G91&lt;&gt;"",H91&lt;&gt;"",K91&lt;&gt;"",L91&lt;&gt;"",M91&lt;&gt;"",N91&lt;&gt;"",X91&lt;&gt;"",Y91&lt;&gt;"",Z91&lt;&gt;"",AA91&lt;&gt;""),"VALID","INVALID - REQUIRED FIELD"))</x:f>
      </x:c>
      <x:c r="AG91" s="30" t="str">
        <x:f>IF(A91="","",IF(W91="PROHIBITED","HOLD",IF(J91="NO","HOLD",IF(P91="NOT TRACEABLE","HOLD",IF(AND(O91="ASSUMED",F91="MATERIAL"),"HOLD",IF(OR(O91="CONTRADICTORY",O91="UNRESOLVED",V91="MATERIAL CONFLICT"),"HOLD",""))))))</x:f>
      </x:c>
      <x:c r="AH91" s="30" t="str">
        <x:f>IF(A91="","",IF(OR(Q91="STALE / UNCLEAR",R91="INDIRECT",S91="PARTIAL / OUT OF SCOPE",T91="DERIVATIVE / UNCLEAR",AND(O91="INFERRED",F91="MATERIAL",U91&lt;&gt;"PRESENT"),O91="ASSUMED"),"WEAK","CLEAR"))</x:f>
      </x:c>
      <x:c r="AI91" s="30" t="str">
        <x:f>IF(A91="","",IF(OR(AB91&lt;&gt;"VALID",AC91&lt;&gt;"VALID",AD91&lt;&gt;"VALID",AE91&lt;&gt;"VALID",AF91&lt;&gt;"VALID"),"REPAIR / NARROW",IF(AG91="HOLD","HOLD / EXCLUDE",IF(OR(J91="UNCLEAR",W91="UNCLEAR"),"REPAIR / NARROW",IF(AH91="WEAK",IF(AND(O91="INFERRED",J91="YES",P91="TRACEABLE",Q91="CURRENT ENOUGH",S91="IN SCOPE",W91="ACCEPTABLE",OR(F91="SUPPORTING",U91="PRESENT")),"BOUNDED INFERENCE","REPAIR / NARROW"),IF(O91="OBSERVED","DECISION-USABLE",IF(O91="INFERRED","BOUNDED INFERENCE","REPAIR / NARROW")))))))</x:f>
      </x:c>
      <x:c r="AJ91" s="30" t="str">
        <x:f>IF(A91="","",IF(AI91="DECISION-USABLE","Freeze the audited wording for downstream use.",IF(AI91="BOUNDED INFERENCE","Freeze the bounded inference with its label and limitation.",IF(AI91="REPAIR / NARROW","Repair ownership, role fit, provenance, controls or wording before use.","Hold the record out of decision use until the blocking condition is resolved."))))</x:f>
      </x:c>
      <x:c r="AK91" s="30" t="str">
        <x:f>IF(A91="","",C91&amp;"|~|"&amp;B91&amp;"|~|"&amp;D91&amp;"|~|"&amp;E91&amp;"|~|"&amp;F91&amp;"|~|"&amp;G91)</x:f>
      </x:c>
      <x:c r="AL91" s="30" t="str">
        <x:f>IF(A91="","",B91&amp;"|~|"&amp;C91&amp;"|~|"&amp;D91)</x:f>
      </x:c>
    </x:row>
    <x:row r="92">
      <x:c r="A92" s="24"/>
      <x:c r="B92" s="24"/>
      <x:c r="C92" s="24"/>
      <x:c r="D92" s="24"/>
      <x:c r="E92" s="24"/>
      <x:c r="F92" s="24"/>
      <x:c r="G92" s="24"/>
      <x:c r="H92" s="24"/>
      <x:c r="I92" s="24"/>
      <x:c r="J92" s="24"/>
      <x:c r="K92" s="24"/>
      <x:c r="L92" s="34"/>
      <x:c r="M92" s="34"/>
      <x:c r="N92" s="24"/>
      <x:c r="O92" s="24"/>
      <x:c r="P92" s="24"/>
      <x:c r="Q92" s="24"/>
      <x:c r="R92" s="24"/>
      <x:c r="S92" s="24"/>
      <x:c r="T92" s="24"/>
      <x:c r="U92" s="24"/>
      <x:c r="V92" s="24"/>
      <x:c r="W92" s="24"/>
      <x:c r="X92" s="24"/>
      <x:c r="Y92" s="24"/>
      <x:c r="Z92" s="24"/>
      <x:c r="AA92" s="24"/>
      <x:c r="AB92" s="30" t="str">
        <x:f>IF(A92="","",IF(COUNTIF($A$6:$A$205,A92)=1,"VALID","INVALID - DUPLICATE EVIDENCE ID"))</x:f>
      </x:c>
      <x:c r="AC92" s="30" t="str">
        <x:f>IF(A92="","",IF(AND(COUNTIF(DECISION_CONTEXT!$A$6:$A$205,B92)=1,EXACT(B92,INDEX(DECISION_CONTEXT!$A$6:$A$205,MATCH(B92,DECISION_CONTEXT!$A$6:$A$205,0)))),"VALID","INVALID - DECISION LINK"))</x:f>
      </x:c>
      <x:c r="AD92" s="30" t="str">
        <x:f>IF(A92="","",IF(AND(COUNTIF(CLAIM_REGISTER!$A$6:$A$205,C92)=1,EXACT(AK92,INDEX(CLAIM_REGISTER!$Q$6:$Q$205,MATCH(C92,CLAIM_REGISTER!$A$6:$A$205,0)))),"VALID","INVALID - CLAIM OWNERSHIP"))</x:f>
      </x:c>
      <x:c r="AE92" s="30" t="str">
        <x:f>IF(A92="","",IF(AND(OR(EXACT(F92,"MATERIAL"),EXACT(F92,"SUPPORTING")),OR(EXACT(I92,"FIRST-PARTY PUBLISHED"),EXACT(I92,"BUYER / SALES EVIDENCE"),EXACT(I92,"INDEPENDENT THIRD PARTY"),EXACT(I92,"MODELLED / ESTIMATED"),EXACT(I92,"DISCOVERY / INDEX"),EXACT(I92,"INTERNAL OBSERVATION"),EXACT(I92,"SPECIALIST / AUTHORITY"),EXACT(I92,"DECISION RECORD")),OR(EXACT(J92,"YES"),EXACT(J92,"NO"),EXACT(J92,"UNCLEAR")),OR(EXACT(O92,"OBSERVED"),EXACT(O92,"INFERRED"),EXACT(O92,"ASSUMED"),EXACT(O92,"CONTRADICTORY"),EXACT(O92,"UNRESOLVED")),OR(EXACT(P92,"TRACEABLE"),EXACT(P92,"NOT TRACEABLE")),OR(EXACT(Q92,"CURRENT ENOUGH"),EXACT(Q92,"STALE / UNCLEAR")),OR(EXACT(R92,"DIRECT"),EXACT(R92,"INDIRECT")),OR(EXACT(S92,"IN SCOPE"),EXACT(S92,"PARTIAL / OUT OF SCOPE")),OR(EXACT(T92,"INDEPENDENT"),EXACT(T92,"DERIVATIVE / UNCLEAR")),OR(EXACT(U92,"PRESENT"),EXACT(U92,"ABSENT / NOT REQUIRED")),OR(EXACT(V92,"NONE KNOWN"),EXACT(V92,"MATERIAL CONFLICT")),OR(EXACT(W92,"ACCEPTABLE"),EXACT(W92,"UNCLEAR"),EXACT(W92,"PROHIBITED"))),"VALID","INVALID - CONTROLLED TOKEN"))</x:f>
      </x:c>
      <x:c r="AF92" s="30" t="str">
        <x:f>IF(A92="","",IF(AND(B92&lt;&gt;"",C92&lt;&gt;"",D92&lt;&gt;"",E92&lt;&gt;"",G92&lt;&gt;"",H92&lt;&gt;"",K92&lt;&gt;"",L92&lt;&gt;"",M92&lt;&gt;"",N92&lt;&gt;"",X92&lt;&gt;"",Y92&lt;&gt;"",Z92&lt;&gt;"",AA92&lt;&gt;""),"VALID","INVALID - REQUIRED FIELD"))</x:f>
      </x:c>
      <x:c r="AG92" s="30" t="str">
        <x:f>IF(A92="","",IF(W92="PROHIBITED","HOLD",IF(J92="NO","HOLD",IF(P92="NOT TRACEABLE","HOLD",IF(AND(O92="ASSUMED",F92="MATERIAL"),"HOLD",IF(OR(O92="CONTRADICTORY",O92="UNRESOLVED",V92="MATERIAL CONFLICT"),"HOLD",""))))))</x:f>
      </x:c>
      <x:c r="AH92" s="30" t="str">
        <x:f>IF(A92="","",IF(OR(Q92="STALE / UNCLEAR",R92="INDIRECT",S92="PARTIAL / OUT OF SCOPE",T92="DERIVATIVE / UNCLEAR",AND(O92="INFERRED",F92="MATERIAL",U92&lt;&gt;"PRESENT"),O92="ASSUMED"),"WEAK","CLEAR"))</x:f>
      </x:c>
      <x:c r="AI92" s="30" t="str">
        <x:f>IF(A92="","",IF(OR(AB92&lt;&gt;"VALID",AC92&lt;&gt;"VALID",AD92&lt;&gt;"VALID",AE92&lt;&gt;"VALID",AF92&lt;&gt;"VALID"),"REPAIR / NARROW",IF(AG92="HOLD","HOLD / EXCLUDE",IF(OR(J92="UNCLEAR",W92="UNCLEAR"),"REPAIR / NARROW",IF(AH92="WEAK",IF(AND(O92="INFERRED",J92="YES",P92="TRACEABLE",Q92="CURRENT ENOUGH",S92="IN SCOPE",W92="ACCEPTABLE",OR(F92="SUPPORTING",U92="PRESENT")),"BOUNDED INFERENCE","REPAIR / NARROW"),IF(O92="OBSERVED","DECISION-USABLE",IF(O92="INFERRED","BOUNDED INFERENCE","REPAIR / NARROW")))))))</x:f>
      </x:c>
      <x:c r="AJ92" s="30" t="str">
        <x:f>IF(A92="","",IF(AI92="DECISION-USABLE","Freeze the audited wording for downstream use.",IF(AI92="BOUNDED INFERENCE","Freeze the bounded inference with its label and limitation.",IF(AI92="REPAIR / NARROW","Repair ownership, role fit, provenance, controls or wording before use.","Hold the record out of decision use until the blocking condition is resolved."))))</x:f>
      </x:c>
      <x:c r="AK92" s="30" t="str">
        <x:f>IF(A92="","",C92&amp;"|~|"&amp;B92&amp;"|~|"&amp;D92&amp;"|~|"&amp;E92&amp;"|~|"&amp;F92&amp;"|~|"&amp;G92)</x:f>
      </x:c>
      <x:c r="AL92" s="30" t="str">
        <x:f>IF(A92="","",B92&amp;"|~|"&amp;C92&amp;"|~|"&amp;D92)</x:f>
      </x:c>
    </x:row>
    <x:row r="93">
      <x:c r="A93" s="24"/>
      <x:c r="B93" s="24"/>
      <x:c r="C93" s="24"/>
      <x:c r="D93" s="24"/>
      <x:c r="E93" s="24"/>
      <x:c r="F93" s="24"/>
      <x:c r="G93" s="24"/>
      <x:c r="H93" s="24"/>
      <x:c r="I93" s="24"/>
      <x:c r="J93" s="24"/>
      <x:c r="K93" s="24"/>
      <x:c r="L93" s="34"/>
      <x:c r="M93" s="34"/>
      <x:c r="N93" s="24"/>
      <x:c r="O93" s="24"/>
      <x:c r="P93" s="24"/>
      <x:c r="Q93" s="24"/>
      <x:c r="R93" s="24"/>
      <x:c r="S93" s="24"/>
      <x:c r="T93" s="24"/>
      <x:c r="U93" s="24"/>
      <x:c r="V93" s="24"/>
      <x:c r="W93" s="24"/>
      <x:c r="X93" s="24"/>
      <x:c r="Y93" s="24"/>
      <x:c r="Z93" s="24"/>
      <x:c r="AA93" s="24"/>
      <x:c r="AB93" s="30" t="str">
        <x:f>IF(A93="","",IF(COUNTIF($A$6:$A$205,A93)=1,"VALID","INVALID - DUPLICATE EVIDENCE ID"))</x:f>
      </x:c>
      <x:c r="AC93" s="30" t="str">
        <x:f>IF(A93="","",IF(AND(COUNTIF(DECISION_CONTEXT!$A$6:$A$205,B93)=1,EXACT(B93,INDEX(DECISION_CONTEXT!$A$6:$A$205,MATCH(B93,DECISION_CONTEXT!$A$6:$A$205,0)))),"VALID","INVALID - DECISION LINK"))</x:f>
      </x:c>
      <x:c r="AD93" s="30" t="str">
        <x:f>IF(A93="","",IF(AND(COUNTIF(CLAIM_REGISTER!$A$6:$A$205,C93)=1,EXACT(AK93,INDEX(CLAIM_REGISTER!$Q$6:$Q$205,MATCH(C93,CLAIM_REGISTER!$A$6:$A$205,0)))),"VALID","INVALID - CLAIM OWNERSHIP"))</x:f>
      </x:c>
      <x:c r="AE93" s="30" t="str">
        <x:f>IF(A93="","",IF(AND(OR(EXACT(F93,"MATERIAL"),EXACT(F93,"SUPPORTING")),OR(EXACT(I93,"FIRST-PARTY PUBLISHED"),EXACT(I93,"BUYER / SALES EVIDENCE"),EXACT(I93,"INDEPENDENT THIRD PARTY"),EXACT(I93,"MODELLED / ESTIMATED"),EXACT(I93,"DISCOVERY / INDEX"),EXACT(I93,"INTERNAL OBSERVATION"),EXACT(I93,"SPECIALIST / AUTHORITY"),EXACT(I93,"DECISION RECORD")),OR(EXACT(J93,"YES"),EXACT(J93,"NO"),EXACT(J93,"UNCLEAR")),OR(EXACT(O93,"OBSERVED"),EXACT(O93,"INFERRED"),EXACT(O93,"ASSUMED"),EXACT(O93,"CONTRADICTORY"),EXACT(O93,"UNRESOLVED")),OR(EXACT(P93,"TRACEABLE"),EXACT(P93,"NOT TRACEABLE")),OR(EXACT(Q93,"CURRENT ENOUGH"),EXACT(Q93,"STALE / UNCLEAR")),OR(EXACT(R93,"DIRECT"),EXACT(R93,"INDIRECT")),OR(EXACT(S93,"IN SCOPE"),EXACT(S93,"PARTIAL / OUT OF SCOPE")),OR(EXACT(T93,"INDEPENDENT"),EXACT(T93,"DERIVATIVE / UNCLEAR")),OR(EXACT(U93,"PRESENT"),EXACT(U93,"ABSENT / NOT REQUIRED")),OR(EXACT(V93,"NONE KNOWN"),EXACT(V93,"MATERIAL CONFLICT")),OR(EXACT(W93,"ACCEPTABLE"),EXACT(W93,"UNCLEAR"),EXACT(W93,"PROHIBITED"))),"VALID","INVALID - CONTROLLED TOKEN"))</x:f>
      </x:c>
      <x:c r="AF93" s="30" t="str">
        <x:f>IF(A93="","",IF(AND(B93&lt;&gt;"",C93&lt;&gt;"",D93&lt;&gt;"",E93&lt;&gt;"",G93&lt;&gt;"",H93&lt;&gt;"",K93&lt;&gt;"",L93&lt;&gt;"",M93&lt;&gt;"",N93&lt;&gt;"",X93&lt;&gt;"",Y93&lt;&gt;"",Z93&lt;&gt;"",AA93&lt;&gt;""),"VALID","INVALID - REQUIRED FIELD"))</x:f>
      </x:c>
      <x:c r="AG93" s="30" t="str">
        <x:f>IF(A93="","",IF(W93="PROHIBITED","HOLD",IF(J93="NO","HOLD",IF(P93="NOT TRACEABLE","HOLD",IF(AND(O93="ASSUMED",F93="MATERIAL"),"HOLD",IF(OR(O93="CONTRADICTORY",O93="UNRESOLVED",V93="MATERIAL CONFLICT"),"HOLD",""))))))</x:f>
      </x:c>
      <x:c r="AH93" s="30" t="str">
        <x:f>IF(A93="","",IF(OR(Q93="STALE / UNCLEAR",R93="INDIRECT",S93="PARTIAL / OUT OF SCOPE",T93="DERIVATIVE / UNCLEAR",AND(O93="INFERRED",F93="MATERIAL",U93&lt;&gt;"PRESENT"),O93="ASSUMED"),"WEAK","CLEAR"))</x:f>
      </x:c>
      <x:c r="AI93" s="30" t="str">
        <x:f>IF(A93="","",IF(OR(AB93&lt;&gt;"VALID",AC93&lt;&gt;"VALID",AD93&lt;&gt;"VALID",AE93&lt;&gt;"VALID",AF93&lt;&gt;"VALID"),"REPAIR / NARROW",IF(AG93="HOLD","HOLD / EXCLUDE",IF(OR(J93="UNCLEAR",W93="UNCLEAR"),"REPAIR / NARROW",IF(AH93="WEAK",IF(AND(O93="INFERRED",J93="YES",P93="TRACEABLE",Q93="CURRENT ENOUGH",S93="IN SCOPE",W93="ACCEPTABLE",OR(F93="SUPPORTING",U93="PRESENT")),"BOUNDED INFERENCE","REPAIR / NARROW"),IF(O93="OBSERVED","DECISION-USABLE",IF(O93="INFERRED","BOUNDED INFERENCE","REPAIR / NARROW")))))))</x:f>
      </x:c>
      <x:c r="AJ93" s="30" t="str">
        <x:f>IF(A93="","",IF(AI93="DECISION-USABLE","Freeze the audited wording for downstream use.",IF(AI93="BOUNDED INFERENCE","Freeze the bounded inference with its label and limitation.",IF(AI93="REPAIR / NARROW","Repair ownership, role fit, provenance, controls or wording before use.","Hold the record out of decision use until the blocking condition is resolved."))))</x:f>
      </x:c>
      <x:c r="AK93" s="30" t="str">
        <x:f>IF(A93="","",C93&amp;"|~|"&amp;B93&amp;"|~|"&amp;D93&amp;"|~|"&amp;E93&amp;"|~|"&amp;F93&amp;"|~|"&amp;G93)</x:f>
      </x:c>
      <x:c r="AL93" s="30" t="str">
        <x:f>IF(A93="","",B93&amp;"|~|"&amp;C93&amp;"|~|"&amp;D93)</x:f>
      </x:c>
    </x:row>
    <x:row r="94">
      <x:c r="A94" s="24"/>
      <x:c r="B94" s="24"/>
      <x:c r="C94" s="24"/>
      <x:c r="D94" s="24"/>
      <x:c r="E94" s="24"/>
      <x:c r="F94" s="24"/>
      <x:c r="G94" s="24"/>
      <x:c r="H94" s="24"/>
      <x:c r="I94" s="24"/>
      <x:c r="J94" s="24"/>
      <x:c r="K94" s="24"/>
      <x:c r="L94" s="34"/>
      <x:c r="M94" s="34"/>
      <x:c r="N94" s="24"/>
      <x:c r="O94" s="24"/>
      <x:c r="P94" s="24"/>
      <x:c r="Q94" s="24"/>
      <x:c r="R94" s="24"/>
      <x:c r="S94" s="24"/>
      <x:c r="T94" s="24"/>
      <x:c r="U94" s="24"/>
      <x:c r="V94" s="24"/>
      <x:c r="W94" s="24"/>
      <x:c r="X94" s="24"/>
      <x:c r="Y94" s="24"/>
      <x:c r="Z94" s="24"/>
      <x:c r="AA94" s="24"/>
      <x:c r="AB94" s="30" t="str">
        <x:f>IF(A94="","",IF(COUNTIF($A$6:$A$205,A94)=1,"VALID","INVALID - DUPLICATE EVIDENCE ID"))</x:f>
      </x:c>
      <x:c r="AC94" s="30" t="str">
        <x:f>IF(A94="","",IF(AND(COUNTIF(DECISION_CONTEXT!$A$6:$A$205,B94)=1,EXACT(B94,INDEX(DECISION_CONTEXT!$A$6:$A$205,MATCH(B94,DECISION_CONTEXT!$A$6:$A$205,0)))),"VALID","INVALID - DECISION LINK"))</x:f>
      </x:c>
      <x:c r="AD94" s="30" t="str">
        <x:f>IF(A94="","",IF(AND(COUNTIF(CLAIM_REGISTER!$A$6:$A$205,C94)=1,EXACT(AK94,INDEX(CLAIM_REGISTER!$Q$6:$Q$205,MATCH(C94,CLAIM_REGISTER!$A$6:$A$205,0)))),"VALID","INVALID - CLAIM OWNERSHIP"))</x:f>
      </x:c>
      <x:c r="AE94" s="30" t="str">
        <x:f>IF(A94="","",IF(AND(OR(EXACT(F94,"MATERIAL"),EXACT(F94,"SUPPORTING")),OR(EXACT(I94,"FIRST-PARTY PUBLISHED"),EXACT(I94,"BUYER / SALES EVIDENCE"),EXACT(I94,"INDEPENDENT THIRD PARTY"),EXACT(I94,"MODELLED / ESTIMATED"),EXACT(I94,"DISCOVERY / INDEX"),EXACT(I94,"INTERNAL OBSERVATION"),EXACT(I94,"SPECIALIST / AUTHORITY"),EXACT(I94,"DECISION RECORD")),OR(EXACT(J94,"YES"),EXACT(J94,"NO"),EXACT(J94,"UNCLEAR")),OR(EXACT(O94,"OBSERVED"),EXACT(O94,"INFERRED"),EXACT(O94,"ASSUMED"),EXACT(O94,"CONTRADICTORY"),EXACT(O94,"UNRESOLVED")),OR(EXACT(P94,"TRACEABLE"),EXACT(P94,"NOT TRACEABLE")),OR(EXACT(Q94,"CURRENT ENOUGH"),EXACT(Q94,"STALE / UNCLEAR")),OR(EXACT(R94,"DIRECT"),EXACT(R94,"INDIRECT")),OR(EXACT(S94,"IN SCOPE"),EXACT(S94,"PARTIAL / OUT OF SCOPE")),OR(EXACT(T94,"INDEPENDENT"),EXACT(T94,"DERIVATIVE / UNCLEAR")),OR(EXACT(U94,"PRESENT"),EXACT(U94,"ABSENT / NOT REQUIRED")),OR(EXACT(V94,"NONE KNOWN"),EXACT(V94,"MATERIAL CONFLICT")),OR(EXACT(W94,"ACCEPTABLE"),EXACT(W94,"UNCLEAR"),EXACT(W94,"PROHIBITED"))),"VALID","INVALID - CONTROLLED TOKEN"))</x:f>
      </x:c>
      <x:c r="AF94" s="30" t="str">
        <x:f>IF(A94="","",IF(AND(B94&lt;&gt;"",C94&lt;&gt;"",D94&lt;&gt;"",E94&lt;&gt;"",G94&lt;&gt;"",H94&lt;&gt;"",K94&lt;&gt;"",L94&lt;&gt;"",M94&lt;&gt;"",N94&lt;&gt;"",X94&lt;&gt;"",Y94&lt;&gt;"",Z94&lt;&gt;"",AA94&lt;&gt;""),"VALID","INVALID - REQUIRED FIELD"))</x:f>
      </x:c>
      <x:c r="AG94" s="30" t="str">
        <x:f>IF(A94="","",IF(W94="PROHIBITED","HOLD",IF(J94="NO","HOLD",IF(P94="NOT TRACEABLE","HOLD",IF(AND(O94="ASSUMED",F94="MATERIAL"),"HOLD",IF(OR(O94="CONTRADICTORY",O94="UNRESOLVED",V94="MATERIAL CONFLICT"),"HOLD",""))))))</x:f>
      </x:c>
      <x:c r="AH94" s="30" t="str">
        <x:f>IF(A94="","",IF(OR(Q94="STALE / UNCLEAR",R94="INDIRECT",S94="PARTIAL / OUT OF SCOPE",T94="DERIVATIVE / UNCLEAR",AND(O94="INFERRED",F94="MATERIAL",U94&lt;&gt;"PRESENT"),O94="ASSUMED"),"WEAK","CLEAR"))</x:f>
      </x:c>
      <x:c r="AI94" s="30" t="str">
        <x:f>IF(A94="","",IF(OR(AB94&lt;&gt;"VALID",AC94&lt;&gt;"VALID",AD94&lt;&gt;"VALID",AE94&lt;&gt;"VALID",AF94&lt;&gt;"VALID"),"REPAIR / NARROW",IF(AG94="HOLD","HOLD / EXCLUDE",IF(OR(J94="UNCLEAR",W94="UNCLEAR"),"REPAIR / NARROW",IF(AH94="WEAK",IF(AND(O94="INFERRED",J94="YES",P94="TRACEABLE",Q94="CURRENT ENOUGH",S94="IN SCOPE",W94="ACCEPTABLE",OR(F94="SUPPORTING",U94="PRESENT")),"BOUNDED INFERENCE","REPAIR / NARROW"),IF(O94="OBSERVED","DECISION-USABLE",IF(O94="INFERRED","BOUNDED INFERENCE","REPAIR / NARROW")))))))</x:f>
      </x:c>
      <x:c r="AJ94" s="30" t="str">
        <x:f>IF(A94="","",IF(AI94="DECISION-USABLE","Freeze the audited wording for downstream use.",IF(AI94="BOUNDED INFERENCE","Freeze the bounded inference with its label and limitation.",IF(AI94="REPAIR / NARROW","Repair ownership, role fit, provenance, controls or wording before use.","Hold the record out of decision use until the blocking condition is resolved."))))</x:f>
      </x:c>
      <x:c r="AK94" s="30" t="str">
        <x:f>IF(A94="","",C94&amp;"|~|"&amp;B94&amp;"|~|"&amp;D94&amp;"|~|"&amp;E94&amp;"|~|"&amp;F94&amp;"|~|"&amp;G94)</x:f>
      </x:c>
      <x:c r="AL94" s="30" t="str">
        <x:f>IF(A94="","",B94&amp;"|~|"&amp;C94&amp;"|~|"&amp;D94)</x:f>
      </x:c>
    </x:row>
    <x:row r="95">
      <x:c r="A95" s="24"/>
      <x:c r="B95" s="24"/>
      <x:c r="C95" s="24"/>
      <x:c r="D95" s="24"/>
      <x:c r="E95" s="24"/>
      <x:c r="F95" s="24"/>
      <x:c r="G95" s="24"/>
      <x:c r="H95" s="24"/>
      <x:c r="I95" s="24"/>
      <x:c r="J95" s="24"/>
      <x:c r="K95" s="24"/>
      <x:c r="L95" s="34"/>
      <x:c r="M95" s="34"/>
      <x:c r="N95" s="24"/>
      <x:c r="O95" s="24"/>
      <x:c r="P95" s="24"/>
      <x:c r="Q95" s="24"/>
      <x:c r="R95" s="24"/>
      <x:c r="S95" s="24"/>
      <x:c r="T95" s="24"/>
      <x:c r="U95" s="24"/>
      <x:c r="V95" s="24"/>
      <x:c r="W95" s="24"/>
      <x:c r="X95" s="24"/>
      <x:c r="Y95" s="24"/>
      <x:c r="Z95" s="24"/>
      <x:c r="AA95" s="24"/>
      <x:c r="AB95" s="30" t="str">
        <x:f>IF(A95="","",IF(COUNTIF($A$6:$A$205,A95)=1,"VALID","INVALID - DUPLICATE EVIDENCE ID"))</x:f>
      </x:c>
      <x:c r="AC95" s="30" t="str">
        <x:f>IF(A95="","",IF(AND(COUNTIF(DECISION_CONTEXT!$A$6:$A$205,B95)=1,EXACT(B95,INDEX(DECISION_CONTEXT!$A$6:$A$205,MATCH(B95,DECISION_CONTEXT!$A$6:$A$205,0)))),"VALID","INVALID - DECISION LINK"))</x:f>
      </x:c>
      <x:c r="AD95" s="30" t="str">
        <x:f>IF(A95="","",IF(AND(COUNTIF(CLAIM_REGISTER!$A$6:$A$205,C95)=1,EXACT(AK95,INDEX(CLAIM_REGISTER!$Q$6:$Q$205,MATCH(C95,CLAIM_REGISTER!$A$6:$A$205,0)))),"VALID","INVALID - CLAIM OWNERSHIP"))</x:f>
      </x:c>
      <x:c r="AE95" s="30" t="str">
        <x:f>IF(A95="","",IF(AND(OR(EXACT(F95,"MATERIAL"),EXACT(F95,"SUPPORTING")),OR(EXACT(I95,"FIRST-PARTY PUBLISHED"),EXACT(I95,"BUYER / SALES EVIDENCE"),EXACT(I95,"INDEPENDENT THIRD PARTY"),EXACT(I95,"MODELLED / ESTIMATED"),EXACT(I95,"DISCOVERY / INDEX"),EXACT(I95,"INTERNAL OBSERVATION"),EXACT(I95,"SPECIALIST / AUTHORITY"),EXACT(I95,"DECISION RECORD")),OR(EXACT(J95,"YES"),EXACT(J95,"NO"),EXACT(J95,"UNCLEAR")),OR(EXACT(O95,"OBSERVED"),EXACT(O95,"INFERRED"),EXACT(O95,"ASSUMED"),EXACT(O95,"CONTRADICTORY"),EXACT(O95,"UNRESOLVED")),OR(EXACT(P95,"TRACEABLE"),EXACT(P95,"NOT TRACEABLE")),OR(EXACT(Q95,"CURRENT ENOUGH"),EXACT(Q95,"STALE / UNCLEAR")),OR(EXACT(R95,"DIRECT"),EXACT(R95,"INDIRECT")),OR(EXACT(S95,"IN SCOPE"),EXACT(S95,"PARTIAL / OUT OF SCOPE")),OR(EXACT(T95,"INDEPENDENT"),EXACT(T95,"DERIVATIVE / UNCLEAR")),OR(EXACT(U95,"PRESENT"),EXACT(U95,"ABSENT / NOT REQUIRED")),OR(EXACT(V95,"NONE KNOWN"),EXACT(V95,"MATERIAL CONFLICT")),OR(EXACT(W95,"ACCEPTABLE"),EXACT(W95,"UNCLEAR"),EXACT(W95,"PROHIBITED"))),"VALID","INVALID - CONTROLLED TOKEN"))</x:f>
      </x:c>
      <x:c r="AF95" s="30" t="str">
        <x:f>IF(A95="","",IF(AND(B95&lt;&gt;"",C95&lt;&gt;"",D95&lt;&gt;"",E95&lt;&gt;"",G95&lt;&gt;"",H95&lt;&gt;"",K95&lt;&gt;"",L95&lt;&gt;"",M95&lt;&gt;"",N95&lt;&gt;"",X95&lt;&gt;"",Y95&lt;&gt;"",Z95&lt;&gt;"",AA95&lt;&gt;""),"VALID","INVALID - REQUIRED FIELD"))</x:f>
      </x:c>
      <x:c r="AG95" s="30" t="str">
        <x:f>IF(A95="","",IF(W95="PROHIBITED","HOLD",IF(J95="NO","HOLD",IF(P95="NOT TRACEABLE","HOLD",IF(AND(O95="ASSUMED",F95="MATERIAL"),"HOLD",IF(OR(O95="CONTRADICTORY",O95="UNRESOLVED",V95="MATERIAL CONFLICT"),"HOLD",""))))))</x:f>
      </x:c>
      <x:c r="AH95" s="30" t="str">
        <x:f>IF(A95="","",IF(OR(Q95="STALE / UNCLEAR",R95="INDIRECT",S95="PARTIAL / OUT OF SCOPE",T95="DERIVATIVE / UNCLEAR",AND(O95="INFERRED",F95="MATERIAL",U95&lt;&gt;"PRESENT"),O95="ASSUMED"),"WEAK","CLEAR"))</x:f>
      </x:c>
      <x:c r="AI95" s="30" t="str">
        <x:f>IF(A95="","",IF(OR(AB95&lt;&gt;"VALID",AC95&lt;&gt;"VALID",AD95&lt;&gt;"VALID",AE95&lt;&gt;"VALID",AF95&lt;&gt;"VALID"),"REPAIR / NARROW",IF(AG95="HOLD","HOLD / EXCLUDE",IF(OR(J95="UNCLEAR",W95="UNCLEAR"),"REPAIR / NARROW",IF(AH95="WEAK",IF(AND(O95="INFERRED",J95="YES",P95="TRACEABLE",Q95="CURRENT ENOUGH",S95="IN SCOPE",W95="ACCEPTABLE",OR(F95="SUPPORTING",U95="PRESENT")),"BOUNDED INFERENCE","REPAIR / NARROW"),IF(O95="OBSERVED","DECISION-USABLE",IF(O95="INFERRED","BOUNDED INFERENCE","REPAIR / NARROW")))))))</x:f>
      </x:c>
      <x:c r="AJ95" s="30" t="str">
        <x:f>IF(A95="","",IF(AI95="DECISION-USABLE","Freeze the audited wording for downstream use.",IF(AI95="BOUNDED INFERENCE","Freeze the bounded inference with its label and limitation.",IF(AI95="REPAIR / NARROW","Repair ownership, role fit, provenance, controls or wording before use.","Hold the record out of decision use until the blocking condition is resolved."))))</x:f>
      </x:c>
      <x:c r="AK95" s="30" t="str">
        <x:f>IF(A95="","",C95&amp;"|~|"&amp;B95&amp;"|~|"&amp;D95&amp;"|~|"&amp;E95&amp;"|~|"&amp;F95&amp;"|~|"&amp;G95)</x:f>
      </x:c>
      <x:c r="AL95" s="30" t="str">
        <x:f>IF(A95="","",B95&amp;"|~|"&amp;C95&amp;"|~|"&amp;D95)</x:f>
      </x:c>
    </x:row>
    <x:row r="96">
      <x:c r="A96" s="24"/>
      <x:c r="B96" s="24"/>
      <x:c r="C96" s="24"/>
      <x:c r="D96" s="24"/>
      <x:c r="E96" s="24"/>
      <x:c r="F96" s="24"/>
      <x:c r="G96" s="24"/>
      <x:c r="H96" s="24"/>
      <x:c r="I96" s="24"/>
      <x:c r="J96" s="24"/>
      <x:c r="K96" s="24"/>
      <x:c r="L96" s="34"/>
      <x:c r="M96" s="34"/>
      <x:c r="N96" s="24"/>
      <x:c r="O96" s="24"/>
      <x:c r="P96" s="24"/>
      <x:c r="Q96" s="24"/>
      <x:c r="R96" s="24"/>
      <x:c r="S96" s="24"/>
      <x:c r="T96" s="24"/>
      <x:c r="U96" s="24"/>
      <x:c r="V96" s="24"/>
      <x:c r="W96" s="24"/>
      <x:c r="X96" s="24"/>
      <x:c r="Y96" s="24"/>
      <x:c r="Z96" s="24"/>
      <x:c r="AA96" s="24"/>
      <x:c r="AB96" s="30" t="str">
        <x:f>IF(A96="","",IF(COUNTIF($A$6:$A$205,A96)=1,"VALID","INVALID - DUPLICATE EVIDENCE ID"))</x:f>
      </x:c>
      <x:c r="AC96" s="30" t="str">
        <x:f>IF(A96="","",IF(AND(COUNTIF(DECISION_CONTEXT!$A$6:$A$205,B96)=1,EXACT(B96,INDEX(DECISION_CONTEXT!$A$6:$A$205,MATCH(B96,DECISION_CONTEXT!$A$6:$A$205,0)))),"VALID","INVALID - DECISION LINK"))</x:f>
      </x:c>
      <x:c r="AD96" s="30" t="str">
        <x:f>IF(A96="","",IF(AND(COUNTIF(CLAIM_REGISTER!$A$6:$A$205,C96)=1,EXACT(AK96,INDEX(CLAIM_REGISTER!$Q$6:$Q$205,MATCH(C96,CLAIM_REGISTER!$A$6:$A$205,0)))),"VALID","INVALID - CLAIM OWNERSHIP"))</x:f>
      </x:c>
      <x:c r="AE96" s="30" t="str">
        <x:f>IF(A96="","",IF(AND(OR(EXACT(F96,"MATERIAL"),EXACT(F96,"SUPPORTING")),OR(EXACT(I96,"FIRST-PARTY PUBLISHED"),EXACT(I96,"BUYER / SALES EVIDENCE"),EXACT(I96,"INDEPENDENT THIRD PARTY"),EXACT(I96,"MODELLED / ESTIMATED"),EXACT(I96,"DISCOVERY / INDEX"),EXACT(I96,"INTERNAL OBSERVATION"),EXACT(I96,"SPECIALIST / AUTHORITY"),EXACT(I96,"DECISION RECORD")),OR(EXACT(J96,"YES"),EXACT(J96,"NO"),EXACT(J96,"UNCLEAR")),OR(EXACT(O96,"OBSERVED"),EXACT(O96,"INFERRED"),EXACT(O96,"ASSUMED"),EXACT(O96,"CONTRADICTORY"),EXACT(O96,"UNRESOLVED")),OR(EXACT(P96,"TRACEABLE"),EXACT(P96,"NOT TRACEABLE")),OR(EXACT(Q96,"CURRENT ENOUGH"),EXACT(Q96,"STALE / UNCLEAR")),OR(EXACT(R96,"DIRECT"),EXACT(R96,"INDIRECT")),OR(EXACT(S96,"IN SCOPE"),EXACT(S96,"PARTIAL / OUT OF SCOPE")),OR(EXACT(T96,"INDEPENDENT"),EXACT(T96,"DERIVATIVE / UNCLEAR")),OR(EXACT(U96,"PRESENT"),EXACT(U96,"ABSENT / NOT REQUIRED")),OR(EXACT(V96,"NONE KNOWN"),EXACT(V96,"MATERIAL CONFLICT")),OR(EXACT(W96,"ACCEPTABLE"),EXACT(W96,"UNCLEAR"),EXACT(W96,"PROHIBITED"))),"VALID","INVALID - CONTROLLED TOKEN"))</x:f>
      </x:c>
      <x:c r="AF96" s="30" t="str">
        <x:f>IF(A96="","",IF(AND(B96&lt;&gt;"",C96&lt;&gt;"",D96&lt;&gt;"",E96&lt;&gt;"",G96&lt;&gt;"",H96&lt;&gt;"",K96&lt;&gt;"",L96&lt;&gt;"",M96&lt;&gt;"",N96&lt;&gt;"",X96&lt;&gt;"",Y96&lt;&gt;"",Z96&lt;&gt;"",AA96&lt;&gt;""),"VALID","INVALID - REQUIRED FIELD"))</x:f>
      </x:c>
      <x:c r="AG96" s="30" t="str">
        <x:f>IF(A96="","",IF(W96="PROHIBITED","HOLD",IF(J96="NO","HOLD",IF(P96="NOT TRACEABLE","HOLD",IF(AND(O96="ASSUMED",F96="MATERIAL"),"HOLD",IF(OR(O96="CONTRADICTORY",O96="UNRESOLVED",V96="MATERIAL CONFLICT"),"HOLD",""))))))</x:f>
      </x:c>
      <x:c r="AH96" s="30" t="str">
        <x:f>IF(A96="","",IF(OR(Q96="STALE / UNCLEAR",R96="INDIRECT",S96="PARTIAL / OUT OF SCOPE",T96="DERIVATIVE / UNCLEAR",AND(O96="INFERRED",F96="MATERIAL",U96&lt;&gt;"PRESENT"),O96="ASSUMED"),"WEAK","CLEAR"))</x:f>
      </x:c>
      <x:c r="AI96" s="30" t="str">
        <x:f>IF(A96="","",IF(OR(AB96&lt;&gt;"VALID",AC96&lt;&gt;"VALID",AD96&lt;&gt;"VALID",AE96&lt;&gt;"VALID",AF96&lt;&gt;"VALID"),"REPAIR / NARROW",IF(AG96="HOLD","HOLD / EXCLUDE",IF(OR(J96="UNCLEAR",W96="UNCLEAR"),"REPAIR / NARROW",IF(AH96="WEAK",IF(AND(O96="INFERRED",J96="YES",P96="TRACEABLE",Q96="CURRENT ENOUGH",S96="IN SCOPE",W96="ACCEPTABLE",OR(F96="SUPPORTING",U96="PRESENT")),"BOUNDED INFERENCE","REPAIR / NARROW"),IF(O96="OBSERVED","DECISION-USABLE",IF(O96="INFERRED","BOUNDED INFERENCE","REPAIR / NARROW")))))))</x:f>
      </x:c>
      <x:c r="AJ96" s="30" t="str">
        <x:f>IF(A96="","",IF(AI96="DECISION-USABLE","Freeze the audited wording for downstream use.",IF(AI96="BOUNDED INFERENCE","Freeze the bounded inference with its label and limitation.",IF(AI96="REPAIR / NARROW","Repair ownership, role fit, provenance, controls or wording before use.","Hold the record out of decision use until the blocking condition is resolved."))))</x:f>
      </x:c>
      <x:c r="AK96" s="30" t="str">
        <x:f>IF(A96="","",C96&amp;"|~|"&amp;B96&amp;"|~|"&amp;D96&amp;"|~|"&amp;E96&amp;"|~|"&amp;F96&amp;"|~|"&amp;G96)</x:f>
      </x:c>
      <x:c r="AL96" s="30" t="str">
        <x:f>IF(A96="","",B96&amp;"|~|"&amp;C96&amp;"|~|"&amp;D96)</x:f>
      </x:c>
    </x:row>
    <x:row r="97">
      <x:c r="A97" s="24"/>
      <x:c r="B97" s="24"/>
      <x:c r="C97" s="24"/>
      <x:c r="D97" s="24"/>
      <x:c r="E97" s="24"/>
      <x:c r="F97" s="24"/>
      <x:c r="G97" s="24"/>
      <x:c r="H97" s="24"/>
      <x:c r="I97" s="24"/>
      <x:c r="J97" s="24"/>
      <x:c r="K97" s="24"/>
      <x:c r="L97" s="34"/>
      <x:c r="M97" s="34"/>
      <x:c r="N97" s="24"/>
      <x:c r="O97" s="24"/>
      <x:c r="P97" s="24"/>
      <x:c r="Q97" s="24"/>
      <x:c r="R97" s="24"/>
      <x:c r="S97" s="24"/>
      <x:c r="T97" s="24"/>
      <x:c r="U97" s="24"/>
      <x:c r="V97" s="24"/>
      <x:c r="W97" s="24"/>
      <x:c r="X97" s="24"/>
      <x:c r="Y97" s="24"/>
      <x:c r="Z97" s="24"/>
      <x:c r="AA97" s="24"/>
      <x:c r="AB97" s="30" t="str">
        <x:f>IF(A97="","",IF(COUNTIF($A$6:$A$205,A97)=1,"VALID","INVALID - DUPLICATE EVIDENCE ID"))</x:f>
      </x:c>
      <x:c r="AC97" s="30" t="str">
        <x:f>IF(A97="","",IF(AND(COUNTIF(DECISION_CONTEXT!$A$6:$A$205,B97)=1,EXACT(B97,INDEX(DECISION_CONTEXT!$A$6:$A$205,MATCH(B97,DECISION_CONTEXT!$A$6:$A$205,0)))),"VALID","INVALID - DECISION LINK"))</x:f>
      </x:c>
      <x:c r="AD97" s="30" t="str">
        <x:f>IF(A97="","",IF(AND(COUNTIF(CLAIM_REGISTER!$A$6:$A$205,C97)=1,EXACT(AK97,INDEX(CLAIM_REGISTER!$Q$6:$Q$205,MATCH(C97,CLAIM_REGISTER!$A$6:$A$205,0)))),"VALID","INVALID - CLAIM OWNERSHIP"))</x:f>
      </x:c>
      <x:c r="AE97" s="30" t="str">
        <x:f>IF(A97="","",IF(AND(OR(EXACT(F97,"MATERIAL"),EXACT(F97,"SUPPORTING")),OR(EXACT(I97,"FIRST-PARTY PUBLISHED"),EXACT(I97,"BUYER / SALES EVIDENCE"),EXACT(I97,"INDEPENDENT THIRD PARTY"),EXACT(I97,"MODELLED / ESTIMATED"),EXACT(I97,"DISCOVERY / INDEX"),EXACT(I97,"INTERNAL OBSERVATION"),EXACT(I97,"SPECIALIST / AUTHORITY"),EXACT(I97,"DECISION RECORD")),OR(EXACT(J97,"YES"),EXACT(J97,"NO"),EXACT(J97,"UNCLEAR")),OR(EXACT(O97,"OBSERVED"),EXACT(O97,"INFERRED"),EXACT(O97,"ASSUMED"),EXACT(O97,"CONTRADICTORY"),EXACT(O97,"UNRESOLVED")),OR(EXACT(P97,"TRACEABLE"),EXACT(P97,"NOT TRACEABLE")),OR(EXACT(Q97,"CURRENT ENOUGH"),EXACT(Q97,"STALE / UNCLEAR")),OR(EXACT(R97,"DIRECT"),EXACT(R97,"INDIRECT")),OR(EXACT(S97,"IN SCOPE"),EXACT(S97,"PARTIAL / OUT OF SCOPE")),OR(EXACT(T97,"INDEPENDENT"),EXACT(T97,"DERIVATIVE / UNCLEAR")),OR(EXACT(U97,"PRESENT"),EXACT(U97,"ABSENT / NOT REQUIRED")),OR(EXACT(V97,"NONE KNOWN"),EXACT(V97,"MATERIAL CONFLICT")),OR(EXACT(W97,"ACCEPTABLE"),EXACT(W97,"UNCLEAR"),EXACT(W97,"PROHIBITED"))),"VALID","INVALID - CONTROLLED TOKEN"))</x:f>
      </x:c>
      <x:c r="AF97" s="30" t="str">
        <x:f>IF(A97="","",IF(AND(B97&lt;&gt;"",C97&lt;&gt;"",D97&lt;&gt;"",E97&lt;&gt;"",G97&lt;&gt;"",H97&lt;&gt;"",K97&lt;&gt;"",L97&lt;&gt;"",M97&lt;&gt;"",N97&lt;&gt;"",X97&lt;&gt;"",Y97&lt;&gt;"",Z97&lt;&gt;"",AA97&lt;&gt;""),"VALID","INVALID - REQUIRED FIELD"))</x:f>
      </x:c>
      <x:c r="AG97" s="30" t="str">
        <x:f>IF(A97="","",IF(W97="PROHIBITED","HOLD",IF(J97="NO","HOLD",IF(P97="NOT TRACEABLE","HOLD",IF(AND(O97="ASSUMED",F97="MATERIAL"),"HOLD",IF(OR(O97="CONTRADICTORY",O97="UNRESOLVED",V97="MATERIAL CONFLICT"),"HOLD",""))))))</x:f>
      </x:c>
      <x:c r="AH97" s="30" t="str">
        <x:f>IF(A97="","",IF(OR(Q97="STALE / UNCLEAR",R97="INDIRECT",S97="PARTIAL / OUT OF SCOPE",T97="DERIVATIVE / UNCLEAR",AND(O97="INFERRED",F97="MATERIAL",U97&lt;&gt;"PRESENT"),O97="ASSUMED"),"WEAK","CLEAR"))</x:f>
      </x:c>
      <x:c r="AI97" s="30" t="str">
        <x:f>IF(A97="","",IF(OR(AB97&lt;&gt;"VALID",AC97&lt;&gt;"VALID",AD97&lt;&gt;"VALID",AE97&lt;&gt;"VALID",AF97&lt;&gt;"VALID"),"REPAIR / NARROW",IF(AG97="HOLD","HOLD / EXCLUDE",IF(OR(J97="UNCLEAR",W97="UNCLEAR"),"REPAIR / NARROW",IF(AH97="WEAK",IF(AND(O97="INFERRED",J97="YES",P97="TRACEABLE",Q97="CURRENT ENOUGH",S97="IN SCOPE",W97="ACCEPTABLE",OR(F97="SUPPORTING",U97="PRESENT")),"BOUNDED INFERENCE","REPAIR / NARROW"),IF(O97="OBSERVED","DECISION-USABLE",IF(O97="INFERRED","BOUNDED INFERENCE","REPAIR / NARROW")))))))</x:f>
      </x:c>
      <x:c r="AJ97" s="30" t="str">
        <x:f>IF(A97="","",IF(AI97="DECISION-USABLE","Freeze the audited wording for downstream use.",IF(AI97="BOUNDED INFERENCE","Freeze the bounded inference with its label and limitation.",IF(AI97="REPAIR / NARROW","Repair ownership, role fit, provenance, controls or wording before use.","Hold the record out of decision use until the blocking condition is resolved."))))</x:f>
      </x:c>
      <x:c r="AK97" s="30" t="str">
        <x:f>IF(A97="","",C97&amp;"|~|"&amp;B97&amp;"|~|"&amp;D97&amp;"|~|"&amp;E97&amp;"|~|"&amp;F97&amp;"|~|"&amp;G97)</x:f>
      </x:c>
      <x:c r="AL97" s="30" t="str">
        <x:f>IF(A97="","",B97&amp;"|~|"&amp;C97&amp;"|~|"&amp;D97)</x:f>
      </x:c>
    </x:row>
    <x:row r="98">
      <x:c r="A98" s="24"/>
      <x:c r="B98" s="24"/>
      <x:c r="C98" s="24"/>
      <x:c r="D98" s="24"/>
      <x:c r="E98" s="24"/>
      <x:c r="F98" s="24"/>
      <x:c r="G98" s="24"/>
      <x:c r="H98" s="24"/>
      <x:c r="I98" s="24"/>
      <x:c r="J98" s="24"/>
      <x:c r="K98" s="24"/>
      <x:c r="L98" s="34"/>
      <x:c r="M98" s="34"/>
      <x:c r="N98" s="24"/>
      <x:c r="O98" s="24"/>
      <x:c r="P98" s="24"/>
      <x:c r="Q98" s="24"/>
      <x:c r="R98" s="24"/>
      <x:c r="S98" s="24"/>
      <x:c r="T98" s="24"/>
      <x:c r="U98" s="24"/>
      <x:c r="V98" s="24"/>
      <x:c r="W98" s="24"/>
      <x:c r="X98" s="24"/>
      <x:c r="Y98" s="24"/>
      <x:c r="Z98" s="24"/>
      <x:c r="AA98" s="24"/>
      <x:c r="AB98" s="30" t="str">
        <x:f>IF(A98="","",IF(COUNTIF($A$6:$A$205,A98)=1,"VALID","INVALID - DUPLICATE EVIDENCE ID"))</x:f>
      </x:c>
      <x:c r="AC98" s="30" t="str">
        <x:f>IF(A98="","",IF(AND(COUNTIF(DECISION_CONTEXT!$A$6:$A$205,B98)=1,EXACT(B98,INDEX(DECISION_CONTEXT!$A$6:$A$205,MATCH(B98,DECISION_CONTEXT!$A$6:$A$205,0)))),"VALID","INVALID - DECISION LINK"))</x:f>
      </x:c>
      <x:c r="AD98" s="30" t="str">
        <x:f>IF(A98="","",IF(AND(COUNTIF(CLAIM_REGISTER!$A$6:$A$205,C98)=1,EXACT(AK98,INDEX(CLAIM_REGISTER!$Q$6:$Q$205,MATCH(C98,CLAIM_REGISTER!$A$6:$A$205,0)))),"VALID","INVALID - CLAIM OWNERSHIP"))</x:f>
      </x:c>
      <x:c r="AE98" s="30" t="str">
        <x:f>IF(A98="","",IF(AND(OR(EXACT(F98,"MATERIAL"),EXACT(F98,"SUPPORTING")),OR(EXACT(I98,"FIRST-PARTY PUBLISHED"),EXACT(I98,"BUYER / SALES EVIDENCE"),EXACT(I98,"INDEPENDENT THIRD PARTY"),EXACT(I98,"MODELLED / ESTIMATED"),EXACT(I98,"DISCOVERY / INDEX"),EXACT(I98,"INTERNAL OBSERVATION"),EXACT(I98,"SPECIALIST / AUTHORITY"),EXACT(I98,"DECISION RECORD")),OR(EXACT(J98,"YES"),EXACT(J98,"NO"),EXACT(J98,"UNCLEAR")),OR(EXACT(O98,"OBSERVED"),EXACT(O98,"INFERRED"),EXACT(O98,"ASSUMED"),EXACT(O98,"CONTRADICTORY"),EXACT(O98,"UNRESOLVED")),OR(EXACT(P98,"TRACEABLE"),EXACT(P98,"NOT TRACEABLE")),OR(EXACT(Q98,"CURRENT ENOUGH"),EXACT(Q98,"STALE / UNCLEAR")),OR(EXACT(R98,"DIRECT"),EXACT(R98,"INDIRECT")),OR(EXACT(S98,"IN SCOPE"),EXACT(S98,"PARTIAL / OUT OF SCOPE")),OR(EXACT(T98,"INDEPENDENT"),EXACT(T98,"DERIVATIVE / UNCLEAR")),OR(EXACT(U98,"PRESENT"),EXACT(U98,"ABSENT / NOT REQUIRED")),OR(EXACT(V98,"NONE KNOWN"),EXACT(V98,"MATERIAL CONFLICT")),OR(EXACT(W98,"ACCEPTABLE"),EXACT(W98,"UNCLEAR"),EXACT(W98,"PROHIBITED"))),"VALID","INVALID - CONTROLLED TOKEN"))</x:f>
      </x:c>
      <x:c r="AF98" s="30" t="str">
        <x:f>IF(A98="","",IF(AND(B98&lt;&gt;"",C98&lt;&gt;"",D98&lt;&gt;"",E98&lt;&gt;"",G98&lt;&gt;"",H98&lt;&gt;"",K98&lt;&gt;"",L98&lt;&gt;"",M98&lt;&gt;"",N98&lt;&gt;"",X98&lt;&gt;"",Y98&lt;&gt;"",Z98&lt;&gt;"",AA98&lt;&gt;""),"VALID","INVALID - REQUIRED FIELD"))</x:f>
      </x:c>
      <x:c r="AG98" s="30" t="str">
        <x:f>IF(A98="","",IF(W98="PROHIBITED","HOLD",IF(J98="NO","HOLD",IF(P98="NOT TRACEABLE","HOLD",IF(AND(O98="ASSUMED",F98="MATERIAL"),"HOLD",IF(OR(O98="CONTRADICTORY",O98="UNRESOLVED",V98="MATERIAL CONFLICT"),"HOLD",""))))))</x:f>
      </x:c>
      <x:c r="AH98" s="30" t="str">
        <x:f>IF(A98="","",IF(OR(Q98="STALE / UNCLEAR",R98="INDIRECT",S98="PARTIAL / OUT OF SCOPE",T98="DERIVATIVE / UNCLEAR",AND(O98="INFERRED",F98="MATERIAL",U98&lt;&gt;"PRESENT"),O98="ASSUMED"),"WEAK","CLEAR"))</x:f>
      </x:c>
      <x:c r="AI98" s="30" t="str">
        <x:f>IF(A98="","",IF(OR(AB98&lt;&gt;"VALID",AC98&lt;&gt;"VALID",AD98&lt;&gt;"VALID",AE98&lt;&gt;"VALID",AF98&lt;&gt;"VALID"),"REPAIR / NARROW",IF(AG98="HOLD","HOLD / EXCLUDE",IF(OR(J98="UNCLEAR",W98="UNCLEAR"),"REPAIR / NARROW",IF(AH98="WEAK",IF(AND(O98="INFERRED",J98="YES",P98="TRACEABLE",Q98="CURRENT ENOUGH",S98="IN SCOPE",W98="ACCEPTABLE",OR(F98="SUPPORTING",U98="PRESENT")),"BOUNDED INFERENCE","REPAIR / NARROW"),IF(O98="OBSERVED","DECISION-USABLE",IF(O98="INFERRED","BOUNDED INFERENCE","REPAIR / NARROW")))))))</x:f>
      </x:c>
      <x:c r="AJ98" s="30" t="str">
        <x:f>IF(A98="","",IF(AI98="DECISION-USABLE","Freeze the audited wording for downstream use.",IF(AI98="BOUNDED INFERENCE","Freeze the bounded inference with its label and limitation.",IF(AI98="REPAIR / NARROW","Repair ownership, role fit, provenance, controls or wording before use.","Hold the record out of decision use until the blocking condition is resolved."))))</x:f>
      </x:c>
      <x:c r="AK98" s="30" t="str">
        <x:f>IF(A98="","",C98&amp;"|~|"&amp;B98&amp;"|~|"&amp;D98&amp;"|~|"&amp;E98&amp;"|~|"&amp;F98&amp;"|~|"&amp;G98)</x:f>
      </x:c>
      <x:c r="AL98" s="30" t="str">
        <x:f>IF(A98="","",B98&amp;"|~|"&amp;C98&amp;"|~|"&amp;D98)</x:f>
      </x:c>
    </x:row>
    <x:row r="99">
      <x:c r="A99" s="24"/>
      <x:c r="B99" s="24"/>
      <x:c r="C99" s="24"/>
      <x:c r="D99" s="24"/>
      <x:c r="E99" s="24"/>
      <x:c r="F99" s="24"/>
      <x:c r="G99" s="24"/>
      <x:c r="H99" s="24"/>
      <x:c r="I99" s="24"/>
      <x:c r="J99" s="24"/>
      <x:c r="K99" s="24"/>
      <x:c r="L99" s="34"/>
      <x:c r="M99" s="34"/>
      <x:c r="N99" s="24"/>
      <x:c r="O99" s="24"/>
      <x:c r="P99" s="24"/>
      <x:c r="Q99" s="24"/>
      <x:c r="R99" s="24"/>
      <x:c r="S99" s="24"/>
      <x:c r="T99" s="24"/>
      <x:c r="U99" s="24"/>
      <x:c r="V99" s="24"/>
      <x:c r="W99" s="24"/>
      <x:c r="X99" s="24"/>
      <x:c r="Y99" s="24"/>
      <x:c r="Z99" s="24"/>
      <x:c r="AA99" s="24"/>
      <x:c r="AB99" s="30" t="str">
        <x:f>IF(A99="","",IF(COUNTIF($A$6:$A$205,A99)=1,"VALID","INVALID - DUPLICATE EVIDENCE ID"))</x:f>
      </x:c>
      <x:c r="AC99" s="30" t="str">
        <x:f>IF(A99="","",IF(AND(COUNTIF(DECISION_CONTEXT!$A$6:$A$205,B99)=1,EXACT(B99,INDEX(DECISION_CONTEXT!$A$6:$A$205,MATCH(B99,DECISION_CONTEXT!$A$6:$A$205,0)))),"VALID","INVALID - DECISION LINK"))</x:f>
      </x:c>
      <x:c r="AD99" s="30" t="str">
        <x:f>IF(A99="","",IF(AND(COUNTIF(CLAIM_REGISTER!$A$6:$A$205,C99)=1,EXACT(AK99,INDEX(CLAIM_REGISTER!$Q$6:$Q$205,MATCH(C99,CLAIM_REGISTER!$A$6:$A$205,0)))),"VALID","INVALID - CLAIM OWNERSHIP"))</x:f>
      </x:c>
      <x:c r="AE99" s="30" t="str">
        <x:f>IF(A99="","",IF(AND(OR(EXACT(F99,"MATERIAL"),EXACT(F99,"SUPPORTING")),OR(EXACT(I99,"FIRST-PARTY PUBLISHED"),EXACT(I99,"BUYER / SALES EVIDENCE"),EXACT(I99,"INDEPENDENT THIRD PARTY"),EXACT(I99,"MODELLED / ESTIMATED"),EXACT(I99,"DISCOVERY / INDEX"),EXACT(I99,"INTERNAL OBSERVATION"),EXACT(I99,"SPECIALIST / AUTHORITY"),EXACT(I99,"DECISION RECORD")),OR(EXACT(J99,"YES"),EXACT(J99,"NO"),EXACT(J99,"UNCLEAR")),OR(EXACT(O99,"OBSERVED"),EXACT(O99,"INFERRED"),EXACT(O99,"ASSUMED"),EXACT(O99,"CONTRADICTORY"),EXACT(O99,"UNRESOLVED")),OR(EXACT(P99,"TRACEABLE"),EXACT(P99,"NOT TRACEABLE")),OR(EXACT(Q99,"CURRENT ENOUGH"),EXACT(Q99,"STALE / UNCLEAR")),OR(EXACT(R99,"DIRECT"),EXACT(R99,"INDIRECT")),OR(EXACT(S99,"IN SCOPE"),EXACT(S99,"PARTIAL / OUT OF SCOPE")),OR(EXACT(T99,"INDEPENDENT"),EXACT(T99,"DERIVATIVE / UNCLEAR")),OR(EXACT(U99,"PRESENT"),EXACT(U99,"ABSENT / NOT REQUIRED")),OR(EXACT(V99,"NONE KNOWN"),EXACT(V99,"MATERIAL CONFLICT")),OR(EXACT(W99,"ACCEPTABLE"),EXACT(W99,"UNCLEAR"),EXACT(W99,"PROHIBITED"))),"VALID","INVALID - CONTROLLED TOKEN"))</x:f>
      </x:c>
      <x:c r="AF99" s="30" t="str">
        <x:f>IF(A99="","",IF(AND(B99&lt;&gt;"",C99&lt;&gt;"",D99&lt;&gt;"",E99&lt;&gt;"",G99&lt;&gt;"",H99&lt;&gt;"",K99&lt;&gt;"",L99&lt;&gt;"",M99&lt;&gt;"",N99&lt;&gt;"",X99&lt;&gt;"",Y99&lt;&gt;"",Z99&lt;&gt;"",AA99&lt;&gt;""),"VALID","INVALID - REQUIRED FIELD"))</x:f>
      </x:c>
      <x:c r="AG99" s="30" t="str">
        <x:f>IF(A99="","",IF(W99="PROHIBITED","HOLD",IF(J99="NO","HOLD",IF(P99="NOT TRACEABLE","HOLD",IF(AND(O99="ASSUMED",F99="MATERIAL"),"HOLD",IF(OR(O99="CONTRADICTORY",O99="UNRESOLVED",V99="MATERIAL CONFLICT"),"HOLD",""))))))</x:f>
      </x:c>
      <x:c r="AH99" s="30" t="str">
        <x:f>IF(A99="","",IF(OR(Q99="STALE / UNCLEAR",R99="INDIRECT",S99="PARTIAL / OUT OF SCOPE",T99="DERIVATIVE / UNCLEAR",AND(O99="INFERRED",F99="MATERIAL",U99&lt;&gt;"PRESENT"),O99="ASSUMED"),"WEAK","CLEAR"))</x:f>
      </x:c>
      <x:c r="AI99" s="30" t="str">
        <x:f>IF(A99="","",IF(OR(AB99&lt;&gt;"VALID",AC99&lt;&gt;"VALID",AD99&lt;&gt;"VALID",AE99&lt;&gt;"VALID",AF99&lt;&gt;"VALID"),"REPAIR / NARROW",IF(AG99="HOLD","HOLD / EXCLUDE",IF(OR(J99="UNCLEAR",W99="UNCLEAR"),"REPAIR / NARROW",IF(AH99="WEAK",IF(AND(O99="INFERRED",J99="YES",P99="TRACEABLE",Q99="CURRENT ENOUGH",S99="IN SCOPE",W99="ACCEPTABLE",OR(F99="SUPPORTING",U99="PRESENT")),"BOUNDED INFERENCE","REPAIR / NARROW"),IF(O99="OBSERVED","DECISION-USABLE",IF(O99="INFERRED","BOUNDED INFERENCE","REPAIR / NARROW")))))))</x:f>
      </x:c>
      <x:c r="AJ99" s="30" t="str">
        <x:f>IF(A99="","",IF(AI99="DECISION-USABLE","Freeze the audited wording for downstream use.",IF(AI99="BOUNDED INFERENCE","Freeze the bounded inference with its label and limitation.",IF(AI99="REPAIR / NARROW","Repair ownership, role fit, provenance, controls or wording before use.","Hold the record out of decision use until the blocking condition is resolved."))))</x:f>
      </x:c>
      <x:c r="AK99" s="30" t="str">
        <x:f>IF(A99="","",C99&amp;"|~|"&amp;B99&amp;"|~|"&amp;D99&amp;"|~|"&amp;E99&amp;"|~|"&amp;F99&amp;"|~|"&amp;G99)</x:f>
      </x:c>
      <x:c r="AL99" s="30" t="str">
        <x:f>IF(A99="","",B99&amp;"|~|"&amp;C99&amp;"|~|"&amp;D99)</x:f>
      </x:c>
    </x:row>
    <x:row r="100">
      <x:c r="A100" s="24"/>
      <x:c r="B100" s="24"/>
      <x:c r="C100" s="24"/>
      <x:c r="D100" s="24"/>
      <x:c r="E100" s="24"/>
      <x:c r="F100" s="24"/>
      <x:c r="G100" s="24"/>
      <x:c r="H100" s="24"/>
      <x:c r="I100" s="24"/>
      <x:c r="J100" s="24"/>
      <x:c r="K100" s="24"/>
      <x:c r="L100" s="34"/>
      <x:c r="M100" s="34"/>
      <x:c r="N100" s="24"/>
      <x:c r="O100" s="24"/>
      <x:c r="P100" s="24"/>
      <x:c r="Q100" s="24"/>
      <x:c r="R100" s="24"/>
      <x:c r="S100" s="24"/>
      <x:c r="T100" s="24"/>
      <x:c r="U100" s="24"/>
      <x:c r="V100" s="24"/>
      <x:c r="W100" s="24"/>
      <x:c r="X100" s="24"/>
      <x:c r="Y100" s="24"/>
      <x:c r="Z100" s="24"/>
      <x:c r="AA100" s="24"/>
      <x:c r="AB100" s="30" t="str">
        <x:f>IF(A100="","",IF(COUNTIF($A$6:$A$205,A100)=1,"VALID","INVALID - DUPLICATE EVIDENCE ID"))</x:f>
      </x:c>
      <x:c r="AC100" s="30" t="str">
        <x:f>IF(A100="","",IF(AND(COUNTIF(DECISION_CONTEXT!$A$6:$A$205,B100)=1,EXACT(B100,INDEX(DECISION_CONTEXT!$A$6:$A$205,MATCH(B100,DECISION_CONTEXT!$A$6:$A$205,0)))),"VALID","INVALID - DECISION LINK"))</x:f>
      </x:c>
      <x:c r="AD100" s="30" t="str">
        <x:f>IF(A100="","",IF(AND(COUNTIF(CLAIM_REGISTER!$A$6:$A$205,C100)=1,EXACT(AK100,INDEX(CLAIM_REGISTER!$Q$6:$Q$205,MATCH(C100,CLAIM_REGISTER!$A$6:$A$205,0)))),"VALID","INVALID - CLAIM OWNERSHIP"))</x:f>
      </x:c>
      <x:c r="AE100" s="30" t="str">
        <x:f>IF(A100="","",IF(AND(OR(EXACT(F100,"MATERIAL"),EXACT(F100,"SUPPORTING")),OR(EXACT(I100,"FIRST-PARTY PUBLISHED"),EXACT(I100,"BUYER / SALES EVIDENCE"),EXACT(I100,"INDEPENDENT THIRD PARTY"),EXACT(I100,"MODELLED / ESTIMATED"),EXACT(I100,"DISCOVERY / INDEX"),EXACT(I100,"INTERNAL OBSERVATION"),EXACT(I100,"SPECIALIST / AUTHORITY"),EXACT(I100,"DECISION RECORD")),OR(EXACT(J100,"YES"),EXACT(J100,"NO"),EXACT(J100,"UNCLEAR")),OR(EXACT(O100,"OBSERVED"),EXACT(O100,"INFERRED"),EXACT(O100,"ASSUMED"),EXACT(O100,"CONTRADICTORY"),EXACT(O100,"UNRESOLVED")),OR(EXACT(P100,"TRACEABLE"),EXACT(P100,"NOT TRACEABLE")),OR(EXACT(Q100,"CURRENT ENOUGH"),EXACT(Q100,"STALE / UNCLEAR")),OR(EXACT(R100,"DIRECT"),EXACT(R100,"INDIRECT")),OR(EXACT(S100,"IN SCOPE"),EXACT(S100,"PARTIAL / OUT OF SCOPE")),OR(EXACT(T100,"INDEPENDENT"),EXACT(T100,"DERIVATIVE / UNCLEAR")),OR(EXACT(U100,"PRESENT"),EXACT(U100,"ABSENT / NOT REQUIRED")),OR(EXACT(V100,"NONE KNOWN"),EXACT(V100,"MATERIAL CONFLICT")),OR(EXACT(W100,"ACCEPTABLE"),EXACT(W100,"UNCLEAR"),EXACT(W100,"PROHIBITED"))),"VALID","INVALID - CONTROLLED TOKEN"))</x:f>
      </x:c>
      <x:c r="AF100" s="30" t="str">
        <x:f>IF(A100="","",IF(AND(B100&lt;&gt;"",C100&lt;&gt;"",D100&lt;&gt;"",E100&lt;&gt;"",G100&lt;&gt;"",H100&lt;&gt;"",K100&lt;&gt;"",L100&lt;&gt;"",M100&lt;&gt;"",N100&lt;&gt;"",X100&lt;&gt;"",Y100&lt;&gt;"",Z100&lt;&gt;"",AA100&lt;&gt;""),"VALID","INVALID - REQUIRED FIELD"))</x:f>
      </x:c>
      <x:c r="AG100" s="30" t="str">
        <x:f>IF(A100="","",IF(W100="PROHIBITED","HOLD",IF(J100="NO","HOLD",IF(P100="NOT TRACEABLE","HOLD",IF(AND(O100="ASSUMED",F100="MATERIAL"),"HOLD",IF(OR(O100="CONTRADICTORY",O100="UNRESOLVED",V100="MATERIAL CONFLICT"),"HOLD",""))))))</x:f>
      </x:c>
      <x:c r="AH100" s="30" t="str">
        <x:f>IF(A100="","",IF(OR(Q100="STALE / UNCLEAR",R100="INDIRECT",S100="PARTIAL / OUT OF SCOPE",T100="DERIVATIVE / UNCLEAR",AND(O100="INFERRED",F100="MATERIAL",U100&lt;&gt;"PRESENT"),O100="ASSUMED"),"WEAK","CLEAR"))</x:f>
      </x:c>
      <x:c r="AI100" s="30" t="str">
        <x:f>IF(A100="","",IF(OR(AB100&lt;&gt;"VALID",AC100&lt;&gt;"VALID",AD100&lt;&gt;"VALID",AE100&lt;&gt;"VALID",AF100&lt;&gt;"VALID"),"REPAIR / NARROW",IF(AG100="HOLD","HOLD / EXCLUDE",IF(OR(J100="UNCLEAR",W100="UNCLEAR"),"REPAIR / NARROW",IF(AH100="WEAK",IF(AND(O100="INFERRED",J100="YES",P100="TRACEABLE",Q100="CURRENT ENOUGH",S100="IN SCOPE",W100="ACCEPTABLE",OR(F100="SUPPORTING",U100="PRESENT")),"BOUNDED INFERENCE","REPAIR / NARROW"),IF(O100="OBSERVED","DECISION-USABLE",IF(O100="INFERRED","BOUNDED INFERENCE","REPAIR / NARROW")))))))</x:f>
      </x:c>
      <x:c r="AJ100" s="30" t="str">
        <x:f>IF(A100="","",IF(AI100="DECISION-USABLE","Freeze the audited wording for downstream use.",IF(AI100="BOUNDED INFERENCE","Freeze the bounded inference with its label and limitation.",IF(AI100="REPAIR / NARROW","Repair ownership, role fit, provenance, controls or wording before use.","Hold the record out of decision use until the blocking condition is resolved."))))</x:f>
      </x:c>
      <x:c r="AK100" s="30" t="str">
        <x:f>IF(A100="","",C100&amp;"|~|"&amp;B100&amp;"|~|"&amp;D100&amp;"|~|"&amp;E100&amp;"|~|"&amp;F100&amp;"|~|"&amp;G100)</x:f>
      </x:c>
      <x:c r="AL100" s="30" t="str">
        <x:f>IF(A100="","",B100&amp;"|~|"&amp;C100&amp;"|~|"&amp;D100)</x:f>
      </x:c>
    </x:row>
    <x:row r="101">
      <x:c r="A101" s="24"/>
      <x:c r="B101" s="24"/>
      <x:c r="C101" s="24"/>
      <x:c r="D101" s="24"/>
      <x:c r="E101" s="24"/>
      <x:c r="F101" s="24"/>
      <x:c r="G101" s="24"/>
      <x:c r="H101" s="24"/>
      <x:c r="I101" s="24"/>
      <x:c r="J101" s="24"/>
      <x:c r="K101" s="24"/>
      <x:c r="L101" s="34"/>
      <x:c r="M101" s="34"/>
      <x:c r="N101" s="24"/>
      <x:c r="O101" s="24"/>
      <x:c r="P101" s="24"/>
      <x:c r="Q101" s="24"/>
      <x:c r="R101" s="24"/>
      <x:c r="S101" s="24"/>
      <x:c r="T101" s="24"/>
      <x:c r="U101" s="24"/>
      <x:c r="V101" s="24"/>
      <x:c r="W101" s="24"/>
      <x:c r="X101" s="24"/>
      <x:c r="Y101" s="24"/>
      <x:c r="Z101" s="24"/>
      <x:c r="AA101" s="24"/>
      <x:c r="AB101" s="30" t="str">
        <x:f>IF(A101="","",IF(COUNTIF($A$6:$A$205,A101)=1,"VALID","INVALID - DUPLICATE EVIDENCE ID"))</x:f>
      </x:c>
      <x:c r="AC101" s="30" t="str">
        <x:f>IF(A101="","",IF(AND(COUNTIF(DECISION_CONTEXT!$A$6:$A$205,B101)=1,EXACT(B101,INDEX(DECISION_CONTEXT!$A$6:$A$205,MATCH(B101,DECISION_CONTEXT!$A$6:$A$205,0)))),"VALID","INVALID - DECISION LINK"))</x:f>
      </x:c>
      <x:c r="AD101" s="30" t="str">
        <x:f>IF(A101="","",IF(AND(COUNTIF(CLAIM_REGISTER!$A$6:$A$205,C101)=1,EXACT(AK101,INDEX(CLAIM_REGISTER!$Q$6:$Q$205,MATCH(C101,CLAIM_REGISTER!$A$6:$A$205,0)))),"VALID","INVALID - CLAIM OWNERSHIP"))</x:f>
      </x:c>
      <x:c r="AE101" s="30" t="str">
        <x:f>IF(A101="","",IF(AND(OR(EXACT(F101,"MATERIAL"),EXACT(F101,"SUPPORTING")),OR(EXACT(I101,"FIRST-PARTY PUBLISHED"),EXACT(I101,"BUYER / SALES EVIDENCE"),EXACT(I101,"INDEPENDENT THIRD PARTY"),EXACT(I101,"MODELLED / ESTIMATED"),EXACT(I101,"DISCOVERY / INDEX"),EXACT(I101,"INTERNAL OBSERVATION"),EXACT(I101,"SPECIALIST / AUTHORITY"),EXACT(I101,"DECISION RECORD")),OR(EXACT(J101,"YES"),EXACT(J101,"NO"),EXACT(J101,"UNCLEAR")),OR(EXACT(O101,"OBSERVED"),EXACT(O101,"INFERRED"),EXACT(O101,"ASSUMED"),EXACT(O101,"CONTRADICTORY"),EXACT(O101,"UNRESOLVED")),OR(EXACT(P101,"TRACEABLE"),EXACT(P101,"NOT TRACEABLE")),OR(EXACT(Q101,"CURRENT ENOUGH"),EXACT(Q101,"STALE / UNCLEAR")),OR(EXACT(R101,"DIRECT"),EXACT(R101,"INDIRECT")),OR(EXACT(S101,"IN SCOPE"),EXACT(S101,"PARTIAL / OUT OF SCOPE")),OR(EXACT(T101,"INDEPENDENT"),EXACT(T101,"DERIVATIVE / UNCLEAR")),OR(EXACT(U101,"PRESENT"),EXACT(U101,"ABSENT / NOT REQUIRED")),OR(EXACT(V101,"NONE KNOWN"),EXACT(V101,"MATERIAL CONFLICT")),OR(EXACT(W101,"ACCEPTABLE"),EXACT(W101,"UNCLEAR"),EXACT(W101,"PROHIBITED"))),"VALID","INVALID - CONTROLLED TOKEN"))</x:f>
      </x:c>
      <x:c r="AF101" s="30" t="str">
        <x:f>IF(A101="","",IF(AND(B101&lt;&gt;"",C101&lt;&gt;"",D101&lt;&gt;"",E101&lt;&gt;"",G101&lt;&gt;"",H101&lt;&gt;"",K101&lt;&gt;"",L101&lt;&gt;"",M101&lt;&gt;"",N101&lt;&gt;"",X101&lt;&gt;"",Y101&lt;&gt;"",Z101&lt;&gt;"",AA101&lt;&gt;""),"VALID","INVALID - REQUIRED FIELD"))</x:f>
      </x:c>
      <x:c r="AG101" s="30" t="str">
        <x:f>IF(A101="","",IF(W101="PROHIBITED","HOLD",IF(J101="NO","HOLD",IF(P101="NOT TRACEABLE","HOLD",IF(AND(O101="ASSUMED",F101="MATERIAL"),"HOLD",IF(OR(O101="CONTRADICTORY",O101="UNRESOLVED",V101="MATERIAL CONFLICT"),"HOLD",""))))))</x:f>
      </x:c>
      <x:c r="AH101" s="30" t="str">
        <x:f>IF(A101="","",IF(OR(Q101="STALE / UNCLEAR",R101="INDIRECT",S101="PARTIAL / OUT OF SCOPE",T101="DERIVATIVE / UNCLEAR",AND(O101="INFERRED",F101="MATERIAL",U101&lt;&gt;"PRESENT"),O101="ASSUMED"),"WEAK","CLEAR"))</x:f>
      </x:c>
      <x:c r="AI101" s="30" t="str">
        <x:f>IF(A101="","",IF(OR(AB101&lt;&gt;"VALID",AC101&lt;&gt;"VALID",AD101&lt;&gt;"VALID",AE101&lt;&gt;"VALID",AF101&lt;&gt;"VALID"),"REPAIR / NARROW",IF(AG101="HOLD","HOLD / EXCLUDE",IF(OR(J101="UNCLEAR",W101="UNCLEAR"),"REPAIR / NARROW",IF(AH101="WEAK",IF(AND(O101="INFERRED",J101="YES",P101="TRACEABLE",Q101="CURRENT ENOUGH",S101="IN SCOPE",W101="ACCEPTABLE",OR(F101="SUPPORTING",U101="PRESENT")),"BOUNDED INFERENCE","REPAIR / NARROW"),IF(O101="OBSERVED","DECISION-USABLE",IF(O101="INFERRED","BOUNDED INFERENCE","REPAIR / NARROW")))))))</x:f>
      </x:c>
      <x:c r="AJ101" s="30" t="str">
        <x:f>IF(A101="","",IF(AI101="DECISION-USABLE","Freeze the audited wording for downstream use.",IF(AI101="BOUNDED INFERENCE","Freeze the bounded inference with its label and limitation.",IF(AI101="REPAIR / NARROW","Repair ownership, role fit, provenance, controls or wording before use.","Hold the record out of decision use until the blocking condition is resolved."))))</x:f>
      </x:c>
      <x:c r="AK101" s="30" t="str">
        <x:f>IF(A101="","",C101&amp;"|~|"&amp;B101&amp;"|~|"&amp;D101&amp;"|~|"&amp;E101&amp;"|~|"&amp;F101&amp;"|~|"&amp;G101)</x:f>
      </x:c>
      <x:c r="AL101" s="30" t="str">
        <x:f>IF(A101="","",B101&amp;"|~|"&amp;C101&amp;"|~|"&amp;D101)</x:f>
      </x:c>
    </x:row>
    <x:row r="102">
      <x:c r="A102" s="24"/>
      <x:c r="B102" s="24"/>
      <x:c r="C102" s="24"/>
      <x:c r="D102" s="24"/>
      <x:c r="E102" s="24"/>
      <x:c r="F102" s="24"/>
      <x:c r="G102" s="24"/>
      <x:c r="H102" s="24"/>
      <x:c r="I102" s="24"/>
      <x:c r="J102" s="24"/>
      <x:c r="K102" s="24"/>
      <x:c r="L102" s="34"/>
      <x:c r="M102" s="34"/>
      <x:c r="N102" s="24"/>
      <x:c r="O102" s="24"/>
      <x:c r="P102" s="24"/>
      <x:c r="Q102" s="24"/>
      <x:c r="R102" s="24"/>
      <x:c r="S102" s="24"/>
      <x:c r="T102" s="24"/>
      <x:c r="U102" s="24"/>
      <x:c r="V102" s="24"/>
      <x:c r="W102" s="24"/>
      <x:c r="X102" s="24"/>
      <x:c r="Y102" s="24"/>
      <x:c r="Z102" s="24"/>
      <x:c r="AA102" s="24"/>
      <x:c r="AB102" s="30" t="str">
        <x:f>IF(A102="","",IF(COUNTIF($A$6:$A$205,A102)=1,"VALID","INVALID - DUPLICATE EVIDENCE ID"))</x:f>
      </x:c>
      <x:c r="AC102" s="30" t="str">
        <x:f>IF(A102="","",IF(AND(COUNTIF(DECISION_CONTEXT!$A$6:$A$205,B102)=1,EXACT(B102,INDEX(DECISION_CONTEXT!$A$6:$A$205,MATCH(B102,DECISION_CONTEXT!$A$6:$A$205,0)))),"VALID","INVALID - DECISION LINK"))</x:f>
      </x:c>
      <x:c r="AD102" s="30" t="str">
        <x:f>IF(A102="","",IF(AND(COUNTIF(CLAIM_REGISTER!$A$6:$A$205,C102)=1,EXACT(AK102,INDEX(CLAIM_REGISTER!$Q$6:$Q$205,MATCH(C102,CLAIM_REGISTER!$A$6:$A$205,0)))),"VALID","INVALID - CLAIM OWNERSHIP"))</x:f>
      </x:c>
      <x:c r="AE102" s="30" t="str">
        <x:f>IF(A102="","",IF(AND(OR(EXACT(F102,"MATERIAL"),EXACT(F102,"SUPPORTING")),OR(EXACT(I102,"FIRST-PARTY PUBLISHED"),EXACT(I102,"BUYER / SALES EVIDENCE"),EXACT(I102,"INDEPENDENT THIRD PARTY"),EXACT(I102,"MODELLED / ESTIMATED"),EXACT(I102,"DISCOVERY / INDEX"),EXACT(I102,"INTERNAL OBSERVATION"),EXACT(I102,"SPECIALIST / AUTHORITY"),EXACT(I102,"DECISION RECORD")),OR(EXACT(J102,"YES"),EXACT(J102,"NO"),EXACT(J102,"UNCLEAR")),OR(EXACT(O102,"OBSERVED"),EXACT(O102,"INFERRED"),EXACT(O102,"ASSUMED"),EXACT(O102,"CONTRADICTORY"),EXACT(O102,"UNRESOLVED")),OR(EXACT(P102,"TRACEABLE"),EXACT(P102,"NOT TRACEABLE")),OR(EXACT(Q102,"CURRENT ENOUGH"),EXACT(Q102,"STALE / UNCLEAR")),OR(EXACT(R102,"DIRECT"),EXACT(R102,"INDIRECT")),OR(EXACT(S102,"IN SCOPE"),EXACT(S102,"PARTIAL / OUT OF SCOPE")),OR(EXACT(T102,"INDEPENDENT"),EXACT(T102,"DERIVATIVE / UNCLEAR")),OR(EXACT(U102,"PRESENT"),EXACT(U102,"ABSENT / NOT REQUIRED")),OR(EXACT(V102,"NONE KNOWN"),EXACT(V102,"MATERIAL CONFLICT")),OR(EXACT(W102,"ACCEPTABLE"),EXACT(W102,"UNCLEAR"),EXACT(W102,"PROHIBITED"))),"VALID","INVALID - CONTROLLED TOKEN"))</x:f>
      </x:c>
      <x:c r="AF102" s="30" t="str">
        <x:f>IF(A102="","",IF(AND(B102&lt;&gt;"",C102&lt;&gt;"",D102&lt;&gt;"",E102&lt;&gt;"",G102&lt;&gt;"",H102&lt;&gt;"",K102&lt;&gt;"",L102&lt;&gt;"",M102&lt;&gt;"",N102&lt;&gt;"",X102&lt;&gt;"",Y102&lt;&gt;"",Z102&lt;&gt;"",AA102&lt;&gt;""),"VALID","INVALID - REQUIRED FIELD"))</x:f>
      </x:c>
      <x:c r="AG102" s="30" t="str">
        <x:f>IF(A102="","",IF(W102="PROHIBITED","HOLD",IF(J102="NO","HOLD",IF(P102="NOT TRACEABLE","HOLD",IF(AND(O102="ASSUMED",F102="MATERIAL"),"HOLD",IF(OR(O102="CONTRADICTORY",O102="UNRESOLVED",V102="MATERIAL CONFLICT"),"HOLD",""))))))</x:f>
      </x:c>
      <x:c r="AH102" s="30" t="str">
        <x:f>IF(A102="","",IF(OR(Q102="STALE / UNCLEAR",R102="INDIRECT",S102="PARTIAL / OUT OF SCOPE",T102="DERIVATIVE / UNCLEAR",AND(O102="INFERRED",F102="MATERIAL",U102&lt;&gt;"PRESENT"),O102="ASSUMED"),"WEAK","CLEAR"))</x:f>
      </x:c>
      <x:c r="AI102" s="30" t="str">
        <x:f>IF(A102="","",IF(OR(AB102&lt;&gt;"VALID",AC102&lt;&gt;"VALID",AD102&lt;&gt;"VALID",AE102&lt;&gt;"VALID",AF102&lt;&gt;"VALID"),"REPAIR / NARROW",IF(AG102="HOLD","HOLD / EXCLUDE",IF(OR(J102="UNCLEAR",W102="UNCLEAR"),"REPAIR / NARROW",IF(AH102="WEAK",IF(AND(O102="INFERRED",J102="YES",P102="TRACEABLE",Q102="CURRENT ENOUGH",S102="IN SCOPE",W102="ACCEPTABLE",OR(F102="SUPPORTING",U102="PRESENT")),"BOUNDED INFERENCE","REPAIR / NARROW"),IF(O102="OBSERVED","DECISION-USABLE",IF(O102="INFERRED","BOUNDED INFERENCE","REPAIR / NARROW")))))))</x:f>
      </x:c>
      <x:c r="AJ102" s="30" t="str">
        <x:f>IF(A102="","",IF(AI102="DECISION-USABLE","Freeze the audited wording for downstream use.",IF(AI102="BOUNDED INFERENCE","Freeze the bounded inference with its label and limitation.",IF(AI102="REPAIR / NARROW","Repair ownership, role fit, provenance, controls or wording before use.","Hold the record out of decision use until the blocking condition is resolved."))))</x:f>
      </x:c>
      <x:c r="AK102" s="30" t="str">
        <x:f>IF(A102="","",C102&amp;"|~|"&amp;B102&amp;"|~|"&amp;D102&amp;"|~|"&amp;E102&amp;"|~|"&amp;F102&amp;"|~|"&amp;G102)</x:f>
      </x:c>
      <x:c r="AL102" s="30" t="str">
        <x:f>IF(A102="","",B102&amp;"|~|"&amp;C102&amp;"|~|"&amp;D102)</x:f>
      </x:c>
    </x:row>
    <x:row r="103">
      <x:c r="A103" s="24"/>
      <x:c r="B103" s="24"/>
      <x:c r="C103" s="24"/>
      <x:c r="D103" s="24"/>
      <x:c r="E103" s="24"/>
      <x:c r="F103" s="24"/>
      <x:c r="G103" s="24"/>
      <x:c r="H103" s="24"/>
      <x:c r="I103" s="24"/>
      <x:c r="J103" s="24"/>
      <x:c r="K103" s="24"/>
      <x:c r="L103" s="34"/>
      <x:c r="M103" s="34"/>
      <x:c r="N103" s="24"/>
      <x:c r="O103" s="24"/>
      <x:c r="P103" s="24"/>
      <x:c r="Q103" s="24"/>
      <x:c r="R103" s="24"/>
      <x:c r="S103" s="24"/>
      <x:c r="T103" s="24"/>
      <x:c r="U103" s="24"/>
      <x:c r="V103" s="24"/>
      <x:c r="W103" s="24"/>
      <x:c r="X103" s="24"/>
      <x:c r="Y103" s="24"/>
      <x:c r="Z103" s="24"/>
      <x:c r="AA103" s="24"/>
      <x:c r="AB103" s="30" t="str">
        <x:f>IF(A103="","",IF(COUNTIF($A$6:$A$205,A103)=1,"VALID","INVALID - DUPLICATE EVIDENCE ID"))</x:f>
      </x:c>
      <x:c r="AC103" s="30" t="str">
        <x:f>IF(A103="","",IF(AND(COUNTIF(DECISION_CONTEXT!$A$6:$A$205,B103)=1,EXACT(B103,INDEX(DECISION_CONTEXT!$A$6:$A$205,MATCH(B103,DECISION_CONTEXT!$A$6:$A$205,0)))),"VALID","INVALID - DECISION LINK"))</x:f>
      </x:c>
      <x:c r="AD103" s="30" t="str">
        <x:f>IF(A103="","",IF(AND(COUNTIF(CLAIM_REGISTER!$A$6:$A$205,C103)=1,EXACT(AK103,INDEX(CLAIM_REGISTER!$Q$6:$Q$205,MATCH(C103,CLAIM_REGISTER!$A$6:$A$205,0)))),"VALID","INVALID - CLAIM OWNERSHIP"))</x:f>
      </x:c>
      <x:c r="AE103" s="30" t="str">
        <x:f>IF(A103="","",IF(AND(OR(EXACT(F103,"MATERIAL"),EXACT(F103,"SUPPORTING")),OR(EXACT(I103,"FIRST-PARTY PUBLISHED"),EXACT(I103,"BUYER / SALES EVIDENCE"),EXACT(I103,"INDEPENDENT THIRD PARTY"),EXACT(I103,"MODELLED / ESTIMATED"),EXACT(I103,"DISCOVERY / INDEX"),EXACT(I103,"INTERNAL OBSERVATION"),EXACT(I103,"SPECIALIST / AUTHORITY"),EXACT(I103,"DECISION RECORD")),OR(EXACT(J103,"YES"),EXACT(J103,"NO"),EXACT(J103,"UNCLEAR")),OR(EXACT(O103,"OBSERVED"),EXACT(O103,"INFERRED"),EXACT(O103,"ASSUMED"),EXACT(O103,"CONTRADICTORY"),EXACT(O103,"UNRESOLVED")),OR(EXACT(P103,"TRACEABLE"),EXACT(P103,"NOT TRACEABLE")),OR(EXACT(Q103,"CURRENT ENOUGH"),EXACT(Q103,"STALE / UNCLEAR")),OR(EXACT(R103,"DIRECT"),EXACT(R103,"INDIRECT")),OR(EXACT(S103,"IN SCOPE"),EXACT(S103,"PARTIAL / OUT OF SCOPE")),OR(EXACT(T103,"INDEPENDENT"),EXACT(T103,"DERIVATIVE / UNCLEAR")),OR(EXACT(U103,"PRESENT"),EXACT(U103,"ABSENT / NOT REQUIRED")),OR(EXACT(V103,"NONE KNOWN"),EXACT(V103,"MATERIAL CONFLICT")),OR(EXACT(W103,"ACCEPTABLE"),EXACT(W103,"UNCLEAR"),EXACT(W103,"PROHIBITED"))),"VALID","INVALID - CONTROLLED TOKEN"))</x:f>
      </x:c>
      <x:c r="AF103" s="30" t="str">
        <x:f>IF(A103="","",IF(AND(B103&lt;&gt;"",C103&lt;&gt;"",D103&lt;&gt;"",E103&lt;&gt;"",G103&lt;&gt;"",H103&lt;&gt;"",K103&lt;&gt;"",L103&lt;&gt;"",M103&lt;&gt;"",N103&lt;&gt;"",X103&lt;&gt;"",Y103&lt;&gt;"",Z103&lt;&gt;"",AA103&lt;&gt;""),"VALID","INVALID - REQUIRED FIELD"))</x:f>
      </x:c>
      <x:c r="AG103" s="30" t="str">
        <x:f>IF(A103="","",IF(W103="PROHIBITED","HOLD",IF(J103="NO","HOLD",IF(P103="NOT TRACEABLE","HOLD",IF(AND(O103="ASSUMED",F103="MATERIAL"),"HOLD",IF(OR(O103="CONTRADICTORY",O103="UNRESOLVED",V103="MATERIAL CONFLICT"),"HOLD",""))))))</x:f>
      </x:c>
      <x:c r="AH103" s="30" t="str">
        <x:f>IF(A103="","",IF(OR(Q103="STALE / UNCLEAR",R103="INDIRECT",S103="PARTIAL / OUT OF SCOPE",T103="DERIVATIVE / UNCLEAR",AND(O103="INFERRED",F103="MATERIAL",U103&lt;&gt;"PRESENT"),O103="ASSUMED"),"WEAK","CLEAR"))</x:f>
      </x:c>
      <x:c r="AI103" s="30" t="str">
        <x:f>IF(A103="","",IF(OR(AB103&lt;&gt;"VALID",AC103&lt;&gt;"VALID",AD103&lt;&gt;"VALID",AE103&lt;&gt;"VALID",AF103&lt;&gt;"VALID"),"REPAIR / NARROW",IF(AG103="HOLD","HOLD / EXCLUDE",IF(OR(J103="UNCLEAR",W103="UNCLEAR"),"REPAIR / NARROW",IF(AH103="WEAK",IF(AND(O103="INFERRED",J103="YES",P103="TRACEABLE",Q103="CURRENT ENOUGH",S103="IN SCOPE",W103="ACCEPTABLE",OR(F103="SUPPORTING",U103="PRESENT")),"BOUNDED INFERENCE","REPAIR / NARROW"),IF(O103="OBSERVED","DECISION-USABLE",IF(O103="INFERRED","BOUNDED INFERENCE","REPAIR / NARROW")))))))</x:f>
      </x:c>
      <x:c r="AJ103" s="30" t="str">
        <x:f>IF(A103="","",IF(AI103="DECISION-USABLE","Freeze the audited wording for downstream use.",IF(AI103="BOUNDED INFERENCE","Freeze the bounded inference with its label and limitation.",IF(AI103="REPAIR / NARROW","Repair ownership, role fit, provenance, controls or wording before use.","Hold the record out of decision use until the blocking condition is resolved."))))</x:f>
      </x:c>
      <x:c r="AK103" s="30" t="str">
        <x:f>IF(A103="","",C103&amp;"|~|"&amp;B103&amp;"|~|"&amp;D103&amp;"|~|"&amp;E103&amp;"|~|"&amp;F103&amp;"|~|"&amp;G103)</x:f>
      </x:c>
      <x:c r="AL103" s="30" t="str">
        <x:f>IF(A103="","",B103&amp;"|~|"&amp;C103&amp;"|~|"&amp;D103)</x:f>
      </x:c>
    </x:row>
    <x:row r="104">
      <x:c r="A104" s="24"/>
      <x:c r="B104" s="24"/>
      <x:c r="C104" s="24"/>
      <x:c r="D104" s="24"/>
      <x:c r="E104" s="24"/>
      <x:c r="F104" s="24"/>
      <x:c r="G104" s="24"/>
      <x:c r="H104" s="24"/>
      <x:c r="I104" s="24"/>
      <x:c r="J104" s="24"/>
      <x:c r="K104" s="24"/>
      <x:c r="L104" s="34"/>
      <x:c r="M104" s="34"/>
      <x:c r="N104" s="24"/>
      <x:c r="O104" s="24"/>
      <x:c r="P104" s="24"/>
      <x:c r="Q104" s="24"/>
      <x:c r="R104" s="24"/>
      <x:c r="S104" s="24"/>
      <x:c r="T104" s="24"/>
      <x:c r="U104" s="24"/>
      <x:c r="V104" s="24"/>
      <x:c r="W104" s="24"/>
      <x:c r="X104" s="24"/>
      <x:c r="Y104" s="24"/>
      <x:c r="Z104" s="24"/>
      <x:c r="AA104" s="24"/>
      <x:c r="AB104" s="30" t="str">
        <x:f>IF(A104="","",IF(COUNTIF($A$6:$A$205,A104)=1,"VALID","INVALID - DUPLICATE EVIDENCE ID"))</x:f>
      </x:c>
      <x:c r="AC104" s="30" t="str">
        <x:f>IF(A104="","",IF(AND(COUNTIF(DECISION_CONTEXT!$A$6:$A$205,B104)=1,EXACT(B104,INDEX(DECISION_CONTEXT!$A$6:$A$205,MATCH(B104,DECISION_CONTEXT!$A$6:$A$205,0)))),"VALID","INVALID - DECISION LINK"))</x:f>
      </x:c>
      <x:c r="AD104" s="30" t="str">
        <x:f>IF(A104="","",IF(AND(COUNTIF(CLAIM_REGISTER!$A$6:$A$205,C104)=1,EXACT(AK104,INDEX(CLAIM_REGISTER!$Q$6:$Q$205,MATCH(C104,CLAIM_REGISTER!$A$6:$A$205,0)))),"VALID","INVALID - CLAIM OWNERSHIP"))</x:f>
      </x:c>
      <x:c r="AE104" s="30" t="str">
        <x:f>IF(A104="","",IF(AND(OR(EXACT(F104,"MATERIAL"),EXACT(F104,"SUPPORTING")),OR(EXACT(I104,"FIRST-PARTY PUBLISHED"),EXACT(I104,"BUYER / SALES EVIDENCE"),EXACT(I104,"INDEPENDENT THIRD PARTY"),EXACT(I104,"MODELLED / ESTIMATED"),EXACT(I104,"DISCOVERY / INDEX"),EXACT(I104,"INTERNAL OBSERVATION"),EXACT(I104,"SPECIALIST / AUTHORITY"),EXACT(I104,"DECISION RECORD")),OR(EXACT(J104,"YES"),EXACT(J104,"NO"),EXACT(J104,"UNCLEAR")),OR(EXACT(O104,"OBSERVED"),EXACT(O104,"INFERRED"),EXACT(O104,"ASSUMED"),EXACT(O104,"CONTRADICTORY"),EXACT(O104,"UNRESOLVED")),OR(EXACT(P104,"TRACEABLE"),EXACT(P104,"NOT TRACEABLE")),OR(EXACT(Q104,"CURRENT ENOUGH"),EXACT(Q104,"STALE / UNCLEAR")),OR(EXACT(R104,"DIRECT"),EXACT(R104,"INDIRECT")),OR(EXACT(S104,"IN SCOPE"),EXACT(S104,"PARTIAL / OUT OF SCOPE")),OR(EXACT(T104,"INDEPENDENT"),EXACT(T104,"DERIVATIVE / UNCLEAR")),OR(EXACT(U104,"PRESENT"),EXACT(U104,"ABSENT / NOT REQUIRED")),OR(EXACT(V104,"NONE KNOWN"),EXACT(V104,"MATERIAL CONFLICT")),OR(EXACT(W104,"ACCEPTABLE"),EXACT(W104,"UNCLEAR"),EXACT(W104,"PROHIBITED"))),"VALID","INVALID - CONTROLLED TOKEN"))</x:f>
      </x:c>
      <x:c r="AF104" s="30" t="str">
        <x:f>IF(A104="","",IF(AND(B104&lt;&gt;"",C104&lt;&gt;"",D104&lt;&gt;"",E104&lt;&gt;"",G104&lt;&gt;"",H104&lt;&gt;"",K104&lt;&gt;"",L104&lt;&gt;"",M104&lt;&gt;"",N104&lt;&gt;"",X104&lt;&gt;"",Y104&lt;&gt;"",Z104&lt;&gt;"",AA104&lt;&gt;""),"VALID","INVALID - REQUIRED FIELD"))</x:f>
      </x:c>
      <x:c r="AG104" s="30" t="str">
        <x:f>IF(A104="","",IF(W104="PROHIBITED","HOLD",IF(J104="NO","HOLD",IF(P104="NOT TRACEABLE","HOLD",IF(AND(O104="ASSUMED",F104="MATERIAL"),"HOLD",IF(OR(O104="CONTRADICTORY",O104="UNRESOLVED",V104="MATERIAL CONFLICT"),"HOLD",""))))))</x:f>
      </x:c>
      <x:c r="AH104" s="30" t="str">
        <x:f>IF(A104="","",IF(OR(Q104="STALE / UNCLEAR",R104="INDIRECT",S104="PARTIAL / OUT OF SCOPE",T104="DERIVATIVE / UNCLEAR",AND(O104="INFERRED",F104="MATERIAL",U104&lt;&gt;"PRESENT"),O104="ASSUMED"),"WEAK","CLEAR"))</x:f>
      </x:c>
      <x:c r="AI104" s="30" t="str">
        <x:f>IF(A104="","",IF(OR(AB104&lt;&gt;"VALID",AC104&lt;&gt;"VALID",AD104&lt;&gt;"VALID",AE104&lt;&gt;"VALID",AF104&lt;&gt;"VALID"),"REPAIR / NARROW",IF(AG104="HOLD","HOLD / EXCLUDE",IF(OR(J104="UNCLEAR",W104="UNCLEAR"),"REPAIR / NARROW",IF(AH104="WEAK",IF(AND(O104="INFERRED",J104="YES",P104="TRACEABLE",Q104="CURRENT ENOUGH",S104="IN SCOPE",W104="ACCEPTABLE",OR(F104="SUPPORTING",U104="PRESENT")),"BOUNDED INFERENCE","REPAIR / NARROW"),IF(O104="OBSERVED","DECISION-USABLE",IF(O104="INFERRED","BOUNDED INFERENCE","REPAIR / NARROW")))))))</x:f>
      </x:c>
      <x:c r="AJ104" s="30" t="str">
        <x:f>IF(A104="","",IF(AI104="DECISION-USABLE","Freeze the audited wording for downstream use.",IF(AI104="BOUNDED INFERENCE","Freeze the bounded inference with its label and limitation.",IF(AI104="REPAIR / NARROW","Repair ownership, role fit, provenance, controls or wording before use.","Hold the record out of decision use until the blocking condition is resolved."))))</x:f>
      </x:c>
      <x:c r="AK104" s="30" t="str">
        <x:f>IF(A104="","",C104&amp;"|~|"&amp;B104&amp;"|~|"&amp;D104&amp;"|~|"&amp;E104&amp;"|~|"&amp;F104&amp;"|~|"&amp;G104)</x:f>
      </x:c>
      <x:c r="AL104" s="30" t="str">
        <x:f>IF(A104="","",B104&amp;"|~|"&amp;C104&amp;"|~|"&amp;D104)</x:f>
      </x:c>
    </x:row>
    <x:row r="105">
      <x:c r="A105" s="24"/>
      <x:c r="B105" s="24"/>
      <x:c r="C105" s="24"/>
      <x:c r="D105" s="24"/>
      <x:c r="E105" s="24"/>
      <x:c r="F105" s="24"/>
      <x:c r="G105" s="24"/>
      <x:c r="H105" s="24"/>
      <x:c r="I105" s="24"/>
      <x:c r="J105" s="24"/>
      <x:c r="K105" s="24"/>
      <x:c r="L105" s="34"/>
      <x:c r="M105" s="34"/>
      <x:c r="N105" s="24"/>
      <x:c r="O105" s="24"/>
      <x:c r="P105" s="24"/>
      <x:c r="Q105" s="24"/>
      <x:c r="R105" s="24"/>
      <x:c r="S105" s="24"/>
      <x:c r="T105" s="24"/>
      <x:c r="U105" s="24"/>
      <x:c r="V105" s="24"/>
      <x:c r="W105" s="24"/>
      <x:c r="X105" s="24"/>
      <x:c r="Y105" s="24"/>
      <x:c r="Z105" s="24"/>
      <x:c r="AA105" s="24"/>
      <x:c r="AB105" s="30" t="str">
        <x:f>IF(A105="","",IF(COUNTIF($A$6:$A$205,A105)=1,"VALID","INVALID - DUPLICATE EVIDENCE ID"))</x:f>
      </x:c>
      <x:c r="AC105" s="30" t="str">
        <x:f>IF(A105="","",IF(AND(COUNTIF(DECISION_CONTEXT!$A$6:$A$205,B105)=1,EXACT(B105,INDEX(DECISION_CONTEXT!$A$6:$A$205,MATCH(B105,DECISION_CONTEXT!$A$6:$A$205,0)))),"VALID","INVALID - DECISION LINK"))</x:f>
      </x:c>
      <x:c r="AD105" s="30" t="str">
        <x:f>IF(A105="","",IF(AND(COUNTIF(CLAIM_REGISTER!$A$6:$A$205,C105)=1,EXACT(AK105,INDEX(CLAIM_REGISTER!$Q$6:$Q$205,MATCH(C105,CLAIM_REGISTER!$A$6:$A$205,0)))),"VALID","INVALID - CLAIM OWNERSHIP"))</x:f>
      </x:c>
      <x:c r="AE105" s="30" t="str">
        <x:f>IF(A105="","",IF(AND(OR(EXACT(F105,"MATERIAL"),EXACT(F105,"SUPPORTING")),OR(EXACT(I105,"FIRST-PARTY PUBLISHED"),EXACT(I105,"BUYER / SALES EVIDENCE"),EXACT(I105,"INDEPENDENT THIRD PARTY"),EXACT(I105,"MODELLED / ESTIMATED"),EXACT(I105,"DISCOVERY / INDEX"),EXACT(I105,"INTERNAL OBSERVATION"),EXACT(I105,"SPECIALIST / AUTHORITY"),EXACT(I105,"DECISION RECORD")),OR(EXACT(J105,"YES"),EXACT(J105,"NO"),EXACT(J105,"UNCLEAR")),OR(EXACT(O105,"OBSERVED"),EXACT(O105,"INFERRED"),EXACT(O105,"ASSUMED"),EXACT(O105,"CONTRADICTORY"),EXACT(O105,"UNRESOLVED")),OR(EXACT(P105,"TRACEABLE"),EXACT(P105,"NOT TRACEABLE")),OR(EXACT(Q105,"CURRENT ENOUGH"),EXACT(Q105,"STALE / UNCLEAR")),OR(EXACT(R105,"DIRECT"),EXACT(R105,"INDIRECT")),OR(EXACT(S105,"IN SCOPE"),EXACT(S105,"PARTIAL / OUT OF SCOPE")),OR(EXACT(T105,"INDEPENDENT"),EXACT(T105,"DERIVATIVE / UNCLEAR")),OR(EXACT(U105,"PRESENT"),EXACT(U105,"ABSENT / NOT REQUIRED")),OR(EXACT(V105,"NONE KNOWN"),EXACT(V105,"MATERIAL CONFLICT")),OR(EXACT(W105,"ACCEPTABLE"),EXACT(W105,"UNCLEAR"),EXACT(W105,"PROHIBITED"))),"VALID","INVALID - CONTROLLED TOKEN"))</x:f>
      </x:c>
      <x:c r="AF105" s="30" t="str">
        <x:f>IF(A105="","",IF(AND(B105&lt;&gt;"",C105&lt;&gt;"",D105&lt;&gt;"",E105&lt;&gt;"",G105&lt;&gt;"",H105&lt;&gt;"",K105&lt;&gt;"",L105&lt;&gt;"",M105&lt;&gt;"",N105&lt;&gt;"",X105&lt;&gt;"",Y105&lt;&gt;"",Z105&lt;&gt;"",AA105&lt;&gt;""),"VALID","INVALID - REQUIRED FIELD"))</x:f>
      </x:c>
      <x:c r="AG105" s="30" t="str">
        <x:f>IF(A105="","",IF(W105="PROHIBITED","HOLD",IF(J105="NO","HOLD",IF(P105="NOT TRACEABLE","HOLD",IF(AND(O105="ASSUMED",F105="MATERIAL"),"HOLD",IF(OR(O105="CONTRADICTORY",O105="UNRESOLVED",V105="MATERIAL CONFLICT"),"HOLD",""))))))</x:f>
      </x:c>
      <x:c r="AH105" s="30" t="str">
        <x:f>IF(A105="","",IF(OR(Q105="STALE / UNCLEAR",R105="INDIRECT",S105="PARTIAL / OUT OF SCOPE",T105="DERIVATIVE / UNCLEAR",AND(O105="INFERRED",F105="MATERIAL",U105&lt;&gt;"PRESENT"),O105="ASSUMED"),"WEAK","CLEAR"))</x:f>
      </x:c>
      <x:c r="AI105" s="30" t="str">
        <x:f>IF(A105="","",IF(OR(AB105&lt;&gt;"VALID",AC105&lt;&gt;"VALID",AD105&lt;&gt;"VALID",AE105&lt;&gt;"VALID",AF105&lt;&gt;"VALID"),"REPAIR / NARROW",IF(AG105="HOLD","HOLD / EXCLUDE",IF(OR(J105="UNCLEAR",W105="UNCLEAR"),"REPAIR / NARROW",IF(AH105="WEAK",IF(AND(O105="INFERRED",J105="YES",P105="TRACEABLE",Q105="CURRENT ENOUGH",S105="IN SCOPE",W105="ACCEPTABLE",OR(F105="SUPPORTING",U105="PRESENT")),"BOUNDED INFERENCE","REPAIR / NARROW"),IF(O105="OBSERVED","DECISION-USABLE",IF(O105="INFERRED","BOUNDED INFERENCE","REPAIR / NARROW")))))))</x:f>
      </x:c>
      <x:c r="AJ105" s="30" t="str">
        <x:f>IF(A105="","",IF(AI105="DECISION-USABLE","Freeze the audited wording for downstream use.",IF(AI105="BOUNDED INFERENCE","Freeze the bounded inference with its label and limitation.",IF(AI105="REPAIR / NARROW","Repair ownership, role fit, provenance, controls or wording before use.","Hold the record out of decision use until the blocking condition is resolved."))))</x:f>
      </x:c>
      <x:c r="AK105" s="30" t="str">
        <x:f>IF(A105="","",C105&amp;"|~|"&amp;B105&amp;"|~|"&amp;D105&amp;"|~|"&amp;E105&amp;"|~|"&amp;F105&amp;"|~|"&amp;G105)</x:f>
      </x:c>
      <x:c r="AL105" s="30" t="str">
        <x:f>IF(A105="","",B105&amp;"|~|"&amp;C105&amp;"|~|"&amp;D105)</x:f>
      </x:c>
    </x:row>
    <x:row r="106">
      <x:c r="A106" s="24"/>
      <x:c r="B106" s="24"/>
      <x:c r="C106" s="24"/>
      <x:c r="D106" s="24"/>
      <x:c r="E106" s="24"/>
      <x:c r="F106" s="24"/>
      <x:c r="G106" s="24"/>
      <x:c r="H106" s="24"/>
      <x:c r="I106" s="24"/>
      <x:c r="J106" s="24"/>
      <x:c r="K106" s="24"/>
      <x:c r="L106" s="34"/>
      <x:c r="M106" s="34"/>
      <x:c r="N106" s="24"/>
      <x:c r="O106" s="24"/>
      <x:c r="P106" s="24"/>
      <x:c r="Q106" s="24"/>
      <x:c r="R106" s="24"/>
      <x:c r="S106" s="24"/>
      <x:c r="T106" s="24"/>
      <x:c r="U106" s="24"/>
      <x:c r="V106" s="24"/>
      <x:c r="W106" s="24"/>
      <x:c r="X106" s="24"/>
      <x:c r="Y106" s="24"/>
      <x:c r="Z106" s="24"/>
      <x:c r="AA106" s="24"/>
      <x:c r="AB106" s="30" t="str">
        <x:f>IF(A106="","",IF(COUNTIF($A$6:$A$205,A106)=1,"VALID","INVALID - DUPLICATE EVIDENCE ID"))</x:f>
      </x:c>
      <x:c r="AC106" s="30" t="str">
        <x:f>IF(A106="","",IF(AND(COUNTIF(DECISION_CONTEXT!$A$6:$A$205,B106)=1,EXACT(B106,INDEX(DECISION_CONTEXT!$A$6:$A$205,MATCH(B106,DECISION_CONTEXT!$A$6:$A$205,0)))),"VALID","INVALID - DECISION LINK"))</x:f>
      </x:c>
      <x:c r="AD106" s="30" t="str">
        <x:f>IF(A106="","",IF(AND(COUNTIF(CLAIM_REGISTER!$A$6:$A$205,C106)=1,EXACT(AK106,INDEX(CLAIM_REGISTER!$Q$6:$Q$205,MATCH(C106,CLAIM_REGISTER!$A$6:$A$205,0)))),"VALID","INVALID - CLAIM OWNERSHIP"))</x:f>
      </x:c>
      <x:c r="AE106" s="30" t="str">
        <x:f>IF(A106="","",IF(AND(OR(EXACT(F106,"MATERIAL"),EXACT(F106,"SUPPORTING")),OR(EXACT(I106,"FIRST-PARTY PUBLISHED"),EXACT(I106,"BUYER / SALES EVIDENCE"),EXACT(I106,"INDEPENDENT THIRD PARTY"),EXACT(I106,"MODELLED / ESTIMATED"),EXACT(I106,"DISCOVERY / INDEX"),EXACT(I106,"INTERNAL OBSERVATION"),EXACT(I106,"SPECIALIST / AUTHORITY"),EXACT(I106,"DECISION RECORD")),OR(EXACT(J106,"YES"),EXACT(J106,"NO"),EXACT(J106,"UNCLEAR")),OR(EXACT(O106,"OBSERVED"),EXACT(O106,"INFERRED"),EXACT(O106,"ASSUMED"),EXACT(O106,"CONTRADICTORY"),EXACT(O106,"UNRESOLVED")),OR(EXACT(P106,"TRACEABLE"),EXACT(P106,"NOT TRACEABLE")),OR(EXACT(Q106,"CURRENT ENOUGH"),EXACT(Q106,"STALE / UNCLEAR")),OR(EXACT(R106,"DIRECT"),EXACT(R106,"INDIRECT")),OR(EXACT(S106,"IN SCOPE"),EXACT(S106,"PARTIAL / OUT OF SCOPE")),OR(EXACT(T106,"INDEPENDENT"),EXACT(T106,"DERIVATIVE / UNCLEAR")),OR(EXACT(U106,"PRESENT"),EXACT(U106,"ABSENT / NOT REQUIRED")),OR(EXACT(V106,"NONE KNOWN"),EXACT(V106,"MATERIAL CONFLICT")),OR(EXACT(W106,"ACCEPTABLE"),EXACT(W106,"UNCLEAR"),EXACT(W106,"PROHIBITED"))),"VALID","INVALID - CONTROLLED TOKEN"))</x:f>
      </x:c>
      <x:c r="AF106" s="30" t="str">
        <x:f>IF(A106="","",IF(AND(B106&lt;&gt;"",C106&lt;&gt;"",D106&lt;&gt;"",E106&lt;&gt;"",G106&lt;&gt;"",H106&lt;&gt;"",K106&lt;&gt;"",L106&lt;&gt;"",M106&lt;&gt;"",N106&lt;&gt;"",X106&lt;&gt;"",Y106&lt;&gt;"",Z106&lt;&gt;"",AA106&lt;&gt;""),"VALID","INVALID - REQUIRED FIELD"))</x:f>
      </x:c>
      <x:c r="AG106" s="30" t="str">
        <x:f>IF(A106="","",IF(W106="PROHIBITED","HOLD",IF(J106="NO","HOLD",IF(P106="NOT TRACEABLE","HOLD",IF(AND(O106="ASSUMED",F106="MATERIAL"),"HOLD",IF(OR(O106="CONTRADICTORY",O106="UNRESOLVED",V106="MATERIAL CONFLICT"),"HOLD",""))))))</x:f>
      </x:c>
      <x:c r="AH106" s="30" t="str">
        <x:f>IF(A106="","",IF(OR(Q106="STALE / UNCLEAR",R106="INDIRECT",S106="PARTIAL / OUT OF SCOPE",T106="DERIVATIVE / UNCLEAR",AND(O106="INFERRED",F106="MATERIAL",U106&lt;&gt;"PRESENT"),O106="ASSUMED"),"WEAK","CLEAR"))</x:f>
      </x:c>
      <x:c r="AI106" s="30" t="str">
        <x:f>IF(A106="","",IF(OR(AB106&lt;&gt;"VALID",AC106&lt;&gt;"VALID",AD106&lt;&gt;"VALID",AE106&lt;&gt;"VALID",AF106&lt;&gt;"VALID"),"REPAIR / NARROW",IF(AG106="HOLD","HOLD / EXCLUDE",IF(OR(J106="UNCLEAR",W106="UNCLEAR"),"REPAIR / NARROW",IF(AH106="WEAK",IF(AND(O106="INFERRED",J106="YES",P106="TRACEABLE",Q106="CURRENT ENOUGH",S106="IN SCOPE",W106="ACCEPTABLE",OR(F106="SUPPORTING",U106="PRESENT")),"BOUNDED INFERENCE","REPAIR / NARROW"),IF(O106="OBSERVED","DECISION-USABLE",IF(O106="INFERRED","BOUNDED INFERENCE","REPAIR / NARROW")))))))</x:f>
      </x:c>
      <x:c r="AJ106" s="30" t="str">
        <x:f>IF(A106="","",IF(AI106="DECISION-USABLE","Freeze the audited wording for downstream use.",IF(AI106="BOUNDED INFERENCE","Freeze the bounded inference with its label and limitation.",IF(AI106="REPAIR / NARROW","Repair ownership, role fit, provenance, controls or wording before use.","Hold the record out of decision use until the blocking condition is resolved."))))</x:f>
      </x:c>
      <x:c r="AK106" s="30" t="str">
        <x:f>IF(A106="","",C106&amp;"|~|"&amp;B106&amp;"|~|"&amp;D106&amp;"|~|"&amp;E106&amp;"|~|"&amp;F106&amp;"|~|"&amp;G106)</x:f>
      </x:c>
      <x:c r="AL106" s="30" t="str">
        <x:f>IF(A106="","",B106&amp;"|~|"&amp;C106&amp;"|~|"&amp;D106)</x:f>
      </x:c>
    </x:row>
    <x:row r="107">
      <x:c r="A107" s="24"/>
      <x:c r="B107" s="24"/>
      <x:c r="C107" s="24"/>
      <x:c r="D107" s="24"/>
      <x:c r="E107" s="24"/>
      <x:c r="F107" s="24"/>
      <x:c r="G107" s="24"/>
      <x:c r="H107" s="24"/>
      <x:c r="I107" s="24"/>
      <x:c r="J107" s="24"/>
      <x:c r="K107" s="24"/>
      <x:c r="L107" s="34"/>
      <x:c r="M107" s="34"/>
      <x:c r="N107" s="24"/>
      <x:c r="O107" s="24"/>
      <x:c r="P107" s="24"/>
      <x:c r="Q107" s="24"/>
      <x:c r="R107" s="24"/>
      <x:c r="S107" s="24"/>
      <x:c r="T107" s="24"/>
      <x:c r="U107" s="24"/>
      <x:c r="V107" s="24"/>
      <x:c r="W107" s="24"/>
      <x:c r="X107" s="24"/>
      <x:c r="Y107" s="24"/>
      <x:c r="Z107" s="24"/>
      <x:c r="AA107" s="24"/>
      <x:c r="AB107" s="30" t="str">
        <x:f>IF(A107="","",IF(COUNTIF($A$6:$A$205,A107)=1,"VALID","INVALID - DUPLICATE EVIDENCE ID"))</x:f>
      </x:c>
      <x:c r="AC107" s="30" t="str">
        <x:f>IF(A107="","",IF(AND(COUNTIF(DECISION_CONTEXT!$A$6:$A$205,B107)=1,EXACT(B107,INDEX(DECISION_CONTEXT!$A$6:$A$205,MATCH(B107,DECISION_CONTEXT!$A$6:$A$205,0)))),"VALID","INVALID - DECISION LINK"))</x:f>
      </x:c>
      <x:c r="AD107" s="30" t="str">
        <x:f>IF(A107="","",IF(AND(COUNTIF(CLAIM_REGISTER!$A$6:$A$205,C107)=1,EXACT(AK107,INDEX(CLAIM_REGISTER!$Q$6:$Q$205,MATCH(C107,CLAIM_REGISTER!$A$6:$A$205,0)))),"VALID","INVALID - CLAIM OWNERSHIP"))</x:f>
      </x:c>
      <x:c r="AE107" s="30" t="str">
        <x:f>IF(A107="","",IF(AND(OR(EXACT(F107,"MATERIAL"),EXACT(F107,"SUPPORTING")),OR(EXACT(I107,"FIRST-PARTY PUBLISHED"),EXACT(I107,"BUYER / SALES EVIDENCE"),EXACT(I107,"INDEPENDENT THIRD PARTY"),EXACT(I107,"MODELLED / ESTIMATED"),EXACT(I107,"DISCOVERY / INDEX"),EXACT(I107,"INTERNAL OBSERVATION"),EXACT(I107,"SPECIALIST / AUTHORITY"),EXACT(I107,"DECISION RECORD")),OR(EXACT(J107,"YES"),EXACT(J107,"NO"),EXACT(J107,"UNCLEAR")),OR(EXACT(O107,"OBSERVED"),EXACT(O107,"INFERRED"),EXACT(O107,"ASSUMED"),EXACT(O107,"CONTRADICTORY"),EXACT(O107,"UNRESOLVED")),OR(EXACT(P107,"TRACEABLE"),EXACT(P107,"NOT TRACEABLE")),OR(EXACT(Q107,"CURRENT ENOUGH"),EXACT(Q107,"STALE / UNCLEAR")),OR(EXACT(R107,"DIRECT"),EXACT(R107,"INDIRECT")),OR(EXACT(S107,"IN SCOPE"),EXACT(S107,"PARTIAL / OUT OF SCOPE")),OR(EXACT(T107,"INDEPENDENT"),EXACT(T107,"DERIVATIVE / UNCLEAR")),OR(EXACT(U107,"PRESENT"),EXACT(U107,"ABSENT / NOT REQUIRED")),OR(EXACT(V107,"NONE KNOWN"),EXACT(V107,"MATERIAL CONFLICT")),OR(EXACT(W107,"ACCEPTABLE"),EXACT(W107,"UNCLEAR"),EXACT(W107,"PROHIBITED"))),"VALID","INVALID - CONTROLLED TOKEN"))</x:f>
      </x:c>
      <x:c r="AF107" s="30" t="str">
        <x:f>IF(A107="","",IF(AND(B107&lt;&gt;"",C107&lt;&gt;"",D107&lt;&gt;"",E107&lt;&gt;"",G107&lt;&gt;"",H107&lt;&gt;"",K107&lt;&gt;"",L107&lt;&gt;"",M107&lt;&gt;"",N107&lt;&gt;"",X107&lt;&gt;"",Y107&lt;&gt;"",Z107&lt;&gt;"",AA107&lt;&gt;""),"VALID","INVALID - REQUIRED FIELD"))</x:f>
      </x:c>
      <x:c r="AG107" s="30" t="str">
        <x:f>IF(A107="","",IF(W107="PROHIBITED","HOLD",IF(J107="NO","HOLD",IF(P107="NOT TRACEABLE","HOLD",IF(AND(O107="ASSUMED",F107="MATERIAL"),"HOLD",IF(OR(O107="CONTRADICTORY",O107="UNRESOLVED",V107="MATERIAL CONFLICT"),"HOLD",""))))))</x:f>
      </x:c>
      <x:c r="AH107" s="30" t="str">
        <x:f>IF(A107="","",IF(OR(Q107="STALE / UNCLEAR",R107="INDIRECT",S107="PARTIAL / OUT OF SCOPE",T107="DERIVATIVE / UNCLEAR",AND(O107="INFERRED",F107="MATERIAL",U107&lt;&gt;"PRESENT"),O107="ASSUMED"),"WEAK","CLEAR"))</x:f>
      </x:c>
      <x:c r="AI107" s="30" t="str">
        <x:f>IF(A107="","",IF(OR(AB107&lt;&gt;"VALID",AC107&lt;&gt;"VALID",AD107&lt;&gt;"VALID",AE107&lt;&gt;"VALID",AF107&lt;&gt;"VALID"),"REPAIR / NARROW",IF(AG107="HOLD","HOLD / EXCLUDE",IF(OR(J107="UNCLEAR",W107="UNCLEAR"),"REPAIR / NARROW",IF(AH107="WEAK",IF(AND(O107="INFERRED",J107="YES",P107="TRACEABLE",Q107="CURRENT ENOUGH",S107="IN SCOPE",W107="ACCEPTABLE",OR(F107="SUPPORTING",U107="PRESENT")),"BOUNDED INFERENCE","REPAIR / NARROW"),IF(O107="OBSERVED","DECISION-USABLE",IF(O107="INFERRED","BOUNDED INFERENCE","REPAIR / NARROW")))))))</x:f>
      </x:c>
      <x:c r="AJ107" s="30" t="str">
        <x:f>IF(A107="","",IF(AI107="DECISION-USABLE","Freeze the audited wording for downstream use.",IF(AI107="BOUNDED INFERENCE","Freeze the bounded inference with its label and limitation.",IF(AI107="REPAIR / NARROW","Repair ownership, role fit, provenance, controls or wording before use.","Hold the record out of decision use until the blocking condition is resolved."))))</x:f>
      </x:c>
      <x:c r="AK107" s="30" t="str">
        <x:f>IF(A107="","",C107&amp;"|~|"&amp;B107&amp;"|~|"&amp;D107&amp;"|~|"&amp;E107&amp;"|~|"&amp;F107&amp;"|~|"&amp;G107)</x:f>
      </x:c>
      <x:c r="AL107" s="30" t="str">
        <x:f>IF(A107="","",B107&amp;"|~|"&amp;C107&amp;"|~|"&amp;D107)</x:f>
      </x:c>
    </x:row>
    <x:row r="108">
      <x:c r="A108" s="24"/>
      <x:c r="B108" s="24"/>
      <x:c r="C108" s="24"/>
      <x:c r="D108" s="24"/>
      <x:c r="E108" s="24"/>
      <x:c r="F108" s="24"/>
      <x:c r="G108" s="24"/>
      <x:c r="H108" s="24"/>
      <x:c r="I108" s="24"/>
      <x:c r="J108" s="24"/>
      <x:c r="K108" s="24"/>
      <x:c r="L108" s="34"/>
      <x:c r="M108" s="34"/>
      <x:c r="N108" s="24"/>
      <x:c r="O108" s="24"/>
      <x:c r="P108" s="24"/>
      <x:c r="Q108" s="24"/>
      <x:c r="R108" s="24"/>
      <x:c r="S108" s="24"/>
      <x:c r="T108" s="24"/>
      <x:c r="U108" s="24"/>
      <x:c r="V108" s="24"/>
      <x:c r="W108" s="24"/>
      <x:c r="X108" s="24"/>
      <x:c r="Y108" s="24"/>
      <x:c r="Z108" s="24"/>
      <x:c r="AA108" s="24"/>
      <x:c r="AB108" s="30" t="str">
        <x:f>IF(A108="","",IF(COUNTIF($A$6:$A$205,A108)=1,"VALID","INVALID - DUPLICATE EVIDENCE ID"))</x:f>
      </x:c>
      <x:c r="AC108" s="30" t="str">
        <x:f>IF(A108="","",IF(AND(COUNTIF(DECISION_CONTEXT!$A$6:$A$205,B108)=1,EXACT(B108,INDEX(DECISION_CONTEXT!$A$6:$A$205,MATCH(B108,DECISION_CONTEXT!$A$6:$A$205,0)))),"VALID","INVALID - DECISION LINK"))</x:f>
      </x:c>
      <x:c r="AD108" s="30" t="str">
        <x:f>IF(A108="","",IF(AND(COUNTIF(CLAIM_REGISTER!$A$6:$A$205,C108)=1,EXACT(AK108,INDEX(CLAIM_REGISTER!$Q$6:$Q$205,MATCH(C108,CLAIM_REGISTER!$A$6:$A$205,0)))),"VALID","INVALID - CLAIM OWNERSHIP"))</x:f>
      </x:c>
      <x:c r="AE108" s="30" t="str">
        <x:f>IF(A108="","",IF(AND(OR(EXACT(F108,"MATERIAL"),EXACT(F108,"SUPPORTING")),OR(EXACT(I108,"FIRST-PARTY PUBLISHED"),EXACT(I108,"BUYER / SALES EVIDENCE"),EXACT(I108,"INDEPENDENT THIRD PARTY"),EXACT(I108,"MODELLED / ESTIMATED"),EXACT(I108,"DISCOVERY / INDEX"),EXACT(I108,"INTERNAL OBSERVATION"),EXACT(I108,"SPECIALIST / AUTHORITY"),EXACT(I108,"DECISION RECORD")),OR(EXACT(J108,"YES"),EXACT(J108,"NO"),EXACT(J108,"UNCLEAR")),OR(EXACT(O108,"OBSERVED"),EXACT(O108,"INFERRED"),EXACT(O108,"ASSUMED"),EXACT(O108,"CONTRADICTORY"),EXACT(O108,"UNRESOLVED")),OR(EXACT(P108,"TRACEABLE"),EXACT(P108,"NOT TRACEABLE")),OR(EXACT(Q108,"CURRENT ENOUGH"),EXACT(Q108,"STALE / UNCLEAR")),OR(EXACT(R108,"DIRECT"),EXACT(R108,"INDIRECT")),OR(EXACT(S108,"IN SCOPE"),EXACT(S108,"PARTIAL / OUT OF SCOPE")),OR(EXACT(T108,"INDEPENDENT"),EXACT(T108,"DERIVATIVE / UNCLEAR")),OR(EXACT(U108,"PRESENT"),EXACT(U108,"ABSENT / NOT REQUIRED")),OR(EXACT(V108,"NONE KNOWN"),EXACT(V108,"MATERIAL CONFLICT")),OR(EXACT(W108,"ACCEPTABLE"),EXACT(W108,"UNCLEAR"),EXACT(W108,"PROHIBITED"))),"VALID","INVALID - CONTROLLED TOKEN"))</x:f>
      </x:c>
      <x:c r="AF108" s="30" t="str">
        <x:f>IF(A108="","",IF(AND(B108&lt;&gt;"",C108&lt;&gt;"",D108&lt;&gt;"",E108&lt;&gt;"",G108&lt;&gt;"",H108&lt;&gt;"",K108&lt;&gt;"",L108&lt;&gt;"",M108&lt;&gt;"",N108&lt;&gt;"",X108&lt;&gt;"",Y108&lt;&gt;"",Z108&lt;&gt;"",AA108&lt;&gt;""),"VALID","INVALID - REQUIRED FIELD"))</x:f>
      </x:c>
      <x:c r="AG108" s="30" t="str">
        <x:f>IF(A108="","",IF(W108="PROHIBITED","HOLD",IF(J108="NO","HOLD",IF(P108="NOT TRACEABLE","HOLD",IF(AND(O108="ASSUMED",F108="MATERIAL"),"HOLD",IF(OR(O108="CONTRADICTORY",O108="UNRESOLVED",V108="MATERIAL CONFLICT"),"HOLD",""))))))</x:f>
      </x:c>
      <x:c r="AH108" s="30" t="str">
        <x:f>IF(A108="","",IF(OR(Q108="STALE / UNCLEAR",R108="INDIRECT",S108="PARTIAL / OUT OF SCOPE",T108="DERIVATIVE / UNCLEAR",AND(O108="INFERRED",F108="MATERIAL",U108&lt;&gt;"PRESENT"),O108="ASSUMED"),"WEAK","CLEAR"))</x:f>
      </x:c>
      <x:c r="AI108" s="30" t="str">
        <x:f>IF(A108="","",IF(OR(AB108&lt;&gt;"VALID",AC108&lt;&gt;"VALID",AD108&lt;&gt;"VALID",AE108&lt;&gt;"VALID",AF108&lt;&gt;"VALID"),"REPAIR / NARROW",IF(AG108="HOLD","HOLD / EXCLUDE",IF(OR(J108="UNCLEAR",W108="UNCLEAR"),"REPAIR / NARROW",IF(AH108="WEAK",IF(AND(O108="INFERRED",J108="YES",P108="TRACEABLE",Q108="CURRENT ENOUGH",S108="IN SCOPE",W108="ACCEPTABLE",OR(F108="SUPPORTING",U108="PRESENT")),"BOUNDED INFERENCE","REPAIR / NARROW"),IF(O108="OBSERVED","DECISION-USABLE",IF(O108="INFERRED","BOUNDED INFERENCE","REPAIR / NARROW")))))))</x:f>
      </x:c>
      <x:c r="AJ108" s="30" t="str">
        <x:f>IF(A108="","",IF(AI108="DECISION-USABLE","Freeze the audited wording for downstream use.",IF(AI108="BOUNDED INFERENCE","Freeze the bounded inference with its label and limitation.",IF(AI108="REPAIR / NARROW","Repair ownership, role fit, provenance, controls or wording before use.","Hold the record out of decision use until the blocking condition is resolved."))))</x:f>
      </x:c>
      <x:c r="AK108" s="30" t="str">
        <x:f>IF(A108="","",C108&amp;"|~|"&amp;B108&amp;"|~|"&amp;D108&amp;"|~|"&amp;E108&amp;"|~|"&amp;F108&amp;"|~|"&amp;G108)</x:f>
      </x:c>
      <x:c r="AL108" s="30" t="str">
        <x:f>IF(A108="","",B108&amp;"|~|"&amp;C108&amp;"|~|"&amp;D108)</x:f>
      </x:c>
    </x:row>
    <x:row r="109">
      <x:c r="A109" s="24"/>
      <x:c r="B109" s="24"/>
      <x:c r="C109" s="24"/>
      <x:c r="D109" s="24"/>
      <x:c r="E109" s="24"/>
      <x:c r="F109" s="24"/>
      <x:c r="G109" s="24"/>
      <x:c r="H109" s="24"/>
      <x:c r="I109" s="24"/>
      <x:c r="J109" s="24"/>
      <x:c r="K109" s="24"/>
      <x:c r="L109" s="34"/>
      <x:c r="M109" s="34"/>
      <x:c r="N109" s="24"/>
      <x:c r="O109" s="24"/>
      <x:c r="P109" s="24"/>
      <x:c r="Q109" s="24"/>
      <x:c r="R109" s="24"/>
      <x:c r="S109" s="24"/>
      <x:c r="T109" s="24"/>
      <x:c r="U109" s="24"/>
      <x:c r="V109" s="24"/>
      <x:c r="W109" s="24"/>
      <x:c r="X109" s="24"/>
      <x:c r="Y109" s="24"/>
      <x:c r="Z109" s="24"/>
      <x:c r="AA109" s="24"/>
      <x:c r="AB109" s="30" t="str">
        <x:f>IF(A109="","",IF(COUNTIF($A$6:$A$205,A109)=1,"VALID","INVALID - DUPLICATE EVIDENCE ID"))</x:f>
      </x:c>
      <x:c r="AC109" s="30" t="str">
        <x:f>IF(A109="","",IF(AND(COUNTIF(DECISION_CONTEXT!$A$6:$A$205,B109)=1,EXACT(B109,INDEX(DECISION_CONTEXT!$A$6:$A$205,MATCH(B109,DECISION_CONTEXT!$A$6:$A$205,0)))),"VALID","INVALID - DECISION LINK"))</x:f>
      </x:c>
      <x:c r="AD109" s="30" t="str">
        <x:f>IF(A109="","",IF(AND(COUNTIF(CLAIM_REGISTER!$A$6:$A$205,C109)=1,EXACT(AK109,INDEX(CLAIM_REGISTER!$Q$6:$Q$205,MATCH(C109,CLAIM_REGISTER!$A$6:$A$205,0)))),"VALID","INVALID - CLAIM OWNERSHIP"))</x:f>
      </x:c>
      <x:c r="AE109" s="30" t="str">
        <x:f>IF(A109="","",IF(AND(OR(EXACT(F109,"MATERIAL"),EXACT(F109,"SUPPORTING")),OR(EXACT(I109,"FIRST-PARTY PUBLISHED"),EXACT(I109,"BUYER / SALES EVIDENCE"),EXACT(I109,"INDEPENDENT THIRD PARTY"),EXACT(I109,"MODELLED / ESTIMATED"),EXACT(I109,"DISCOVERY / INDEX"),EXACT(I109,"INTERNAL OBSERVATION"),EXACT(I109,"SPECIALIST / AUTHORITY"),EXACT(I109,"DECISION RECORD")),OR(EXACT(J109,"YES"),EXACT(J109,"NO"),EXACT(J109,"UNCLEAR")),OR(EXACT(O109,"OBSERVED"),EXACT(O109,"INFERRED"),EXACT(O109,"ASSUMED"),EXACT(O109,"CONTRADICTORY"),EXACT(O109,"UNRESOLVED")),OR(EXACT(P109,"TRACEABLE"),EXACT(P109,"NOT TRACEABLE")),OR(EXACT(Q109,"CURRENT ENOUGH"),EXACT(Q109,"STALE / UNCLEAR")),OR(EXACT(R109,"DIRECT"),EXACT(R109,"INDIRECT")),OR(EXACT(S109,"IN SCOPE"),EXACT(S109,"PARTIAL / OUT OF SCOPE")),OR(EXACT(T109,"INDEPENDENT"),EXACT(T109,"DERIVATIVE / UNCLEAR")),OR(EXACT(U109,"PRESENT"),EXACT(U109,"ABSENT / NOT REQUIRED")),OR(EXACT(V109,"NONE KNOWN"),EXACT(V109,"MATERIAL CONFLICT")),OR(EXACT(W109,"ACCEPTABLE"),EXACT(W109,"UNCLEAR"),EXACT(W109,"PROHIBITED"))),"VALID","INVALID - CONTROLLED TOKEN"))</x:f>
      </x:c>
      <x:c r="AF109" s="30" t="str">
        <x:f>IF(A109="","",IF(AND(B109&lt;&gt;"",C109&lt;&gt;"",D109&lt;&gt;"",E109&lt;&gt;"",G109&lt;&gt;"",H109&lt;&gt;"",K109&lt;&gt;"",L109&lt;&gt;"",M109&lt;&gt;"",N109&lt;&gt;"",X109&lt;&gt;"",Y109&lt;&gt;"",Z109&lt;&gt;"",AA109&lt;&gt;""),"VALID","INVALID - REQUIRED FIELD"))</x:f>
      </x:c>
      <x:c r="AG109" s="30" t="str">
        <x:f>IF(A109="","",IF(W109="PROHIBITED","HOLD",IF(J109="NO","HOLD",IF(P109="NOT TRACEABLE","HOLD",IF(AND(O109="ASSUMED",F109="MATERIAL"),"HOLD",IF(OR(O109="CONTRADICTORY",O109="UNRESOLVED",V109="MATERIAL CONFLICT"),"HOLD",""))))))</x:f>
      </x:c>
      <x:c r="AH109" s="30" t="str">
        <x:f>IF(A109="","",IF(OR(Q109="STALE / UNCLEAR",R109="INDIRECT",S109="PARTIAL / OUT OF SCOPE",T109="DERIVATIVE / UNCLEAR",AND(O109="INFERRED",F109="MATERIAL",U109&lt;&gt;"PRESENT"),O109="ASSUMED"),"WEAK","CLEAR"))</x:f>
      </x:c>
      <x:c r="AI109" s="30" t="str">
        <x:f>IF(A109="","",IF(OR(AB109&lt;&gt;"VALID",AC109&lt;&gt;"VALID",AD109&lt;&gt;"VALID",AE109&lt;&gt;"VALID",AF109&lt;&gt;"VALID"),"REPAIR / NARROW",IF(AG109="HOLD","HOLD / EXCLUDE",IF(OR(J109="UNCLEAR",W109="UNCLEAR"),"REPAIR / NARROW",IF(AH109="WEAK",IF(AND(O109="INFERRED",J109="YES",P109="TRACEABLE",Q109="CURRENT ENOUGH",S109="IN SCOPE",W109="ACCEPTABLE",OR(F109="SUPPORTING",U109="PRESENT")),"BOUNDED INFERENCE","REPAIR / NARROW"),IF(O109="OBSERVED","DECISION-USABLE",IF(O109="INFERRED","BOUNDED INFERENCE","REPAIR / NARROW")))))))</x:f>
      </x:c>
      <x:c r="AJ109" s="30" t="str">
        <x:f>IF(A109="","",IF(AI109="DECISION-USABLE","Freeze the audited wording for downstream use.",IF(AI109="BOUNDED INFERENCE","Freeze the bounded inference with its label and limitation.",IF(AI109="REPAIR / NARROW","Repair ownership, role fit, provenance, controls or wording before use.","Hold the record out of decision use until the blocking condition is resolved."))))</x:f>
      </x:c>
      <x:c r="AK109" s="30" t="str">
        <x:f>IF(A109="","",C109&amp;"|~|"&amp;B109&amp;"|~|"&amp;D109&amp;"|~|"&amp;E109&amp;"|~|"&amp;F109&amp;"|~|"&amp;G109)</x:f>
      </x:c>
      <x:c r="AL109" s="30" t="str">
        <x:f>IF(A109="","",B109&amp;"|~|"&amp;C109&amp;"|~|"&amp;D109)</x:f>
      </x:c>
    </x:row>
    <x:row r="110">
      <x:c r="A110" s="24"/>
      <x:c r="B110" s="24"/>
      <x:c r="C110" s="24"/>
      <x:c r="D110" s="24"/>
      <x:c r="E110" s="24"/>
      <x:c r="F110" s="24"/>
      <x:c r="G110" s="24"/>
      <x:c r="H110" s="24"/>
      <x:c r="I110" s="24"/>
      <x:c r="J110" s="24"/>
      <x:c r="K110" s="24"/>
      <x:c r="L110" s="34"/>
      <x:c r="M110" s="34"/>
      <x:c r="N110" s="24"/>
      <x:c r="O110" s="24"/>
      <x:c r="P110" s="24"/>
      <x:c r="Q110" s="24"/>
      <x:c r="R110" s="24"/>
      <x:c r="S110" s="24"/>
      <x:c r="T110" s="24"/>
      <x:c r="U110" s="24"/>
      <x:c r="V110" s="24"/>
      <x:c r="W110" s="24"/>
      <x:c r="X110" s="24"/>
      <x:c r="Y110" s="24"/>
      <x:c r="Z110" s="24"/>
      <x:c r="AA110" s="24"/>
      <x:c r="AB110" s="30" t="str">
        <x:f>IF(A110="","",IF(COUNTIF($A$6:$A$205,A110)=1,"VALID","INVALID - DUPLICATE EVIDENCE ID"))</x:f>
      </x:c>
      <x:c r="AC110" s="30" t="str">
        <x:f>IF(A110="","",IF(AND(COUNTIF(DECISION_CONTEXT!$A$6:$A$205,B110)=1,EXACT(B110,INDEX(DECISION_CONTEXT!$A$6:$A$205,MATCH(B110,DECISION_CONTEXT!$A$6:$A$205,0)))),"VALID","INVALID - DECISION LINK"))</x:f>
      </x:c>
      <x:c r="AD110" s="30" t="str">
        <x:f>IF(A110="","",IF(AND(COUNTIF(CLAIM_REGISTER!$A$6:$A$205,C110)=1,EXACT(AK110,INDEX(CLAIM_REGISTER!$Q$6:$Q$205,MATCH(C110,CLAIM_REGISTER!$A$6:$A$205,0)))),"VALID","INVALID - CLAIM OWNERSHIP"))</x:f>
      </x:c>
      <x:c r="AE110" s="30" t="str">
        <x:f>IF(A110="","",IF(AND(OR(EXACT(F110,"MATERIAL"),EXACT(F110,"SUPPORTING")),OR(EXACT(I110,"FIRST-PARTY PUBLISHED"),EXACT(I110,"BUYER / SALES EVIDENCE"),EXACT(I110,"INDEPENDENT THIRD PARTY"),EXACT(I110,"MODELLED / ESTIMATED"),EXACT(I110,"DISCOVERY / INDEX"),EXACT(I110,"INTERNAL OBSERVATION"),EXACT(I110,"SPECIALIST / AUTHORITY"),EXACT(I110,"DECISION RECORD")),OR(EXACT(J110,"YES"),EXACT(J110,"NO"),EXACT(J110,"UNCLEAR")),OR(EXACT(O110,"OBSERVED"),EXACT(O110,"INFERRED"),EXACT(O110,"ASSUMED"),EXACT(O110,"CONTRADICTORY"),EXACT(O110,"UNRESOLVED")),OR(EXACT(P110,"TRACEABLE"),EXACT(P110,"NOT TRACEABLE")),OR(EXACT(Q110,"CURRENT ENOUGH"),EXACT(Q110,"STALE / UNCLEAR")),OR(EXACT(R110,"DIRECT"),EXACT(R110,"INDIRECT")),OR(EXACT(S110,"IN SCOPE"),EXACT(S110,"PARTIAL / OUT OF SCOPE")),OR(EXACT(T110,"INDEPENDENT"),EXACT(T110,"DERIVATIVE / UNCLEAR")),OR(EXACT(U110,"PRESENT"),EXACT(U110,"ABSENT / NOT REQUIRED")),OR(EXACT(V110,"NONE KNOWN"),EXACT(V110,"MATERIAL CONFLICT")),OR(EXACT(W110,"ACCEPTABLE"),EXACT(W110,"UNCLEAR"),EXACT(W110,"PROHIBITED"))),"VALID","INVALID - CONTROLLED TOKEN"))</x:f>
      </x:c>
      <x:c r="AF110" s="30" t="str">
        <x:f>IF(A110="","",IF(AND(B110&lt;&gt;"",C110&lt;&gt;"",D110&lt;&gt;"",E110&lt;&gt;"",G110&lt;&gt;"",H110&lt;&gt;"",K110&lt;&gt;"",L110&lt;&gt;"",M110&lt;&gt;"",N110&lt;&gt;"",X110&lt;&gt;"",Y110&lt;&gt;"",Z110&lt;&gt;"",AA110&lt;&gt;""),"VALID","INVALID - REQUIRED FIELD"))</x:f>
      </x:c>
      <x:c r="AG110" s="30" t="str">
        <x:f>IF(A110="","",IF(W110="PROHIBITED","HOLD",IF(J110="NO","HOLD",IF(P110="NOT TRACEABLE","HOLD",IF(AND(O110="ASSUMED",F110="MATERIAL"),"HOLD",IF(OR(O110="CONTRADICTORY",O110="UNRESOLVED",V110="MATERIAL CONFLICT"),"HOLD",""))))))</x:f>
      </x:c>
      <x:c r="AH110" s="30" t="str">
        <x:f>IF(A110="","",IF(OR(Q110="STALE / UNCLEAR",R110="INDIRECT",S110="PARTIAL / OUT OF SCOPE",T110="DERIVATIVE / UNCLEAR",AND(O110="INFERRED",F110="MATERIAL",U110&lt;&gt;"PRESENT"),O110="ASSUMED"),"WEAK","CLEAR"))</x:f>
      </x:c>
      <x:c r="AI110" s="30" t="str">
        <x:f>IF(A110="","",IF(OR(AB110&lt;&gt;"VALID",AC110&lt;&gt;"VALID",AD110&lt;&gt;"VALID",AE110&lt;&gt;"VALID",AF110&lt;&gt;"VALID"),"REPAIR / NARROW",IF(AG110="HOLD","HOLD / EXCLUDE",IF(OR(J110="UNCLEAR",W110="UNCLEAR"),"REPAIR / NARROW",IF(AH110="WEAK",IF(AND(O110="INFERRED",J110="YES",P110="TRACEABLE",Q110="CURRENT ENOUGH",S110="IN SCOPE",W110="ACCEPTABLE",OR(F110="SUPPORTING",U110="PRESENT")),"BOUNDED INFERENCE","REPAIR / NARROW"),IF(O110="OBSERVED","DECISION-USABLE",IF(O110="INFERRED","BOUNDED INFERENCE","REPAIR / NARROW")))))))</x:f>
      </x:c>
      <x:c r="AJ110" s="30" t="str">
        <x:f>IF(A110="","",IF(AI110="DECISION-USABLE","Freeze the audited wording for downstream use.",IF(AI110="BOUNDED INFERENCE","Freeze the bounded inference with its label and limitation.",IF(AI110="REPAIR / NARROW","Repair ownership, role fit, provenance, controls or wording before use.","Hold the record out of decision use until the blocking condition is resolved."))))</x:f>
      </x:c>
      <x:c r="AK110" s="30" t="str">
        <x:f>IF(A110="","",C110&amp;"|~|"&amp;B110&amp;"|~|"&amp;D110&amp;"|~|"&amp;E110&amp;"|~|"&amp;F110&amp;"|~|"&amp;G110)</x:f>
      </x:c>
      <x:c r="AL110" s="30" t="str">
        <x:f>IF(A110="","",B110&amp;"|~|"&amp;C110&amp;"|~|"&amp;D110)</x:f>
      </x:c>
    </x:row>
    <x:row r="111">
      <x:c r="A111" s="24"/>
      <x:c r="B111" s="24"/>
      <x:c r="C111" s="24"/>
      <x:c r="D111" s="24"/>
      <x:c r="E111" s="24"/>
      <x:c r="F111" s="24"/>
      <x:c r="G111" s="24"/>
      <x:c r="H111" s="24"/>
      <x:c r="I111" s="24"/>
      <x:c r="J111" s="24"/>
      <x:c r="K111" s="24"/>
      <x:c r="L111" s="34"/>
      <x:c r="M111" s="34"/>
      <x:c r="N111" s="24"/>
      <x:c r="O111" s="24"/>
      <x:c r="P111" s="24"/>
      <x:c r="Q111" s="24"/>
      <x:c r="R111" s="24"/>
      <x:c r="S111" s="24"/>
      <x:c r="T111" s="24"/>
      <x:c r="U111" s="24"/>
      <x:c r="V111" s="24"/>
      <x:c r="W111" s="24"/>
      <x:c r="X111" s="24"/>
      <x:c r="Y111" s="24"/>
      <x:c r="Z111" s="24"/>
      <x:c r="AA111" s="24"/>
      <x:c r="AB111" s="30" t="str">
        <x:f>IF(A111="","",IF(COUNTIF($A$6:$A$205,A111)=1,"VALID","INVALID - DUPLICATE EVIDENCE ID"))</x:f>
      </x:c>
      <x:c r="AC111" s="30" t="str">
        <x:f>IF(A111="","",IF(AND(COUNTIF(DECISION_CONTEXT!$A$6:$A$205,B111)=1,EXACT(B111,INDEX(DECISION_CONTEXT!$A$6:$A$205,MATCH(B111,DECISION_CONTEXT!$A$6:$A$205,0)))),"VALID","INVALID - DECISION LINK"))</x:f>
      </x:c>
      <x:c r="AD111" s="30" t="str">
        <x:f>IF(A111="","",IF(AND(COUNTIF(CLAIM_REGISTER!$A$6:$A$205,C111)=1,EXACT(AK111,INDEX(CLAIM_REGISTER!$Q$6:$Q$205,MATCH(C111,CLAIM_REGISTER!$A$6:$A$205,0)))),"VALID","INVALID - CLAIM OWNERSHIP"))</x:f>
      </x:c>
      <x:c r="AE111" s="30" t="str">
        <x:f>IF(A111="","",IF(AND(OR(EXACT(F111,"MATERIAL"),EXACT(F111,"SUPPORTING")),OR(EXACT(I111,"FIRST-PARTY PUBLISHED"),EXACT(I111,"BUYER / SALES EVIDENCE"),EXACT(I111,"INDEPENDENT THIRD PARTY"),EXACT(I111,"MODELLED / ESTIMATED"),EXACT(I111,"DISCOVERY / INDEX"),EXACT(I111,"INTERNAL OBSERVATION"),EXACT(I111,"SPECIALIST / AUTHORITY"),EXACT(I111,"DECISION RECORD")),OR(EXACT(J111,"YES"),EXACT(J111,"NO"),EXACT(J111,"UNCLEAR")),OR(EXACT(O111,"OBSERVED"),EXACT(O111,"INFERRED"),EXACT(O111,"ASSUMED"),EXACT(O111,"CONTRADICTORY"),EXACT(O111,"UNRESOLVED")),OR(EXACT(P111,"TRACEABLE"),EXACT(P111,"NOT TRACEABLE")),OR(EXACT(Q111,"CURRENT ENOUGH"),EXACT(Q111,"STALE / UNCLEAR")),OR(EXACT(R111,"DIRECT"),EXACT(R111,"INDIRECT")),OR(EXACT(S111,"IN SCOPE"),EXACT(S111,"PARTIAL / OUT OF SCOPE")),OR(EXACT(T111,"INDEPENDENT"),EXACT(T111,"DERIVATIVE / UNCLEAR")),OR(EXACT(U111,"PRESENT"),EXACT(U111,"ABSENT / NOT REQUIRED")),OR(EXACT(V111,"NONE KNOWN"),EXACT(V111,"MATERIAL CONFLICT")),OR(EXACT(W111,"ACCEPTABLE"),EXACT(W111,"UNCLEAR"),EXACT(W111,"PROHIBITED"))),"VALID","INVALID - CONTROLLED TOKEN"))</x:f>
      </x:c>
      <x:c r="AF111" s="30" t="str">
        <x:f>IF(A111="","",IF(AND(B111&lt;&gt;"",C111&lt;&gt;"",D111&lt;&gt;"",E111&lt;&gt;"",G111&lt;&gt;"",H111&lt;&gt;"",K111&lt;&gt;"",L111&lt;&gt;"",M111&lt;&gt;"",N111&lt;&gt;"",X111&lt;&gt;"",Y111&lt;&gt;"",Z111&lt;&gt;"",AA111&lt;&gt;""),"VALID","INVALID - REQUIRED FIELD"))</x:f>
      </x:c>
      <x:c r="AG111" s="30" t="str">
        <x:f>IF(A111="","",IF(W111="PROHIBITED","HOLD",IF(J111="NO","HOLD",IF(P111="NOT TRACEABLE","HOLD",IF(AND(O111="ASSUMED",F111="MATERIAL"),"HOLD",IF(OR(O111="CONTRADICTORY",O111="UNRESOLVED",V111="MATERIAL CONFLICT"),"HOLD",""))))))</x:f>
      </x:c>
      <x:c r="AH111" s="30" t="str">
        <x:f>IF(A111="","",IF(OR(Q111="STALE / UNCLEAR",R111="INDIRECT",S111="PARTIAL / OUT OF SCOPE",T111="DERIVATIVE / UNCLEAR",AND(O111="INFERRED",F111="MATERIAL",U111&lt;&gt;"PRESENT"),O111="ASSUMED"),"WEAK","CLEAR"))</x:f>
      </x:c>
      <x:c r="AI111" s="30" t="str">
        <x:f>IF(A111="","",IF(OR(AB111&lt;&gt;"VALID",AC111&lt;&gt;"VALID",AD111&lt;&gt;"VALID",AE111&lt;&gt;"VALID",AF111&lt;&gt;"VALID"),"REPAIR / NARROW",IF(AG111="HOLD","HOLD / EXCLUDE",IF(OR(J111="UNCLEAR",W111="UNCLEAR"),"REPAIR / NARROW",IF(AH111="WEAK",IF(AND(O111="INFERRED",J111="YES",P111="TRACEABLE",Q111="CURRENT ENOUGH",S111="IN SCOPE",W111="ACCEPTABLE",OR(F111="SUPPORTING",U111="PRESENT")),"BOUNDED INFERENCE","REPAIR / NARROW"),IF(O111="OBSERVED","DECISION-USABLE",IF(O111="INFERRED","BOUNDED INFERENCE","REPAIR / NARROW")))))))</x:f>
      </x:c>
      <x:c r="AJ111" s="30" t="str">
        <x:f>IF(A111="","",IF(AI111="DECISION-USABLE","Freeze the audited wording for downstream use.",IF(AI111="BOUNDED INFERENCE","Freeze the bounded inference with its label and limitation.",IF(AI111="REPAIR / NARROW","Repair ownership, role fit, provenance, controls or wording before use.","Hold the record out of decision use until the blocking condition is resolved."))))</x:f>
      </x:c>
      <x:c r="AK111" s="30" t="str">
        <x:f>IF(A111="","",C111&amp;"|~|"&amp;B111&amp;"|~|"&amp;D111&amp;"|~|"&amp;E111&amp;"|~|"&amp;F111&amp;"|~|"&amp;G111)</x:f>
      </x:c>
      <x:c r="AL111" s="30" t="str">
        <x:f>IF(A111="","",B111&amp;"|~|"&amp;C111&amp;"|~|"&amp;D111)</x:f>
      </x:c>
    </x:row>
    <x:row r="112">
      <x:c r="A112" s="24"/>
      <x:c r="B112" s="24"/>
      <x:c r="C112" s="24"/>
      <x:c r="D112" s="24"/>
      <x:c r="E112" s="24"/>
      <x:c r="F112" s="24"/>
      <x:c r="G112" s="24"/>
      <x:c r="H112" s="24"/>
      <x:c r="I112" s="24"/>
      <x:c r="J112" s="24"/>
      <x:c r="K112" s="24"/>
      <x:c r="L112" s="34"/>
      <x:c r="M112" s="34"/>
      <x:c r="N112" s="24"/>
      <x:c r="O112" s="24"/>
      <x:c r="P112" s="24"/>
      <x:c r="Q112" s="24"/>
      <x:c r="R112" s="24"/>
      <x:c r="S112" s="24"/>
      <x:c r="T112" s="24"/>
      <x:c r="U112" s="24"/>
      <x:c r="V112" s="24"/>
      <x:c r="W112" s="24"/>
      <x:c r="X112" s="24"/>
      <x:c r="Y112" s="24"/>
      <x:c r="Z112" s="24"/>
      <x:c r="AA112" s="24"/>
      <x:c r="AB112" s="30" t="str">
        <x:f>IF(A112="","",IF(COUNTIF($A$6:$A$205,A112)=1,"VALID","INVALID - DUPLICATE EVIDENCE ID"))</x:f>
      </x:c>
      <x:c r="AC112" s="30" t="str">
        <x:f>IF(A112="","",IF(AND(COUNTIF(DECISION_CONTEXT!$A$6:$A$205,B112)=1,EXACT(B112,INDEX(DECISION_CONTEXT!$A$6:$A$205,MATCH(B112,DECISION_CONTEXT!$A$6:$A$205,0)))),"VALID","INVALID - DECISION LINK"))</x:f>
      </x:c>
      <x:c r="AD112" s="30" t="str">
        <x:f>IF(A112="","",IF(AND(COUNTIF(CLAIM_REGISTER!$A$6:$A$205,C112)=1,EXACT(AK112,INDEX(CLAIM_REGISTER!$Q$6:$Q$205,MATCH(C112,CLAIM_REGISTER!$A$6:$A$205,0)))),"VALID","INVALID - CLAIM OWNERSHIP"))</x:f>
      </x:c>
      <x:c r="AE112" s="30" t="str">
        <x:f>IF(A112="","",IF(AND(OR(EXACT(F112,"MATERIAL"),EXACT(F112,"SUPPORTING")),OR(EXACT(I112,"FIRST-PARTY PUBLISHED"),EXACT(I112,"BUYER / SALES EVIDENCE"),EXACT(I112,"INDEPENDENT THIRD PARTY"),EXACT(I112,"MODELLED / ESTIMATED"),EXACT(I112,"DISCOVERY / INDEX"),EXACT(I112,"INTERNAL OBSERVATION"),EXACT(I112,"SPECIALIST / AUTHORITY"),EXACT(I112,"DECISION RECORD")),OR(EXACT(J112,"YES"),EXACT(J112,"NO"),EXACT(J112,"UNCLEAR")),OR(EXACT(O112,"OBSERVED"),EXACT(O112,"INFERRED"),EXACT(O112,"ASSUMED"),EXACT(O112,"CONTRADICTORY"),EXACT(O112,"UNRESOLVED")),OR(EXACT(P112,"TRACEABLE"),EXACT(P112,"NOT TRACEABLE")),OR(EXACT(Q112,"CURRENT ENOUGH"),EXACT(Q112,"STALE / UNCLEAR")),OR(EXACT(R112,"DIRECT"),EXACT(R112,"INDIRECT")),OR(EXACT(S112,"IN SCOPE"),EXACT(S112,"PARTIAL / OUT OF SCOPE")),OR(EXACT(T112,"INDEPENDENT"),EXACT(T112,"DERIVATIVE / UNCLEAR")),OR(EXACT(U112,"PRESENT"),EXACT(U112,"ABSENT / NOT REQUIRED")),OR(EXACT(V112,"NONE KNOWN"),EXACT(V112,"MATERIAL CONFLICT")),OR(EXACT(W112,"ACCEPTABLE"),EXACT(W112,"UNCLEAR"),EXACT(W112,"PROHIBITED"))),"VALID","INVALID - CONTROLLED TOKEN"))</x:f>
      </x:c>
      <x:c r="AF112" s="30" t="str">
        <x:f>IF(A112="","",IF(AND(B112&lt;&gt;"",C112&lt;&gt;"",D112&lt;&gt;"",E112&lt;&gt;"",G112&lt;&gt;"",H112&lt;&gt;"",K112&lt;&gt;"",L112&lt;&gt;"",M112&lt;&gt;"",N112&lt;&gt;"",X112&lt;&gt;"",Y112&lt;&gt;"",Z112&lt;&gt;"",AA112&lt;&gt;""),"VALID","INVALID - REQUIRED FIELD"))</x:f>
      </x:c>
      <x:c r="AG112" s="30" t="str">
        <x:f>IF(A112="","",IF(W112="PROHIBITED","HOLD",IF(J112="NO","HOLD",IF(P112="NOT TRACEABLE","HOLD",IF(AND(O112="ASSUMED",F112="MATERIAL"),"HOLD",IF(OR(O112="CONTRADICTORY",O112="UNRESOLVED",V112="MATERIAL CONFLICT"),"HOLD",""))))))</x:f>
      </x:c>
      <x:c r="AH112" s="30" t="str">
        <x:f>IF(A112="","",IF(OR(Q112="STALE / UNCLEAR",R112="INDIRECT",S112="PARTIAL / OUT OF SCOPE",T112="DERIVATIVE / UNCLEAR",AND(O112="INFERRED",F112="MATERIAL",U112&lt;&gt;"PRESENT"),O112="ASSUMED"),"WEAK","CLEAR"))</x:f>
      </x:c>
      <x:c r="AI112" s="30" t="str">
        <x:f>IF(A112="","",IF(OR(AB112&lt;&gt;"VALID",AC112&lt;&gt;"VALID",AD112&lt;&gt;"VALID",AE112&lt;&gt;"VALID",AF112&lt;&gt;"VALID"),"REPAIR / NARROW",IF(AG112="HOLD","HOLD / EXCLUDE",IF(OR(J112="UNCLEAR",W112="UNCLEAR"),"REPAIR / NARROW",IF(AH112="WEAK",IF(AND(O112="INFERRED",J112="YES",P112="TRACEABLE",Q112="CURRENT ENOUGH",S112="IN SCOPE",W112="ACCEPTABLE",OR(F112="SUPPORTING",U112="PRESENT")),"BOUNDED INFERENCE","REPAIR / NARROW"),IF(O112="OBSERVED","DECISION-USABLE",IF(O112="INFERRED","BOUNDED INFERENCE","REPAIR / NARROW")))))))</x:f>
      </x:c>
      <x:c r="AJ112" s="30" t="str">
        <x:f>IF(A112="","",IF(AI112="DECISION-USABLE","Freeze the audited wording for downstream use.",IF(AI112="BOUNDED INFERENCE","Freeze the bounded inference with its label and limitation.",IF(AI112="REPAIR / NARROW","Repair ownership, role fit, provenance, controls or wording before use.","Hold the record out of decision use until the blocking condition is resolved."))))</x:f>
      </x:c>
      <x:c r="AK112" s="30" t="str">
        <x:f>IF(A112="","",C112&amp;"|~|"&amp;B112&amp;"|~|"&amp;D112&amp;"|~|"&amp;E112&amp;"|~|"&amp;F112&amp;"|~|"&amp;G112)</x:f>
      </x:c>
      <x:c r="AL112" s="30" t="str">
        <x:f>IF(A112="","",B112&amp;"|~|"&amp;C112&amp;"|~|"&amp;D112)</x:f>
      </x:c>
    </x:row>
    <x:row r="113">
      <x:c r="A113" s="24"/>
      <x:c r="B113" s="24"/>
      <x:c r="C113" s="24"/>
      <x:c r="D113" s="24"/>
      <x:c r="E113" s="24"/>
      <x:c r="F113" s="24"/>
      <x:c r="G113" s="24"/>
      <x:c r="H113" s="24"/>
      <x:c r="I113" s="24"/>
      <x:c r="J113" s="24"/>
      <x:c r="K113" s="24"/>
      <x:c r="L113" s="34"/>
      <x:c r="M113" s="34"/>
      <x:c r="N113" s="24"/>
      <x:c r="O113" s="24"/>
      <x:c r="P113" s="24"/>
      <x:c r="Q113" s="24"/>
      <x:c r="R113" s="24"/>
      <x:c r="S113" s="24"/>
      <x:c r="T113" s="24"/>
      <x:c r="U113" s="24"/>
      <x:c r="V113" s="24"/>
      <x:c r="W113" s="24"/>
      <x:c r="X113" s="24"/>
      <x:c r="Y113" s="24"/>
      <x:c r="Z113" s="24"/>
      <x:c r="AA113" s="24"/>
      <x:c r="AB113" s="30" t="str">
        <x:f>IF(A113="","",IF(COUNTIF($A$6:$A$205,A113)=1,"VALID","INVALID - DUPLICATE EVIDENCE ID"))</x:f>
      </x:c>
      <x:c r="AC113" s="30" t="str">
        <x:f>IF(A113="","",IF(AND(COUNTIF(DECISION_CONTEXT!$A$6:$A$205,B113)=1,EXACT(B113,INDEX(DECISION_CONTEXT!$A$6:$A$205,MATCH(B113,DECISION_CONTEXT!$A$6:$A$205,0)))),"VALID","INVALID - DECISION LINK"))</x:f>
      </x:c>
      <x:c r="AD113" s="30" t="str">
        <x:f>IF(A113="","",IF(AND(COUNTIF(CLAIM_REGISTER!$A$6:$A$205,C113)=1,EXACT(AK113,INDEX(CLAIM_REGISTER!$Q$6:$Q$205,MATCH(C113,CLAIM_REGISTER!$A$6:$A$205,0)))),"VALID","INVALID - CLAIM OWNERSHIP"))</x:f>
      </x:c>
      <x:c r="AE113" s="30" t="str">
        <x:f>IF(A113="","",IF(AND(OR(EXACT(F113,"MATERIAL"),EXACT(F113,"SUPPORTING")),OR(EXACT(I113,"FIRST-PARTY PUBLISHED"),EXACT(I113,"BUYER / SALES EVIDENCE"),EXACT(I113,"INDEPENDENT THIRD PARTY"),EXACT(I113,"MODELLED / ESTIMATED"),EXACT(I113,"DISCOVERY / INDEX"),EXACT(I113,"INTERNAL OBSERVATION"),EXACT(I113,"SPECIALIST / AUTHORITY"),EXACT(I113,"DECISION RECORD")),OR(EXACT(J113,"YES"),EXACT(J113,"NO"),EXACT(J113,"UNCLEAR")),OR(EXACT(O113,"OBSERVED"),EXACT(O113,"INFERRED"),EXACT(O113,"ASSUMED"),EXACT(O113,"CONTRADICTORY"),EXACT(O113,"UNRESOLVED")),OR(EXACT(P113,"TRACEABLE"),EXACT(P113,"NOT TRACEABLE")),OR(EXACT(Q113,"CURRENT ENOUGH"),EXACT(Q113,"STALE / UNCLEAR")),OR(EXACT(R113,"DIRECT"),EXACT(R113,"INDIRECT")),OR(EXACT(S113,"IN SCOPE"),EXACT(S113,"PARTIAL / OUT OF SCOPE")),OR(EXACT(T113,"INDEPENDENT"),EXACT(T113,"DERIVATIVE / UNCLEAR")),OR(EXACT(U113,"PRESENT"),EXACT(U113,"ABSENT / NOT REQUIRED")),OR(EXACT(V113,"NONE KNOWN"),EXACT(V113,"MATERIAL CONFLICT")),OR(EXACT(W113,"ACCEPTABLE"),EXACT(W113,"UNCLEAR"),EXACT(W113,"PROHIBITED"))),"VALID","INVALID - CONTROLLED TOKEN"))</x:f>
      </x:c>
      <x:c r="AF113" s="30" t="str">
        <x:f>IF(A113="","",IF(AND(B113&lt;&gt;"",C113&lt;&gt;"",D113&lt;&gt;"",E113&lt;&gt;"",G113&lt;&gt;"",H113&lt;&gt;"",K113&lt;&gt;"",L113&lt;&gt;"",M113&lt;&gt;"",N113&lt;&gt;"",X113&lt;&gt;"",Y113&lt;&gt;"",Z113&lt;&gt;"",AA113&lt;&gt;""),"VALID","INVALID - REQUIRED FIELD"))</x:f>
      </x:c>
      <x:c r="AG113" s="30" t="str">
        <x:f>IF(A113="","",IF(W113="PROHIBITED","HOLD",IF(J113="NO","HOLD",IF(P113="NOT TRACEABLE","HOLD",IF(AND(O113="ASSUMED",F113="MATERIAL"),"HOLD",IF(OR(O113="CONTRADICTORY",O113="UNRESOLVED",V113="MATERIAL CONFLICT"),"HOLD",""))))))</x:f>
      </x:c>
      <x:c r="AH113" s="30" t="str">
        <x:f>IF(A113="","",IF(OR(Q113="STALE / UNCLEAR",R113="INDIRECT",S113="PARTIAL / OUT OF SCOPE",T113="DERIVATIVE / UNCLEAR",AND(O113="INFERRED",F113="MATERIAL",U113&lt;&gt;"PRESENT"),O113="ASSUMED"),"WEAK","CLEAR"))</x:f>
      </x:c>
      <x:c r="AI113" s="30" t="str">
        <x:f>IF(A113="","",IF(OR(AB113&lt;&gt;"VALID",AC113&lt;&gt;"VALID",AD113&lt;&gt;"VALID",AE113&lt;&gt;"VALID",AF113&lt;&gt;"VALID"),"REPAIR / NARROW",IF(AG113="HOLD","HOLD / EXCLUDE",IF(OR(J113="UNCLEAR",W113="UNCLEAR"),"REPAIR / NARROW",IF(AH113="WEAK",IF(AND(O113="INFERRED",J113="YES",P113="TRACEABLE",Q113="CURRENT ENOUGH",S113="IN SCOPE",W113="ACCEPTABLE",OR(F113="SUPPORTING",U113="PRESENT")),"BOUNDED INFERENCE","REPAIR / NARROW"),IF(O113="OBSERVED","DECISION-USABLE",IF(O113="INFERRED","BOUNDED INFERENCE","REPAIR / NARROW")))))))</x:f>
      </x:c>
      <x:c r="AJ113" s="30" t="str">
        <x:f>IF(A113="","",IF(AI113="DECISION-USABLE","Freeze the audited wording for downstream use.",IF(AI113="BOUNDED INFERENCE","Freeze the bounded inference with its label and limitation.",IF(AI113="REPAIR / NARROW","Repair ownership, role fit, provenance, controls or wording before use.","Hold the record out of decision use until the blocking condition is resolved."))))</x:f>
      </x:c>
      <x:c r="AK113" s="30" t="str">
        <x:f>IF(A113="","",C113&amp;"|~|"&amp;B113&amp;"|~|"&amp;D113&amp;"|~|"&amp;E113&amp;"|~|"&amp;F113&amp;"|~|"&amp;G113)</x:f>
      </x:c>
      <x:c r="AL113" s="30" t="str">
        <x:f>IF(A113="","",B113&amp;"|~|"&amp;C113&amp;"|~|"&amp;D113)</x:f>
      </x:c>
    </x:row>
    <x:row r="114">
      <x:c r="A114" s="24"/>
      <x:c r="B114" s="24"/>
      <x:c r="C114" s="24"/>
      <x:c r="D114" s="24"/>
      <x:c r="E114" s="24"/>
      <x:c r="F114" s="24"/>
      <x:c r="G114" s="24"/>
      <x:c r="H114" s="24"/>
      <x:c r="I114" s="24"/>
      <x:c r="J114" s="24"/>
      <x:c r="K114" s="24"/>
      <x:c r="L114" s="34"/>
      <x:c r="M114" s="34"/>
      <x:c r="N114" s="24"/>
      <x:c r="O114" s="24"/>
      <x:c r="P114" s="24"/>
      <x:c r="Q114" s="24"/>
      <x:c r="R114" s="24"/>
      <x:c r="S114" s="24"/>
      <x:c r="T114" s="24"/>
      <x:c r="U114" s="24"/>
      <x:c r="V114" s="24"/>
      <x:c r="W114" s="24"/>
      <x:c r="X114" s="24"/>
      <x:c r="Y114" s="24"/>
      <x:c r="Z114" s="24"/>
      <x:c r="AA114" s="24"/>
      <x:c r="AB114" s="30" t="str">
        <x:f>IF(A114="","",IF(COUNTIF($A$6:$A$205,A114)=1,"VALID","INVALID - DUPLICATE EVIDENCE ID"))</x:f>
      </x:c>
      <x:c r="AC114" s="30" t="str">
        <x:f>IF(A114="","",IF(AND(COUNTIF(DECISION_CONTEXT!$A$6:$A$205,B114)=1,EXACT(B114,INDEX(DECISION_CONTEXT!$A$6:$A$205,MATCH(B114,DECISION_CONTEXT!$A$6:$A$205,0)))),"VALID","INVALID - DECISION LINK"))</x:f>
      </x:c>
      <x:c r="AD114" s="30" t="str">
        <x:f>IF(A114="","",IF(AND(COUNTIF(CLAIM_REGISTER!$A$6:$A$205,C114)=1,EXACT(AK114,INDEX(CLAIM_REGISTER!$Q$6:$Q$205,MATCH(C114,CLAIM_REGISTER!$A$6:$A$205,0)))),"VALID","INVALID - CLAIM OWNERSHIP"))</x:f>
      </x:c>
      <x:c r="AE114" s="30" t="str">
        <x:f>IF(A114="","",IF(AND(OR(EXACT(F114,"MATERIAL"),EXACT(F114,"SUPPORTING")),OR(EXACT(I114,"FIRST-PARTY PUBLISHED"),EXACT(I114,"BUYER / SALES EVIDENCE"),EXACT(I114,"INDEPENDENT THIRD PARTY"),EXACT(I114,"MODELLED / ESTIMATED"),EXACT(I114,"DISCOVERY / INDEX"),EXACT(I114,"INTERNAL OBSERVATION"),EXACT(I114,"SPECIALIST / AUTHORITY"),EXACT(I114,"DECISION RECORD")),OR(EXACT(J114,"YES"),EXACT(J114,"NO"),EXACT(J114,"UNCLEAR")),OR(EXACT(O114,"OBSERVED"),EXACT(O114,"INFERRED"),EXACT(O114,"ASSUMED"),EXACT(O114,"CONTRADICTORY"),EXACT(O114,"UNRESOLVED")),OR(EXACT(P114,"TRACEABLE"),EXACT(P114,"NOT TRACEABLE")),OR(EXACT(Q114,"CURRENT ENOUGH"),EXACT(Q114,"STALE / UNCLEAR")),OR(EXACT(R114,"DIRECT"),EXACT(R114,"INDIRECT")),OR(EXACT(S114,"IN SCOPE"),EXACT(S114,"PARTIAL / OUT OF SCOPE")),OR(EXACT(T114,"INDEPENDENT"),EXACT(T114,"DERIVATIVE / UNCLEAR")),OR(EXACT(U114,"PRESENT"),EXACT(U114,"ABSENT / NOT REQUIRED")),OR(EXACT(V114,"NONE KNOWN"),EXACT(V114,"MATERIAL CONFLICT")),OR(EXACT(W114,"ACCEPTABLE"),EXACT(W114,"UNCLEAR"),EXACT(W114,"PROHIBITED"))),"VALID","INVALID - CONTROLLED TOKEN"))</x:f>
      </x:c>
      <x:c r="AF114" s="30" t="str">
        <x:f>IF(A114="","",IF(AND(B114&lt;&gt;"",C114&lt;&gt;"",D114&lt;&gt;"",E114&lt;&gt;"",G114&lt;&gt;"",H114&lt;&gt;"",K114&lt;&gt;"",L114&lt;&gt;"",M114&lt;&gt;"",N114&lt;&gt;"",X114&lt;&gt;"",Y114&lt;&gt;"",Z114&lt;&gt;"",AA114&lt;&gt;""),"VALID","INVALID - REQUIRED FIELD"))</x:f>
      </x:c>
      <x:c r="AG114" s="30" t="str">
        <x:f>IF(A114="","",IF(W114="PROHIBITED","HOLD",IF(J114="NO","HOLD",IF(P114="NOT TRACEABLE","HOLD",IF(AND(O114="ASSUMED",F114="MATERIAL"),"HOLD",IF(OR(O114="CONTRADICTORY",O114="UNRESOLVED",V114="MATERIAL CONFLICT"),"HOLD",""))))))</x:f>
      </x:c>
      <x:c r="AH114" s="30" t="str">
        <x:f>IF(A114="","",IF(OR(Q114="STALE / UNCLEAR",R114="INDIRECT",S114="PARTIAL / OUT OF SCOPE",T114="DERIVATIVE / UNCLEAR",AND(O114="INFERRED",F114="MATERIAL",U114&lt;&gt;"PRESENT"),O114="ASSUMED"),"WEAK","CLEAR"))</x:f>
      </x:c>
      <x:c r="AI114" s="30" t="str">
        <x:f>IF(A114="","",IF(OR(AB114&lt;&gt;"VALID",AC114&lt;&gt;"VALID",AD114&lt;&gt;"VALID",AE114&lt;&gt;"VALID",AF114&lt;&gt;"VALID"),"REPAIR / NARROW",IF(AG114="HOLD","HOLD / EXCLUDE",IF(OR(J114="UNCLEAR",W114="UNCLEAR"),"REPAIR / NARROW",IF(AH114="WEAK",IF(AND(O114="INFERRED",J114="YES",P114="TRACEABLE",Q114="CURRENT ENOUGH",S114="IN SCOPE",W114="ACCEPTABLE",OR(F114="SUPPORTING",U114="PRESENT")),"BOUNDED INFERENCE","REPAIR / NARROW"),IF(O114="OBSERVED","DECISION-USABLE",IF(O114="INFERRED","BOUNDED INFERENCE","REPAIR / NARROW")))))))</x:f>
      </x:c>
      <x:c r="AJ114" s="30" t="str">
        <x:f>IF(A114="","",IF(AI114="DECISION-USABLE","Freeze the audited wording for downstream use.",IF(AI114="BOUNDED INFERENCE","Freeze the bounded inference with its label and limitation.",IF(AI114="REPAIR / NARROW","Repair ownership, role fit, provenance, controls or wording before use.","Hold the record out of decision use until the blocking condition is resolved."))))</x:f>
      </x:c>
      <x:c r="AK114" s="30" t="str">
        <x:f>IF(A114="","",C114&amp;"|~|"&amp;B114&amp;"|~|"&amp;D114&amp;"|~|"&amp;E114&amp;"|~|"&amp;F114&amp;"|~|"&amp;G114)</x:f>
      </x:c>
      <x:c r="AL114" s="30" t="str">
        <x:f>IF(A114="","",B114&amp;"|~|"&amp;C114&amp;"|~|"&amp;D114)</x:f>
      </x:c>
    </x:row>
    <x:row r="115">
      <x:c r="A115" s="24"/>
      <x:c r="B115" s="24"/>
      <x:c r="C115" s="24"/>
      <x:c r="D115" s="24"/>
      <x:c r="E115" s="24"/>
      <x:c r="F115" s="24"/>
      <x:c r="G115" s="24"/>
      <x:c r="H115" s="24"/>
      <x:c r="I115" s="24"/>
      <x:c r="J115" s="24"/>
      <x:c r="K115" s="24"/>
      <x:c r="L115" s="34"/>
      <x:c r="M115" s="34"/>
      <x:c r="N115" s="24"/>
      <x:c r="O115" s="24"/>
      <x:c r="P115" s="24"/>
      <x:c r="Q115" s="24"/>
      <x:c r="R115" s="24"/>
      <x:c r="S115" s="24"/>
      <x:c r="T115" s="24"/>
      <x:c r="U115" s="24"/>
      <x:c r="V115" s="24"/>
      <x:c r="W115" s="24"/>
      <x:c r="X115" s="24"/>
      <x:c r="Y115" s="24"/>
      <x:c r="Z115" s="24"/>
      <x:c r="AA115" s="24"/>
      <x:c r="AB115" s="30" t="str">
        <x:f>IF(A115="","",IF(COUNTIF($A$6:$A$205,A115)=1,"VALID","INVALID - DUPLICATE EVIDENCE ID"))</x:f>
      </x:c>
      <x:c r="AC115" s="30" t="str">
        <x:f>IF(A115="","",IF(AND(COUNTIF(DECISION_CONTEXT!$A$6:$A$205,B115)=1,EXACT(B115,INDEX(DECISION_CONTEXT!$A$6:$A$205,MATCH(B115,DECISION_CONTEXT!$A$6:$A$205,0)))),"VALID","INVALID - DECISION LINK"))</x:f>
      </x:c>
      <x:c r="AD115" s="30" t="str">
        <x:f>IF(A115="","",IF(AND(COUNTIF(CLAIM_REGISTER!$A$6:$A$205,C115)=1,EXACT(AK115,INDEX(CLAIM_REGISTER!$Q$6:$Q$205,MATCH(C115,CLAIM_REGISTER!$A$6:$A$205,0)))),"VALID","INVALID - CLAIM OWNERSHIP"))</x:f>
      </x:c>
      <x:c r="AE115" s="30" t="str">
        <x:f>IF(A115="","",IF(AND(OR(EXACT(F115,"MATERIAL"),EXACT(F115,"SUPPORTING")),OR(EXACT(I115,"FIRST-PARTY PUBLISHED"),EXACT(I115,"BUYER / SALES EVIDENCE"),EXACT(I115,"INDEPENDENT THIRD PARTY"),EXACT(I115,"MODELLED / ESTIMATED"),EXACT(I115,"DISCOVERY / INDEX"),EXACT(I115,"INTERNAL OBSERVATION"),EXACT(I115,"SPECIALIST / AUTHORITY"),EXACT(I115,"DECISION RECORD")),OR(EXACT(J115,"YES"),EXACT(J115,"NO"),EXACT(J115,"UNCLEAR")),OR(EXACT(O115,"OBSERVED"),EXACT(O115,"INFERRED"),EXACT(O115,"ASSUMED"),EXACT(O115,"CONTRADICTORY"),EXACT(O115,"UNRESOLVED")),OR(EXACT(P115,"TRACEABLE"),EXACT(P115,"NOT TRACEABLE")),OR(EXACT(Q115,"CURRENT ENOUGH"),EXACT(Q115,"STALE / UNCLEAR")),OR(EXACT(R115,"DIRECT"),EXACT(R115,"INDIRECT")),OR(EXACT(S115,"IN SCOPE"),EXACT(S115,"PARTIAL / OUT OF SCOPE")),OR(EXACT(T115,"INDEPENDENT"),EXACT(T115,"DERIVATIVE / UNCLEAR")),OR(EXACT(U115,"PRESENT"),EXACT(U115,"ABSENT / NOT REQUIRED")),OR(EXACT(V115,"NONE KNOWN"),EXACT(V115,"MATERIAL CONFLICT")),OR(EXACT(W115,"ACCEPTABLE"),EXACT(W115,"UNCLEAR"),EXACT(W115,"PROHIBITED"))),"VALID","INVALID - CONTROLLED TOKEN"))</x:f>
      </x:c>
      <x:c r="AF115" s="30" t="str">
        <x:f>IF(A115="","",IF(AND(B115&lt;&gt;"",C115&lt;&gt;"",D115&lt;&gt;"",E115&lt;&gt;"",G115&lt;&gt;"",H115&lt;&gt;"",K115&lt;&gt;"",L115&lt;&gt;"",M115&lt;&gt;"",N115&lt;&gt;"",X115&lt;&gt;"",Y115&lt;&gt;"",Z115&lt;&gt;"",AA115&lt;&gt;""),"VALID","INVALID - REQUIRED FIELD"))</x:f>
      </x:c>
      <x:c r="AG115" s="30" t="str">
        <x:f>IF(A115="","",IF(W115="PROHIBITED","HOLD",IF(J115="NO","HOLD",IF(P115="NOT TRACEABLE","HOLD",IF(AND(O115="ASSUMED",F115="MATERIAL"),"HOLD",IF(OR(O115="CONTRADICTORY",O115="UNRESOLVED",V115="MATERIAL CONFLICT"),"HOLD",""))))))</x:f>
      </x:c>
      <x:c r="AH115" s="30" t="str">
        <x:f>IF(A115="","",IF(OR(Q115="STALE / UNCLEAR",R115="INDIRECT",S115="PARTIAL / OUT OF SCOPE",T115="DERIVATIVE / UNCLEAR",AND(O115="INFERRED",F115="MATERIAL",U115&lt;&gt;"PRESENT"),O115="ASSUMED"),"WEAK","CLEAR"))</x:f>
      </x:c>
      <x:c r="AI115" s="30" t="str">
        <x:f>IF(A115="","",IF(OR(AB115&lt;&gt;"VALID",AC115&lt;&gt;"VALID",AD115&lt;&gt;"VALID",AE115&lt;&gt;"VALID",AF115&lt;&gt;"VALID"),"REPAIR / NARROW",IF(AG115="HOLD","HOLD / EXCLUDE",IF(OR(J115="UNCLEAR",W115="UNCLEAR"),"REPAIR / NARROW",IF(AH115="WEAK",IF(AND(O115="INFERRED",J115="YES",P115="TRACEABLE",Q115="CURRENT ENOUGH",S115="IN SCOPE",W115="ACCEPTABLE",OR(F115="SUPPORTING",U115="PRESENT")),"BOUNDED INFERENCE","REPAIR / NARROW"),IF(O115="OBSERVED","DECISION-USABLE",IF(O115="INFERRED","BOUNDED INFERENCE","REPAIR / NARROW")))))))</x:f>
      </x:c>
      <x:c r="AJ115" s="30" t="str">
        <x:f>IF(A115="","",IF(AI115="DECISION-USABLE","Freeze the audited wording for downstream use.",IF(AI115="BOUNDED INFERENCE","Freeze the bounded inference with its label and limitation.",IF(AI115="REPAIR / NARROW","Repair ownership, role fit, provenance, controls or wording before use.","Hold the record out of decision use until the blocking condition is resolved."))))</x:f>
      </x:c>
      <x:c r="AK115" s="30" t="str">
        <x:f>IF(A115="","",C115&amp;"|~|"&amp;B115&amp;"|~|"&amp;D115&amp;"|~|"&amp;E115&amp;"|~|"&amp;F115&amp;"|~|"&amp;G115)</x:f>
      </x:c>
      <x:c r="AL115" s="30" t="str">
        <x:f>IF(A115="","",B115&amp;"|~|"&amp;C115&amp;"|~|"&amp;D115)</x:f>
      </x:c>
    </x:row>
    <x:row r="116">
      <x:c r="A116" s="24"/>
      <x:c r="B116" s="24"/>
      <x:c r="C116" s="24"/>
      <x:c r="D116" s="24"/>
      <x:c r="E116" s="24"/>
      <x:c r="F116" s="24"/>
      <x:c r="G116" s="24"/>
      <x:c r="H116" s="24"/>
      <x:c r="I116" s="24"/>
      <x:c r="J116" s="24"/>
      <x:c r="K116" s="24"/>
      <x:c r="L116" s="34"/>
      <x:c r="M116" s="34"/>
      <x:c r="N116" s="24"/>
      <x:c r="O116" s="24"/>
      <x:c r="P116" s="24"/>
      <x:c r="Q116" s="24"/>
      <x:c r="R116" s="24"/>
      <x:c r="S116" s="24"/>
      <x:c r="T116" s="24"/>
      <x:c r="U116" s="24"/>
      <x:c r="V116" s="24"/>
      <x:c r="W116" s="24"/>
      <x:c r="X116" s="24"/>
      <x:c r="Y116" s="24"/>
      <x:c r="Z116" s="24"/>
      <x:c r="AA116" s="24"/>
      <x:c r="AB116" s="30" t="str">
        <x:f>IF(A116="","",IF(COUNTIF($A$6:$A$205,A116)=1,"VALID","INVALID - DUPLICATE EVIDENCE ID"))</x:f>
      </x:c>
      <x:c r="AC116" s="30" t="str">
        <x:f>IF(A116="","",IF(AND(COUNTIF(DECISION_CONTEXT!$A$6:$A$205,B116)=1,EXACT(B116,INDEX(DECISION_CONTEXT!$A$6:$A$205,MATCH(B116,DECISION_CONTEXT!$A$6:$A$205,0)))),"VALID","INVALID - DECISION LINK"))</x:f>
      </x:c>
      <x:c r="AD116" s="30" t="str">
        <x:f>IF(A116="","",IF(AND(COUNTIF(CLAIM_REGISTER!$A$6:$A$205,C116)=1,EXACT(AK116,INDEX(CLAIM_REGISTER!$Q$6:$Q$205,MATCH(C116,CLAIM_REGISTER!$A$6:$A$205,0)))),"VALID","INVALID - CLAIM OWNERSHIP"))</x:f>
      </x:c>
      <x:c r="AE116" s="30" t="str">
        <x:f>IF(A116="","",IF(AND(OR(EXACT(F116,"MATERIAL"),EXACT(F116,"SUPPORTING")),OR(EXACT(I116,"FIRST-PARTY PUBLISHED"),EXACT(I116,"BUYER / SALES EVIDENCE"),EXACT(I116,"INDEPENDENT THIRD PARTY"),EXACT(I116,"MODELLED / ESTIMATED"),EXACT(I116,"DISCOVERY / INDEX"),EXACT(I116,"INTERNAL OBSERVATION"),EXACT(I116,"SPECIALIST / AUTHORITY"),EXACT(I116,"DECISION RECORD")),OR(EXACT(J116,"YES"),EXACT(J116,"NO"),EXACT(J116,"UNCLEAR")),OR(EXACT(O116,"OBSERVED"),EXACT(O116,"INFERRED"),EXACT(O116,"ASSUMED"),EXACT(O116,"CONTRADICTORY"),EXACT(O116,"UNRESOLVED")),OR(EXACT(P116,"TRACEABLE"),EXACT(P116,"NOT TRACEABLE")),OR(EXACT(Q116,"CURRENT ENOUGH"),EXACT(Q116,"STALE / UNCLEAR")),OR(EXACT(R116,"DIRECT"),EXACT(R116,"INDIRECT")),OR(EXACT(S116,"IN SCOPE"),EXACT(S116,"PARTIAL / OUT OF SCOPE")),OR(EXACT(T116,"INDEPENDENT"),EXACT(T116,"DERIVATIVE / UNCLEAR")),OR(EXACT(U116,"PRESENT"),EXACT(U116,"ABSENT / NOT REQUIRED")),OR(EXACT(V116,"NONE KNOWN"),EXACT(V116,"MATERIAL CONFLICT")),OR(EXACT(W116,"ACCEPTABLE"),EXACT(W116,"UNCLEAR"),EXACT(W116,"PROHIBITED"))),"VALID","INVALID - CONTROLLED TOKEN"))</x:f>
      </x:c>
      <x:c r="AF116" s="30" t="str">
        <x:f>IF(A116="","",IF(AND(B116&lt;&gt;"",C116&lt;&gt;"",D116&lt;&gt;"",E116&lt;&gt;"",G116&lt;&gt;"",H116&lt;&gt;"",K116&lt;&gt;"",L116&lt;&gt;"",M116&lt;&gt;"",N116&lt;&gt;"",X116&lt;&gt;"",Y116&lt;&gt;"",Z116&lt;&gt;"",AA116&lt;&gt;""),"VALID","INVALID - REQUIRED FIELD"))</x:f>
      </x:c>
      <x:c r="AG116" s="30" t="str">
        <x:f>IF(A116="","",IF(W116="PROHIBITED","HOLD",IF(J116="NO","HOLD",IF(P116="NOT TRACEABLE","HOLD",IF(AND(O116="ASSUMED",F116="MATERIAL"),"HOLD",IF(OR(O116="CONTRADICTORY",O116="UNRESOLVED",V116="MATERIAL CONFLICT"),"HOLD",""))))))</x:f>
      </x:c>
      <x:c r="AH116" s="30" t="str">
        <x:f>IF(A116="","",IF(OR(Q116="STALE / UNCLEAR",R116="INDIRECT",S116="PARTIAL / OUT OF SCOPE",T116="DERIVATIVE / UNCLEAR",AND(O116="INFERRED",F116="MATERIAL",U116&lt;&gt;"PRESENT"),O116="ASSUMED"),"WEAK","CLEAR"))</x:f>
      </x:c>
      <x:c r="AI116" s="30" t="str">
        <x:f>IF(A116="","",IF(OR(AB116&lt;&gt;"VALID",AC116&lt;&gt;"VALID",AD116&lt;&gt;"VALID",AE116&lt;&gt;"VALID",AF116&lt;&gt;"VALID"),"REPAIR / NARROW",IF(AG116="HOLD","HOLD / EXCLUDE",IF(OR(J116="UNCLEAR",W116="UNCLEAR"),"REPAIR / NARROW",IF(AH116="WEAK",IF(AND(O116="INFERRED",J116="YES",P116="TRACEABLE",Q116="CURRENT ENOUGH",S116="IN SCOPE",W116="ACCEPTABLE",OR(F116="SUPPORTING",U116="PRESENT")),"BOUNDED INFERENCE","REPAIR / NARROW"),IF(O116="OBSERVED","DECISION-USABLE",IF(O116="INFERRED","BOUNDED INFERENCE","REPAIR / NARROW")))))))</x:f>
      </x:c>
      <x:c r="AJ116" s="30" t="str">
        <x:f>IF(A116="","",IF(AI116="DECISION-USABLE","Freeze the audited wording for downstream use.",IF(AI116="BOUNDED INFERENCE","Freeze the bounded inference with its label and limitation.",IF(AI116="REPAIR / NARROW","Repair ownership, role fit, provenance, controls or wording before use.","Hold the record out of decision use until the blocking condition is resolved."))))</x:f>
      </x:c>
      <x:c r="AK116" s="30" t="str">
        <x:f>IF(A116="","",C116&amp;"|~|"&amp;B116&amp;"|~|"&amp;D116&amp;"|~|"&amp;E116&amp;"|~|"&amp;F116&amp;"|~|"&amp;G116)</x:f>
      </x:c>
      <x:c r="AL116" s="30" t="str">
        <x:f>IF(A116="","",B116&amp;"|~|"&amp;C116&amp;"|~|"&amp;D116)</x:f>
      </x:c>
    </x:row>
    <x:row r="117">
      <x:c r="A117" s="24"/>
      <x:c r="B117" s="24"/>
      <x:c r="C117" s="24"/>
      <x:c r="D117" s="24"/>
      <x:c r="E117" s="24"/>
      <x:c r="F117" s="24"/>
      <x:c r="G117" s="24"/>
      <x:c r="H117" s="24"/>
      <x:c r="I117" s="24"/>
      <x:c r="J117" s="24"/>
      <x:c r="K117" s="24"/>
      <x:c r="L117" s="34"/>
      <x:c r="M117" s="34"/>
      <x:c r="N117" s="24"/>
      <x:c r="O117" s="24"/>
      <x:c r="P117" s="24"/>
      <x:c r="Q117" s="24"/>
      <x:c r="R117" s="24"/>
      <x:c r="S117" s="24"/>
      <x:c r="T117" s="24"/>
      <x:c r="U117" s="24"/>
      <x:c r="V117" s="24"/>
      <x:c r="W117" s="24"/>
      <x:c r="X117" s="24"/>
      <x:c r="Y117" s="24"/>
      <x:c r="Z117" s="24"/>
      <x:c r="AA117" s="24"/>
      <x:c r="AB117" s="30" t="str">
        <x:f>IF(A117="","",IF(COUNTIF($A$6:$A$205,A117)=1,"VALID","INVALID - DUPLICATE EVIDENCE ID"))</x:f>
      </x:c>
      <x:c r="AC117" s="30" t="str">
        <x:f>IF(A117="","",IF(AND(COUNTIF(DECISION_CONTEXT!$A$6:$A$205,B117)=1,EXACT(B117,INDEX(DECISION_CONTEXT!$A$6:$A$205,MATCH(B117,DECISION_CONTEXT!$A$6:$A$205,0)))),"VALID","INVALID - DECISION LINK"))</x:f>
      </x:c>
      <x:c r="AD117" s="30" t="str">
        <x:f>IF(A117="","",IF(AND(COUNTIF(CLAIM_REGISTER!$A$6:$A$205,C117)=1,EXACT(AK117,INDEX(CLAIM_REGISTER!$Q$6:$Q$205,MATCH(C117,CLAIM_REGISTER!$A$6:$A$205,0)))),"VALID","INVALID - CLAIM OWNERSHIP"))</x:f>
      </x:c>
      <x:c r="AE117" s="30" t="str">
        <x:f>IF(A117="","",IF(AND(OR(EXACT(F117,"MATERIAL"),EXACT(F117,"SUPPORTING")),OR(EXACT(I117,"FIRST-PARTY PUBLISHED"),EXACT(I117,"BUYER / SALES EVIDENCE"),EXACT(I117,"INDEPENDENT THIRD PARTY"),EXACT(I117,"MODELLED / ESTIMATED"),EXACT(I117,"DISCOVERY / INDEX"),EXACT(I117,"INTERNAL OBSERVATION"),EXACT(I117,"SPECIALIST / AUTHORITY"),EXACT(I117,"DECISION RECORD")),OR(EXACT(J117,"YES"),EXACT(J117,"NO"),EXACT(J117,"UNCLEAR")),OR(EXACT(O117,"OBSERVED"),EXACT(O117,"INFERRED"),EXACT(O117,"ASSUMED"),EXACT(O117,"CONTRADICTORY"),EXACT(O117,"UNRESOLVED")),OR(EXACT(P117,"TRACEABLE"),EXACT(P117,"NOT TRACEABLE")),OR(EXACT(Q117,"CURRENT ENOUGH"),EXACT(Q117,"STALE / UNCLEAR")),OR(EXACT(R117,"DIRECT"),EXACT(R117,"INDIRECT")),OR(EXACT(S117,"IN SCOPE"),EXACT(S117,"PARTIAL / OUT OF SCOPE")),OR(EXACT(T117,"INDEPENDENT"),EXACT(T117,"DERIVATIVE / UNCLEAR")),OR(EXACT(U117,"PRESENT"),EXACT(U117,"ABSENT / NOT REQUIRED")),OR(EXACT(V117,"NONE KNOWN"),EXACT(V117,"MATERIAL CONFLICT")),OR(EXACT(W117,"ACCEPTABLE"),EXACT(W117,"UNCLEAR"),EXACT(W117,"PROHIBITED"))),"VALID","INVALID - CONTROLLED TOKEN"))</x:f>
      </x:c>
      <x:c r="AF117" s="30" t="str">
        <x:f>IF(A117="","",IF(AND(B117&lt;&gt;"",C117&lt;&gt;"",D117&lt;&gt;"",E117&lt;&gt;"",G117&lt;&gt;"",H117&lt;&gt;"",K117&lt;&gt;"",L117&lt;&gt;"",M117&lt;&gt;"",N117&lt;&gt;"",X117&lt;&gt;"",Y117&lt;&gt;"",Z117&lt;&gt;"",AA117&lt;&gt;""),"VALID","INVALID - REQUIRED FIELD"))</x:f>
      </x:c>
      <x:c r="AG117" s="30" t="str">
        <x:f>IF(A117="","",IF(W117="PROHIBITED","HOLD",IF(J117="NO","HOLD",IF(P117="NOT TRACEABLE","HOLD",IF(AND(O117="ASSUMED",F117="MATERIAL"),"HOLD",IF(OR(O117="CONTRADICTORY",O117="UNRESOLVED",V117="MATERIAL CONFLICT"),"HOLD",""))))))</x:f>
      </x:c>
      <x:c r="AH117" s="30" t="str">
        <x:f>IF(A117="","",IF(OR(Q117="STALE / UNCLEAR",R117="INDIRECT",S117="PARTIAL / OUT OF SCOPE",T117="DERIVATIVE / UNCLEAR",AND(O117="INFERRED",F117="MATERIAL",U117&lt;&gt;"PRESENT"),O117="ASSUMED"),"WEAK","CLEAR"))</x:f>
      </x:c>
      <x:c r="AI117" s="30" t="str">
        <x:f>IF(A117="","",IF(OR(AB117&lt;&gt;"VALID",AC117&lt;&gt;"VALID",AD117&lt;&gt;"VALID",AE117&lt;&gt;"VALID",AF117&lt;&gt;"VALID"),"REPAIR / NARROW",IF(AG117="HOLD","HOLD / EXCLUDE",IF(OR(J117="UNCLEAR",W117="UNCLEAR"),"REPAIR / NARROW",IF(AH117="WEAK",IF(AND(O117="INFERRED",J117="YES",P117="TRACEABLE",Q117="CURRENT ENOUGH",S117="IN SCOPE",W117="ACCEPTABLE",OR(F117="SUPPORTING",U117="PRESENT")),"BOUNDED INFERENCE","REPAIR / NARROW"),IF(O117="OBSERVED","DECISION-USABLE",IF(O117="INFERRED","BOUNDED INFERENCE","REPAIR / NARROW")))))))</x:f>
      </x:c>
      <x:c r="AJ117" s="30" t="str">
        <x:f>IF(A117="","",IF(AI117="DECISION-USABLE","Freeze the audited wording for downstream use.",IF(AI117="BOUNDED INFERENCE","Freeze the bounded inference with its label and limitation.",IF(AI117="REPAIR / NARROW","Repair ownership, role fit, provenance, controls or wording before use.","Hold the record out of decision use until the blocking condition is resolved."))))</x:f>
      </x:c>
      <x:c r="AK117" s="30" t="str">
        <x:f>IF(A117="","",C117&amp;"|~|"&amp;B117&amp;"|~|"&amp;D117&amp;"|~|"&amp;E117&amp;"|~|"&amp;F117&amp;"|~|"&amp;G117)</x:f>
      </x:c>
      <x:c r="AL117" s="30" t="str">
        <x:f>IF(A117="","",B117&amp;"|~|"&amp;C117&amp;"|~|"&amp;D117)</x:f>
      </x:c>
    </x:row>
    <x:row r="118">
      <x:c r="A118" s="24"/>
      <x:c r="B118" s="24"/>
      <x:c r="C118" s="24"/>
      <x:c r="D118" s="24"/>
      <x:c r="E118" s="24"/>
      <x:c r="F118" s="24"/>
      <x:c r="G118" s="24"/>
      <x:c r="H118" s="24"/>
      <x:c r="I118" s="24"/>
      <x:c r="J118" s="24"/>
      <x:c r="K118" s="24"/>
      <x:c r="L118" s="34"/>
      <x:c r="M118" s="34"/>
      <x:c r="N118" s="24"/>
      <x:c r="O118" s="24"/>
      <x:c r="P118" s="24"/>
      <x:c r="Q118" s="24"/>
      <x:c r="R118" s="24"/>
      <x:c r="S118" s="24"/>
      <x:c r="T118" s="24"/>
      <x:c r="U118" s="24"/>
      <x:c r="V118" s="24"/>
      <x:c r="W118" s="24"/>
      <x:c r="X118" s="24"/>
      <x:c r="Y118" s="24"/>
      <x:c r="Z118" s="24"/>
      <x:c r="AA118" s="24"/>
      <x:c r="AB118" s="30" t="str">
        <x:f>IF(A118="","",IF(COUNTIF($A$6:$A$205,A118)=1,"VALID","INVALID - DUPLICATE EVIDENCE ID"))</x:f>
      </x:c>
      <x:c r="AC118" s="30" t="str">
        <x:f>IF(A118="","",IF(AND(COUNTIF(DECISION_CONTEXT!$A$6:$A$205,B118)=1,EXACT(B118,INDEX(DECISION_CONTEXT!$A$6:$A$205,MATCH(B118,DECISION_CONTEXT!$A$6:$A$205,0)))),"VALID","INVALID - DECISION LINK"))</x:f>
      </x:c>
      <x:c r="AD118" s="30" t="str">
        <x:f>IF(A118="","",IF(AND(COUNTIF(CLAIM_REGISTER!$A$6:$A$205,C118)=1,EXACT(AK118,INDEX(CLAIM_REGISTER!$Q$6:$Q$205,MATCH(C118,CLAIM_REGISTER!$A$6:$A$205,0)))),"VALID","INVALID - CLAIM OWNERSHIP"))</x:f>
      </x:c>
      <x:c r="AE118" s="30" t="str">
        <x:f>IF(A118="","",IF(AND(OR(EXACT(F118,"MATERIAL"),EXACT(F118,"SUPPORTING")),OR(EXACT(I118,"FIRST-PARTY PUBLISHED"),EXACT(I118,"BUYER / SALES EVIDENCE"),EXACT(I118,"INDEPENDENT THIRD PARTY"),EXACT(I118,"MODELLED / ESTIMATED"),EXACT(I118,"DISCOVERY / INDEX"),EXACT(I118,"INTERNAL OBSERVATION"),EXACT(I118,"SPECIALIST / AUTHORITY"),EXACT(I118,"DECISION RECORD")),OR(EXACT(J118,"YES"),EXACT(J118,"NO"),EXACT(J118,"UNCLEAR")),OR(EXACT(O118,"OBSERVED"),EXACT(O118,"INFERRED"),EXACT(O118,"ASSUMED"),EXACT(O118,"CONTRADICTORY"),EXACT(O118,"UNRESOLVED")),OR(EXACT(P118,"TRACEABLE"),EXACT(P118,"NOT TRACEABLE")),OR(EXACT(Q118,"CURRENT ENOUGH"),EXACT(Q118,"STALE / UNCLEAR")),OR(EXACT(R118,"DIRECT"),EXACT(R118,"INDIRECT")),OR(EXACT(S118,"IN SCOPE"),EXACT(S118,"PARTIAL / OUT OF SCOPE")),OR(EXACT(T118,"INDEPENDENT"),EXACT(T118,"DERIVATIVE / UNCLEAR")),OR(EXACT(U118,"PRESENT"),EXACT(U118,"ABSENT / NOT REQUIRED")),OR(EXACT(V118,"NONE KNOWN"),EXACT(V118,"MATERIAL CONFLICT")),OR(EXACT(W118,"ACCEPTABLE"),EXACT(W118,"UNCLEAR"),EXACT(W118,"PROHIBITED"))),"VALID","INVALID - CONTROLLED TOKEN"))</x:f>
      </x:c>
      <x:c r="AF118" s="30" t="str">
        <x:f>IF(A118="","",IF(AND(B118&lt;&gt;"",C118&lt;&gt;"",D118&lt;&gt;"",E118&lt;&gt;"",G118&lt;&gt;"",H118&lt;&gt;"",K118&lt;&gt;"",L118&lt;&gt;"",M118&lt;&gt;"",N118&lt;&gt;"",X118&lt;&gt;"",Y118&lt;&gt;"",Z118&lt;&gt;"",AA118&lt;&gt;""),"VALID","INVALID - REQUIRED FIELD"))</x:f>
      </x:c>
      <x:c r="AG118" s="30" t="str">
        <x:f>IF(A118="","",IF(W118="PROHIBITED","HOLD",IF(J118="NO","HOLD",IF(P118="NOT TRACEABLE","HOLD",IF(AND(O118="ASSUMED",F118="MATERIAL"),"HOLD",IF(OR(O118="CONTRADICTORY",O118="UNRESOLVED",V118="MATERIAL CONFLICT"),"HOLD",""))))))</x:f>
      </x:c>
      <x:c r="AH118" s="30" t="str">
        <x:f>IF(A118="","",IF(OR(Q118="STALE / UNCLEAR",R118="INDIRECT",S118="PARTIAL / OUT OF SCOPE",T118="DERIVATIVE / UNCLEAR",AND(O118="INFERRED",F118="MATERIAL",U118&lt;&gt;"PRESENT"),O118="ASSUMED"),"WEAK","CLEAR"))</x:f>
      </x:c>
      <x:c r="AI118" s="30" t="str">
        <x:f>IF(A118="","",IF(OR(AB118&lt;&gt;"VALID",AC118&lt;&gt;"VALID",AD118&lt;&gt;"VALID",AE118&lt;&gt;"VALID",AF118&lt;&gt;"VALID"),"REPAIR / NARROW",IF(AG118="HOLD","HOLD / EXCLUDE",IF(OR(J118="UNCLEAR",W118="UNCLEAR"),"REPAIR / NARROW",IF(AH118="WEAK",IF(AND(O118="INFERRED",J118="YES",P118="TRACEABLE",Q118="CURRENT ENOUGH",S118="IN SCOPE",W118="ACCEPTABLE",OR(F118="SUPPORTING",U118="PRESENT")),"BOUNDED INFERENCE","REPAIR / NARROW"),IF(O118="OBSERVED","DECISION-USABLE",IF(O118="INFERRED","BOUNDED INFERENCE","REPAIR / NARROW")))))))</x:f>
      </x:c>
      <x:c r="AJ118" s="30" t="str">
        <x:f>IF(A118="","",IF(AI118="DECISION-USABLE","Freeze the audited wording for downstream use.",IF(AI118="BOUNDED INFERENCE","Freeze the bounded inference with its label and limitation.",IF(AI118="REPAIR / NARROW","Repair ownership, role fit, provenance, controls or wording before use.","Hold the record out of decision use until the blocking condition is resolved."))))</x:f>
      </x:c>
      <x:c r="AK118" s="30" t="str">
        <x:f>IF(A118="","",C118&amp;"|~|"&amp;B118&amp;"|~|"&amp;D118&amp;"|~|"&amp;E118&amp;"|~|"&amp;F118&amp;"|~|"&amp;G118)</x:f>
      </x:c>
      <x:c r="AL118" s="30" t="str">
        <x:f>IF(A118="","",B118&amp;"|~|"&amp;C118&amp;"|~|"&amp;D118)</x:f>
      </x:c>
    </x:row>
    <x:row r="119">
      <x:c r="A119" s="24"/>
      <x:c r="B119" s="24"/>
      <x:c r="C119" s="24"/>
      <x:c r="D119" s="24"/>
      <x:c r="E119" s="24"/>
      <x:c r="F119" s="24"/>
      <x:c r="G119" s="24"/>
      <x:c r="H119" s="24"/>
      <x:c r="I119" s="24"/>
      <x:c r="J119" s="24"/>
      <x:c r="K119" s="24"/>
      <x:c r="L119" s="34"/>
      <x:c r="M119" s="34"/>
      <x:c r="N119" s="24"/>
      <x:c r="O119" s="24"/>
      <x:c r="P119" s="24"/>
      <x:c r="Q119" s="24"/>
      <x:c r="R119" s="24"/>
      <x:c r="S119" s="24"/>
      <x:c r="T119" s="24"/>
      <x:c r="U119" s="24"/>
      <x:c r="V119" s="24"/>
      <x:c r="W119" s="24"/>
      <x:c r="X119" s="24"/>
      <x:c r="Y119" s="24"/>
      <x:c r="Z119" s="24"/>
      <x:c r="AA119" s="24"/>
      <x:c r="AB119" s="30" t="str">
        <x:f>IF(A119="","",IF(COUNTIF($A$6:$A$205,A119)=1,"VALID","INVALID - DUPLICATE EVIDENCE ID"))</x:f>
      </x:c>
      <x:c r="AC119" s="30" t="str">
        <x:f>IF(A119="","",IF(AND(COUNTIF(DECISION_CONTEXT!$A$6:$A$205,B119)=1,EXACT(B119,INDEX(DECISION_CONTEXT!$A$6:$A$205,MATCH(B119,DECISION_CONTEXT!$A$6:$A$205,0)))),"VALID","INVALID - DECISION LINK"))</x:f>
      </x:c>
      <x:c r="AD119" s="30" t="str">
        <x:f>IF(A119="","",IF(AND(COUNTIF(CLAIM_REGISTER!$A$6:$A$205,C119)=1,EXACT(AK119,INDEX(CLAIM_REGISTER!$Q$6:$Q$205,MATCH(C119,CLAIM_REGISTER!$A$6:$A$205,0)))),"VALID","INVALID - CLAIM OWNERSHIP"))</x:f>
      </x:c>
      <x:c r="AE119" s="30" t="str">
        <x:f>IF(A119="","",IF(AND(OR(EXACT(F119,"MATERIAL"),EXACT(F119,"SUPPORTING")),OR(EXACT(I119,"FIRST-PARTY PUBLISHED"),EXACT(I119,"BUYER / SALES EVIDENCE"),EXACT(I119,"INDEPENDENT THIRD PARTY"),EXACT(I119,"MODELLED / ESTIMATED"),EXACT(I119,"DISCOVERY / INDEX"),EXACT(I119,"INTERNAL OBSERVATION"),EXACT(I119,"SPECIALIST / AUTHORITY"),EXACT(I119,"DECISION RECORD")),OR(EXACT(J119,"YES"),EXACT(J119,"NO"),EXACT(J119,"UNCLEAR")),OR(EXACT(O119,"OBSERVED"),EXACT(O119,"INFERRED"),EXACT(O119,"ASSUMED"),EXACT(O119,"CONTRADICTORY"),EXACT(O119,"UNRESOLVED")),OR(EXACT(P119,"TRACEABLE"),EXACT(P119,"NOT TRACEABLE")),OR(EXACT(Q119,"CURRENT ENOUGH"),EXACT(Q119,"STALE / UNCLEAR")),OR(EXACT(R119,"DIRECT"),EXACT(R119,"INDIRECT")),OR(EXACT(S119,"IN SCOPE"),EXACT(S119,"PARTIAL / OUT OF SCOPE")),OR(EXACT(T119,"INDEPENDENT"),EXACT(T119,"DERIVATIVE / UNCLEAR")),OR(EXACT(U119,"PRESENT"),EXACT(U119,"ABSENT / NOT REQUIRED")),OR(EXACT(V119,"NONE KNOWN"),EXACT(V119,"MATERIAL CONFLICT")),OR(EXACT(W119,"ACCEPTABLE"),EXACT(W119,"UNCLEAR"),EXACT(W119,"PROHIBITED"))),"VALID","INVALID - CONTROLLED TOKEN"))</x:f>
      </x:c>
      <x:c r="AF119" s="30" t="str">
        <x:f>IF(A119="","",IF(AND(B119&lt;&gt;"",C119&lt;&gt;"",D119&lt;&gt;"",E119&lt;&gt;"",G119&lt;&gt;"",H119&lt;&gt;"",K119&lt;&gt;"",L119&lt;&gt;"",M119&lt;&gt;"",N119&lt;&gt;"",X119&lt;&gt;"",Y119&lt;&gt;"",Z119&lt;&gt;"",AA119&lt;&gt;""),"VALID","INVALID - REQUIRED FIELD"))</x:f>
      </x:c>
      <x:c r="AG119" s="30" t="str">
        <x:f>IF(A119="","",IF(W119="PROHIBITED","HOLD",IF(J119="NO","HOLD",IF(P119="NOT TRACEABLE","HOLD",IF(AND(O119="ASSUMED",F119="MATERIAL"),"HOLD",IF(OR(O119="CONTRADICTORY",O119="UNRESOLVED",V119="MATERIAL CONFLICT"),"HOLD",""))))))</x:f>
      </x:c>
      <x:c r="AH119" s="30" t="str">
        <x:f>IF(A119="","",IF(OR(Q119="STALE / UNCLEAR",R119="INDIRECT",S119="PARTIAL / OUT OF SCOPE",T119="DERIVATIVE / UNCLEAR",AND(O119="INFERRED",F119="MATERIAL",U119&lt;&gt;"PRESENT"),O119="ASSUMED"),"WEAK","CLEAR"))</x:f>
      </x:c>
      <x:c r="AI119" s="30" t="str">
        <x:f>IF(A119="","",IF(OR(AB119&lt;&gt;"VALID",AC119&lt;&gt;"VALID",AD119&lt;&gt;"VALID",AE119&lt;&gt;"VALID",AF119&lt;&gt;"VALID"),"REPAIR / NARROW",IF(AG119="HOLD","HOLD / EXCLUDE",IF(OR(J119="UNCLEAR",W119="UNCLEAR"),"REPAIR / NARROW",IF(AH119="WEAK",IF(AND(O119="INFERRED",J119="YES",P119="TRACEABLE",Q119="CURRENT ENOUGH",S119="IN SCOPE",W119="ACCEPTABLE",OR(F119="SUPPORTING",U119="PRESENT")),"BOUNDED INFERENCE","REPAIR / NARROW"),IF(O119="OBSERVED","DECISION-USABLE",IF(O119="INFERRED","BOUNDED INFERENCE","REPAIR / NARROW")))))))</x:f>
      </x:c>
      <x:c r="AJ119" s="30" t="str">
        <x:f>IF(A119="","",IF(AI119="DECISION-USABLE","Freeze the audited wording for downstream use.",IF(AI119="BOUNDED INFERENCE","Freeze the bounded inference with its label and limitation.",IF(AI119="REPAIR / NARROW","Repair ownership, role fit, provenance, controls or wording before use.","Hold the record out of decision use until the blocking condition is resolved."))))</x:f>
      </x:c>
      <x:c r="AK119" s="30" t="str">
        <x:f>IF(A119="","",C119&amp;"|~|"&amp;B119&amp;"|~|"&amp;D119&amp;"|~|"&amp;E119&amp;"|~|"&amp;F119&amp;"|~|"&amp;G119)</x:f>
      </x:c>
      <x:c r="AL119" s="30" t="str">
        <x:f>IF(A119="","",B119&amp;"|~|"&amp;C119&amp;"|~|"&amp;D119)</x:f>
      </x:c>
    </x:row>
    <x:row r="120">
      <x:c r="A120" s="24"/>
      <x:c r="B120" s="24"/>
      <x:c r="C120" s="24"/>
      <x:c r="D120" s="24"/>
      <x:c r="E120" s="24"/>
      <x:c r="F120" s="24"/>
      <x:c r="G120" s="24"/>
      <x:c r="H120" s="24"/>
      <x:c r="I120" s="24"/>
      <x:c r="J120" s="24"/>
      <x:c r="K120" s="24"/>
      <x:c r="L120" s="34"/>
      <x:c r="M120" s="34"/>
      <x:c r="N120" s="24"/>
      <x:c r="O120" s="24"/>
      <x:c r="P120" s="24"/>
      <x:c r="Q120" s="24"/>
      <x:c r="R120" s="24"/>
      <x:c r="S120" s="24"/>
      <x:c r="T120" s="24"/>
      <x:c r="U120" s="24"/>
      <x:c r="V120" s="24"/>
      <x:c r="W120" s="24"/>
      <x:c r="X120" s="24"/>
      <x:c r="Y120" s="24"/>
      <x:c r="Z120" s="24"/>
      <x:c r="AA120" s="24"/>
      <x:c r="AB120" s="30" t="str">
        <x:f>IF(A120="","",IF(COUNTIF($A$6:$A$205,A120)=1,"VALID","INVALID - DUPLICATE EVIDENCE ID"))</x:f>
      </x:c>
      <x:c r="AC120" s="30" t="str">
        <x:f>IF(A120="","",IF(AND(COUNTIF(DECISION_CONTEXT!$A$6:$A$205,B120)=1,EXACT(B120,INDEX(DECISION_CONTEXT!$A$6:$A$205,MATCH(B120,DECISION_CONTEXT!$A$6:$A$205,0)))),"VALID","INVALID - DECISION LINK"))</x:f>
      </x:c>
      <x:c r="AD120" s="30" t="str">
        <x:f>IF(A120="","",IF(AND(COUNTIF(CLAIM_REGISTER!$A$6:$A$205,C120)=1,EXACT(AK120,INDEX(CLAIM_REGISTER!$Q$6:$Q$205,MATCH(C120,CLAIM_REGISTER!$A$6:$A$205,0)))),"VALID","INVALID - CLAIM OWNERSHIP"))</x:f>
      </x:c>
      <x:c r="AE120" s="30" t="str">
        <x:f>IF(A120="","",IF(AND(OR(EXACT(F120,"MATERIAL"),EXACT(F120,"SUPPORTING")),OR(EXACT(I120,"FIRST-PARTY PUBLISHED"),EXACT(I120,"BUYER / SALES EVIDENCE"),EXACT(I120,"INDEPENDENT THIRD PARTY"),EXACT(I120,"MODELLED / ESTIMATED"),EXACT(I120,"DISCOVERY / INDEX"),EXACT(I120,"INTERNAL OBSERVATION"),EXACT(I120,"SPECIALIST / AUTHORITY"),EXACT(I120,"DECISION RECORD")),OR(EXACT(J120,"YES"),EXACT(J120,"NO"),EXACT(J120,"UNCLEAR")),OR(EXACT(O120,"OBSERVED"),EXACT(O120,"INFERRED"),EXACT(O120,"ASSUMED"),EXACT(O120,"CONTRADICTORY"),EXACT(O120,"UNRESOLVED")),OR(EXACT(P120,"TRACEABLE"),EXACT(P120,"NOT TRACEABLE")),OR(EXACT(Q120,"CURRENT ENOUGH"),EXACT(Q120,"STALE / UNCLEAR")),OR(EXACT(R120,"DIRECT"),EXACT(R120,"INDIRECT")),OR(EXACT(S120,"IN SCOPE"),EXACT(S120,"PARTIAL / OUT OF SCOPE")),OR(EXACT(T120,"INDEPENDENT"),EXACT(T120,"DERIVATIVE / UNCLEAR")),OR(EXACT(U120,"PRESENT"),EXACT(U120,"ABSENT / NOT REQUIRED")),OR(EXACT(V120,"NONE KNOWN"),EXACT(V120,"MATERIAL CONFLICT")),OR(EXACT(W120,"ACCEPTABLE"),EXACT(W120,"UNCLEAR"),EXACT(W120,"PROHIBITED"))),"VALID","INVALID - CONTROLLED TOKEN"))</x:f>
      </x:c>
      <x:c r="AF120" s="30" t="str">
        <x:f>IF(A120="","",IF(AND(B120&lt;&gt;"",C120&lt;&gt;"",D120&lt;&gt;"",E120&lt;&gt;"",G120&lt;&gt;"",H120&lt;&gt;"",K120&lt;&gt;"",L120&lt;&gt;"",M120&lt;&gt;"",N120&lt;&gt;"",X120&lt;&gt;"",Y120&lt;&gt;"",Z120&lt;&gt;"",AA120&lt;&gt;""),"VALID","INVALID - REQUIRED FIELD"))</x:f>
      </x:c>
      <x:c r="AG120" s="30" t="str">
        <x:f>IF(A120="","",IF(W120="PROHIBITED","HOLD",IF(J120="NO","HOLD",IF(P120="NOT TRACEABLE","HOLD",IF(AND(O120="ASSUMED",F120="MATERIAL"),"HOLD",IF(OR(O120="CONTRADICTORY",O120="UNRESOLVED",V120="MATERIAL CONFLICT"),"HOLD",""))))))</x:f>
      </x:c>
      <x:c r="AH120" s="30" t="str">
        <x:f>IF(A120="","",IF(OR(Q120="STALE / UNCLEAR",R120="INDIRECT",S120="PARTIAL / OUT OF SCOPE",T120="DERIVATIVE / UNCLEAR",AND(O120="INFERRED",F120="MATERIAL",U120&lt;&gt;"PRESENT"),O120="ASSUMED"),"WEAK","CLEAR"))</x:f>
      </x:c>
      <x:c r="AI120" s="30" t="str">
        <x:f>IF(A120="","",IF(OR(AB120&lt;&gt;"VALID",AC120&lt;&gt;"VALID",AD120&lt;&gt;"VALID",AE120&lt;&gt;"VALID",AF120&lt;&gt;"VALID"),"REPAIR / NARROW",IF(AG120="HOLD","HOLD / EXCLUDE",IF(OR(J120="UNCLEAR",W120="UNCLEAR"),"REPAIR / NARROW",IF(AH120="WEAK",IF(AND(O120="INFERRED",J120="YES",P120="TRACEABLE",Q120="CURRENT ENOUGH",S120="IN SCOPE",W120="ACCEPTABLE",OR(F120="SUPPORTING",U120="PRESENT")),"BOUNDED INFERENCE","REPAIR / NARROW"),IF(O120="OBSERVED","DECISION-USABLE",IF(O120="INFERRED","BOUNDED INFERENCE","REPAIR / NARROW")))))))</x:f>
      </x:c>
      <x:c r="AJ120" s="30" t="str">
        <x:f>IF(A120="","",IF(AI120="DECISION-USABLE","Freeze the audited wording for downstream use.",IF(AI120="BOUNDED INFERENCE","Freeze the bounded inference with its label and limitation.",IF(AI120="REPAIR / NARROW","Repair ownership, role fit, provenance, controls or wording before use.","Hold the record out of decision use until the blocking condition is resolved."))))</x:f>
      </x:c>
      <x:c r="AK120" s="30" t="str">
        <x:f>IF(A120="","",C120&amp;"|~|"&amp;B120&amp;"|~|"&amp;D120&amp;"|~|"&amp;E120&amp;"|~|"&amp;F120&amp;"|~|"&amp;G120)</x:f>
      </x:c>
      <x:c r="AL120" s="30" t="str">
        <x:f>IF(A120="","",B120&amp;"|~|"&amp;C120&amp;"|~|"&amp;D120)</x:f>
      </x:c>
    </x:row>
    <x:row r="121">
      <x:c r="A121" s="24"/>
      <x:c r="B121" s="24"/>
      <x:c r="C121" s="24"/>
      <x:c r="D121" s="24"/>
      <x:c r="E121" s="24"/>
      <x:c r="F121" s="24"/>
      <x:c r="G121" s="24"/>
      <x:c r="H121" s="24"/>
      <x:c r="I121" s="24"/>
      <x:c r="J121" s="24"/>
      <x:c r="K121" s="24"/>
      <x:c r="L121" s="34"/>
      <x:c r="M121" s="34"/>
      <x:c r="N121" s="24"/>
      <x:c r="O121" s="24"/>
      <x:c r="P121" s="24"/>
      <x:c r="Q121" s="24"/>
      <x:c r="R121" s="24"/>
      <x:c r="S121" s="24"/>
      <x:c r="T121" s="24"/>
      <x:c r="U121" s="24"/>
      <x:c r="V121" s="24"/>
      <x:c r="W121" s="24"/>
      <x:c r="X121" s="24"/>
      <x:c r="Y121" s="24"/>
      <x:c r="Z121" s="24"/>
      <x:c r="AA121" s="24"/>
      <x:c r="AB121" s="30" t="str">
        <x:f>IF(A121="","",IF(COUNTIF($A$6:$A$205,A121)=1,"VALID","INVALID - DUPLICATE EVIDENCE ID"))</x:f>
      </x:c>
      <x:c r="AC121" s="30" t="str">
        <x:f>IF(A121="","",IF(AND(COUNTIF(DECISION_CONTEXT!$A$6:$A$205,B121)=1,EXACT(B121,INDEX(DECISION_CONTEXT!$A$6:$A$205,MATCH(B121,DECISION_CONTEXT!$A$6:$A$205,0)))),"VALID","INVALID - DECISION LINK"))</x:f>
      </x:c>
      <x:c r="AD121" s="30" t="str">
        <x:f>IF(A121="","",IF(AND(COUNTIF(CLAIM_REGISTER!$A$6:$A$205,C121)=1,EXACT(AK121,INDEX(CLAIM_REGISTER!$Q$6:$Q$205,MATCH(C121,CLAIM_REGISTER!$A$6:$A$205,0)))),"VALID","INVALID - CLAIM OWNERSHIP"))</x:f>
      </x:c>
      <x:c r="AE121" s="30" t="str">
        <x:f>IF(A121="","",IF(AND(OR(EXACT(F121,"MATERIAL"),EXACT(F121,"SUPPORTING")),OR(EXACT(I121,"FIRST-PARTY PUBLISHED"),EXACT(I121,"BUYER / SALES EVIDENCE"),EXACT(I121,"INDEPENDENT THIRD PARTY"),EXACT(I121,"MODELLED / ESTIMATED"),EXACT(I121,"DISCOVERY / INDEX"),EXACT(I121,"INTERNAL OBSERVATION"),EXACT(I121,"SPECIALIST / AUTHORITY"),EXACT(I121,"DECISION RECORD")),OR(EXACT(J121,"YES"),EXACT(J121,"NO"),EXACT(J121,"UNCLEAR")),OR(EXACT(O121,"OBSERVED"),EXACT(O121,"INFERRED"),EXACT(O121,"ASSUMED"),EXACT(O121,"CONTRADICTORY"),EXACT(O121,"UNRESOLVED")),OR(EXACT(P121,"TRACEABLE"),EXACT(P121,"NOT TRACEABLE")),OR(EXACT(Q121,"CURRENT ENOUGH"),EXACT(Q121,"STALE / UNCLEAR")),OR(EXACT(R121,"DIRECT"),EXACT(R121,"INDIRECT")),OR(EXACT(S121,"IN SCOPE"),EXACT(S121,"PARTIAL / OUT OF SCOPE")),OR(EXACT(T121,"INDEPENDENT"),EXACT(T121,"DERIVATIVE / UNCLEAR")),OR(EXACT(U121,"PRESENT"),EXACT(U121,"ABSENT / NOT REQUIRED")),OR(EXACT(V121,"NONE KNOWN"),EXACT(V121,"MATERIAL CONFLICT")),OR(EXACT(W121,"ACCEPTABLE"),EXACT(W121,"UNCLEAR"),EXACT(W121,"PROHIBITED"))),"VALID","INVALID - CONTROLLED TOKEN"))</x:f>
      </x:c>
      <x:c r="AF121" s="30" t="str">
        <x:f>IF(A121="","",IF(AND(B121&lt;&gt;"",C121&lt;&gt;"",D121&lt;&gt;"",E121&lt;&gt;"",G121&lt;&gt;"",H121&lt;&gt;"",K121&lt;&gt;"",L121&lt;&gt;"",M121&lt;&gt;"",N121&lt;&gt;"",X121&lt;&gt;"",Y121&lt;&gt;"",Z121&lt;&gt;"",AA121&lt;&gt;""),"VALID","INVALID - REQUIRED FIELD"))</x:f>
      </x:c>
      <x:c r="AG121" s="30" t="str">
        <x:f>IF(A121="","",IF(W121="PROHIBITED","HOLD",IF(J121="NO","HOLD",IF(P121="NOT TRACEABLE","HOLD",IF(AND(O121="ASSUMED",F121="MATERIAL"),"HOLD",IF(OR(O121="CONTRADICTORY",O121="UNRESOLVED",V121="MATERIAL CONFLICT"),"HOLD",""))))))</x:f>
      </x:c>
      <x:c r="AH121" s="30" t="str">
        <x:f>IF(A121="","",IF(OR(Q121="STALE / UNCLEAR",R121="INDIRECT",S121="PARTIAL / OUT OF SCOPE",T121="DERIVATIVE / UNCLEAR",AND(O121="INFERRED",F121="MATERIAL",U121&lt;&gt;"PRESENT"),O121="ASSUMED"),"WEAK","CLEAR"))</x:f>
      </x:c>
      <x:c r="AI121" s="30" t="str">
        <x:f>IF(A121="","",IF(OR(AB121&lt;&gt;"VALID",AC121&lt;&gt;"VALID",AD121&lt;&gt;"VALID",AE121&lt;&gt;"VALID",AF121&lt;&gt;"VALID"),"REPAIR / NARROW",IF(AG121="HOLD","HOLD / EXCLUDE",IF(OR(J121="UNCLEAR",W121="UNCLEAR"),"REPAIR / NARROW",IF(AH121="WEAK",IF(AND(O121="INFERRED",J121="YES",P121="TRACEABLE",Q121="CURRENT ENOUGH",S121="IN SCOPE",W121="ACCEPTABLE",OR(F121="SUPPORTING",U121="PRESENT")),"BOUNDED INFERENCE","REPAIR / NARROW"),IF(O121="OBSERVED","DECISION-USABLE",IF(O121="INFERRED","BOUNDED INFERENCE","REPAIR / NARROW")))))))</x:f>
      </x:c>
      <x:c r="AJ121" s="30" t="str">
        <x:f>IF(A121="","",IF(AI121="DECISION-USABLE","Freeze the audited wording for downstream use.",IF(AI121="BOUNDED INFERENCE","Freeze the bounded inference with its label and limitation.",IF(AI121="REPAIR / NARROW","Repair ownership, role fit, provenance, controls or wording before use.","Hold the record out of decision use until the blocking condition is resolved."))))</x:f>
      </x:c>
      <x:c r="AK121" s="30" t="str">
        <x:f>IF(A121="","",C121&amp;"|~|"&amp;B121&amp;"|~|"&amp;D121&amp;"|~|"&amp;E121&amp;"|~|"&amp;F121&amp;"|~|"&amp;G121)</x:f>
      </x:c>
      <x:c r="AL121" s="30" t="str">
        <x:f>IF(A121="","",B121&amp;"|~|"&amp;C121&amp;"|~|"&amp;D121)</x:f>
      </x:c>
    </x:row>
    <x:row r="122">
      <x:c r="A122" s="24"/>
      <x:c r="B122" s="24"/>
      <x:c r="C122" s="24"/>
      <x:c r="D122" s="24"/>
      <x:c r="E122" s="24"/>
      <x:c r="F122" s="24"/>
      <x:c r="G122" s="24"/>
      <x:c r="H122" s="24"/>
      <x:c r="I122" s="24"/>
      <x:c r="J122" s="24"/>
      <x:c r="K122" s="24"/>
      <x:c r="L122" s="34"/>
      <x:c r="M122" s="34"/>
      <x:c r="N122" s="24"/>
      <x:c r="O122" s="24"/>
      <x:c r="P122" s="24"/>
      <x:c r="Q122" s="24"/>
      <x:c r="R122" s="24"/>
      <x:c r="S122" s="24"/>
      <x:c r="T122" s="24"/>
      <x:c r="U122" s="24"/>
      <x:c r="V122" s="24"/>
      <x:c r="W122" s="24"/>
      <x:c r="X122" s="24"/>
      <x:c r="Y122" s="24"/>
      <x:c r="Z122" s="24"/>
      <x:c r="AA122" s="24"/>
      <x:c r="AB122" s="30" t="str">
        <x:f>IF(A122="","",IF(COUNTIF($A$6:$A$205,A122)=1,"VALID","INVALID - DUPLICATE EVIDENCE ID"))</x:f>
      </x:c>
      <x:c r="AC122" s="30" t="str">
        <x:f>IF(A122="","",IF(AND(COUNTIF(DECISION_CONTEXT!$A$6:$A$205,B122)=1,EXACT(B122,INDEX(DECISION_CONTEXT!$A$6:$A$205,MATCH(B122,DECISION_CONTEXT!$A$6:$A$205,0)))),"VALID","INVALID - DECISION LINK"))</x:f>
      </x:c>
      <x:c r="AD122" s="30" t="str">
        <x:f>IF(A122="","",IF(AND(COUNTIF(CLAIM_REGISTER!$A$6:$A$205,C122)=1,EXACT(AK122,INDEX(CLAIM_REGISTER!$Q$6:$Q$205,MATCH(C122,CLAIM_REGISTER!$A$6:$A$205,0)))),"VALID","INVALID - CLAIM OWNERSHIP"))</x:f>
      </x:c>
      <x:c r="AE122" s="30" t="str">
        <x:f>IF(A122="","",IF(AND(OR(EXACT(F122,"MATERIAL"),EXACT(F122,"SUPPORTING")),OR(EXACT(I122,"FIRST-PARTY PUBLISHED"),EXACT(I122,"BUYER / SALES EVIDENCE"),EXACT(I122,"INDEPENDENT THIRD PARTY"),EXACT(I122,"MODELLED / ESTIMATED"),EXACT(I122,"DISCOVERY / INDEX"),EXACT(I122,"INTERNAL OBSERVATION"),EXACT(I122,"SPECIALIST / AUTHORITY"),EXACT(I122,"DECISION RECORD")),OR(EXACT(J122,"YES"),EXACT(J122,"NO"),EXACT(J122,"UNCLEAR")),OR(EXACT(O122,"OBSERVED"),EXACT(O122,"INFERRED"),EXACT(O122,"ASSUMED"),EXACT(O122,"CONTRADICTORY"),EXACT(O122,"UNRESOLVED")),OR(EXACT(P122,"TRACEABLE"),EXACT(P122,"NOT TRACEABLE")),OR(EXACT(Q122,"CURRENT ENOUGH"),EXACT(Q122,"STALE / UNCLEAR")),OR(EXACT(R122,"DIRECT"),EXACT(R122,"INDIRECT")),OR(EXACT(S122,"IN SCOPE"),EXACT(S122,"PARTIAL / OUT OF SCOPE")),OR(EXACT(T122,"INDEPENDENT"),EXACT(T122,"DERIVATIVE / UNCLEAR")),OR(EXACT(U122,"PRESENT"),EXACT(U122,"ABSENT / NOT REQUIRED")),OR(EXACT(V122,"NONE KNOWN"),EXACT(V122,"MATERIAL CONFLICT")),OR(EXACT(W122,"ACCEPTABLE"),EXACT(W122,"UNCLEAR"),EXACT(W122,"PROHIBITED"))),"VALID","INVALID - CONTROLLED TOKEN"))</x:f>
      </x:c>
      <x:c r="AF122" s="30" t="str">
        <x:f>IF(A122="","",IF(AND(B122&lt;&gt;"",C122&lt;&gt;"",D122&lt;&gt;"",E122&lt;&gt;"",G122&lt;&gt;"",H122&lt;&gt;"",K122&lt;&gt;"",L122&lt;&gt;"",M122&lt;&gt;"",N122&lt;&gt;"",X122&lt;&gt;"",Y122&lt;&gt;"",Z122&lt;&gt;"",AA122&lt;&gt;""),"VALID","INVALID - REQUIRED FIELD"))</x:f>
      </x:c>
      <x:c r="AG122" s="30" t="str">
        <x:f>IF(A122="","",IF(W122="PROHIBITED","HOLD",IF(J122="NO","HOLD",IF(P122="NOT TRACEABLE","HOLD",IF(AND(O122="ASSUMED",F122="MATERIAL"),"HOLD",IF(OR(O122="CONTRADICTORY",O122="UNRESOLVED",V122="MATERIAL CONFLICT"),"HOLD",""))))))</x:f>
      </x:c>
      <x:c r="AH122" s="30" t="str">
        <x:f>IF(A122="","",IF(OR(Q122="STALE / UNCLEAR",R122="INDIRECT",S122="PARTIAL / OUT OF SCOPE",T122="DERIVATIVE / UNCLEAR",AND(O122="INFERRED",F122="MATERIAL",U122&lt;&gt;"PRESENT"),O122="ASSUMED"),"WEAK","CLEAR"))</x:f>
      </x:c>
      <x:c r="AI122" s="30" t="str">
        <x:f>IF(A122="","",IF(OR(AB122&lt;&gt;"VALID",AC122&lt;&gt;"VALID",AD122&lt;&gt;"VALID",AE122&lt;&gt;"VALID",AF122&lt;&gt;"VALID"),"REPAIR / NARROW",IF(AG122="HOLD","HOLD / EXCLUDE",IF(OR(J122="UNCLEAR",W122="UNCLEAR"),"REPAIR / NARROW",IF(AH122="WEAK",IF(AND(O122="INFERRED",J122="YES",P122="TRACEABLE",Q122="CURRENT ENOUGH",S122="IN SCOPE",W122="ACCEPTABLE",OR(F122="SUPPORTING",U122="PRESENT")),"BOUNDED INFERENCE","REPAIR / NARROW"),IF(O122="OBSERVED","DECISION-USABLE",IF(O122="INFERRED","BOUNDED INFERENCE","REPAIR / NARROW")))))))</x:f>
      </x:c>
      <x:c r="AJ122" s="30" t="str">
        <x:f>IF(A122="","",IF(AI122="DECISION-USABLE","Freeze the audited wording for downstream use.",IF(AI122="BOUNDED INFERENCE","Freeze the bounded inference with its label and limitation.",IF(AI122="REPAIR / NARROW","Repair ownership, role fit, provenance, controls or wording before use.","Hold the record out of decision use until the blocking condition is resolved."))))</x:f>
      </x:c>
      <x:c r="AK122" s="30" t="str">
        <x:f>IF(A122="","",C122&amp;"|~|"&amp;B122&amp;"|~|"&amp;D122&amp;"|~|"&amp;E122&amp;"|~|"&amp;F122&amp;"|~|"&amp;G122)</x:f>
      </x:c>
      <x:c r="AL122" s="30" t="str">
        <x:f>IF(A122="","",B122&amp;"|~|"&amp;C122&amp;"|~|"&amp;D122)</x:f>
      </x:c>
    </x:row>
    <x:row r="123">
      <x:c r="A123" s="24"/>
      <x:c r="B123" s="24"/>
      <x:c r="C123" s="24"/>
      <x:c r="D123" s="24"/>
      <x:c r="E123" s="24"/>
      <x:c r="F123" s="24"/>
      <x:c r="G123" s="24"/>
      <x:c r="H123" s="24"/>
      <x:c r="I123" s="24"/>
      <x:c r="J123" s="24"/>
      <x:c r="K123" s="24"/>
      <x:c r="L123" s="34"/>
      <x:c r="M123" s="34"/>
      <x:c r="N123" s="24"/>
      <x:c r="O123" s="24"/>
      <x:c r="P123" s="24"/>
      <x:c r="Q123" s="24"/>
      <x:c r="R123" s="24"/>
      <x:c r="S123" s="24"/>
      <x:c r="T123" s="24"/>
      <x:c r="U123" s="24"/>
      <x:c r="V123" s="24"/>
      <x:c r="W123" s="24"/>
      <x:c r="X123" s="24"/>
      <x:c r="Y123" s="24"/>
      <x:c r="Z123" s="24"/>
      <x:c r="AA123" s="24"/>
      <x:c r="AB123" s="30" t="str">
        <x:f>IF(A123="","",IF(COUNTIF($A$6:$A$205,A123)=1,"VALID","INVALID - DUPLICATE EVIDENCE ID"))</x:f>
      </x:c>
      <x:c r="AC123" s="30" t="str">
        <x:f>IF(A123="","",IF(AND(COUNTIF(DECISION_CONTEXT!$A$6:$A$205,B123)=1,EXACT(B123,INDEX(DECISION_CONTEXT!$A$6:$A$205,MATCH(B123,DECISION_CONTEXT!$A$6:$A$205,0)))),"VALID","INVALID - DECISION LINK"))</x:f>
      </x:c>
      <x:c r="AD123" s="30" t="str">
        <x:f>IF(A123="","",IF(AND(COUNTIF(CLAIM_REGISTER!$A$6:$A$205,C123)=1,EXACT(AK123,INDEX(CLAIM_REGISTER!$Q$6:$Q$205,MATCH(C123,CLAIM_REGISTER!$A$6:$A$205,0)))),"VALID","INVALID - CLAIM OWNERSHIP"))</x:f>
      </x:c>
      <x:c r="AE123" s="30" t="str">
        <x:f>IF(A123="","",IF(AND(OR(EXACT(F123,"MATERIAL"),EXACT(F123,"SUPPORTING")),OR(EXACT(I123,"FIRST-PARTY PUBLISHED"),EXACT(I123,"BUYER / SALES EVIDENCE"),EXACT(I123,"INDEPENDENT THIRD PARTY"),EXACT(I123,"MODELLED / ESTIMATED"),EXACT(I123,"DISCOVERY / INDEX"),EXACT(I123,"INTERNAL OBSERVATION"),EXACT(I123,"SPECIALIST / AUTHORITY"),EXACT(I123,"DECISION RECORD")),OR(EXACT(J123,"YES"),EXACT(J123,"NO"),EXACT(J123,"UNCLEAR")),OR(EXACT(O123,"OBSERVED"),EXACT(O123,"INFERRED"),EXACT(O123,"ASSUMED"),EXACT(O123,"CONTRADICTORY"),EXACT(O123,"UNRESOLVED")),OR(EXACT(P123,"TRACEABLE"),EXACT(P123,"NOT TRACEABLE")),OR(EXACT(Q123,"CURRENT ENOUGH"),EXACT(Q123,"STALE / UNCLEAR")),OR(EXACT(R123,"DIRECT"),EXACT(R123,"INDIRECT")),OR(EXACT(S123,"IN SCOPE"),EXACT(S123,"PARTIAL / OUT OF SCOPE")),OR(EXACT(T123,"INDEPENDENT"),EXACT(T123,"DERIVATIVE / UNCLEAR")),OR(EXACT(U123,"PRESENT"),EXACT(U123,"ABSENT / NOT REQUIRED")),OR(EXACT(V123,"NONE KNOWN"),EXACT(V123,"MATERIAL CONFLICT")),OR(EXACT(W123,"ACCEPTABLE"),EXACT(W123,"UNCLEAR"),EXACT(W123,"PROHIBITED"))),"VALID","INVALID - CONTROLLED TOKEN"))</x:f>
      </x:c>
      <x:c r="AF123" s="30" t="str">
        <x:f>IF(A123="","",IF(AND(B123&lt;&gt;"",C123&lt;&gt;"",D123&lt;&gt;"",E123&lt;&gt;"",G123&lt;&gt;"",H123&lt;&gt;"",K123&lt;&gt;"",L123&lt;&gt;"",M123&lt;&gt;"",N123&lt;&gt;"",X123&lt;&gt;"",Y123&lt;&gt;"",Z123&lt;&gt;"",AA123&lt;&gt;""),"VALID","INVALID - REQUIRED FIELD"))</x:f>
      </x:c>
      <x:c r="AG123" s="30" t="str">
        <x:f>IF(A123="","",IF(W123="PROHIBITED","HOLD",IF(J123="NO","HOLD",IF(P123="NOT TRACEABLE","HOLD",IF(AND(O123="ASSUMED",F123="MATERIAL"),"HOLD",IF(OR(O123="CONTRADICTORY",O123="UNRESOLVED",V123="MATERIAL CONFLICT"),"HOLD",""))))))</x:f>
      </x:c>
      <x:c r="AH123" s="30" t="str">
        <x:f>IF(A123="","",IF(OR(Q123="STALE / UNCLEAR",R123="INDIRECT",S123="PARTIAL / OUT OF SCOPE",T123="DERIVATIVE / UNCLEAR",AND(O123="INFERRED",F123="MATERIAL",U123&lt;&gt;"PRESENT"),O123="ASSUMED"),"WEAK","CLEAR"))</x:f>
      </x:c>
      <x:c r="AI123" s="30" t="str">
        <x:f>IF(A123="","",IF(OR(AB123&lt;&gt;"VALID",AC123&lt;&gt;"VALID",AD123&lt;&gt;"VALID",AE123&lt;&gt;"VALID",AF123&lt;&gt;"VALID"),"REPAIR / NARROW",IF(AG123="HOLD","HOLD / EXCLUDE",IF(OR(J123="UNCLEAR",W123="UNCLEAR"),"REPAIR / NARROW",IF(AH123="WEAK",IF(AND(O123="INFERRED",J123="YES",P123="TRACEABLE",Q123="CURRENT ENOUGH",S123="IN SCOPE",W123="ACCEPTABLE",OR(F123="SUPPORTING",U123="PRESENT")),"BOUNDED INFERENCE","REPAIR / NARROW"),IF(O123="OBSERVED","DECISION-USABLE",IF(O123="INFERRED","BOUNDED INFERENCE","REPAIR / NARROW")))))))</x:f>
      </x:c>
      <x:c r="AJ123" s="30" t="str">
        <x:f>IF(A123="","",IF(AI123="DECISION-USABLE","Freeze the audited wording for downstream use.",IF(AI123="BOUNDED INFERENCE","Freeze the bounded inference with its label and limitation.",IF(AI123="REPAIR / NARROW","Repair ownership, role fit, provenance, controls or wording before use.","Hold the record out of decision use until the blocking condition is resolved."))))</x:f>
      </x:c>
      <x:c r="AK123" s="30" t="str">
        <x:f>IF(A123="","",C123&amp;"|~|"&amp;B123&amp;"|~|"&amp;D123&amp;"|~|"&amp;E123&amp;"|~|"&amp;F123&amp;"|~|"&amp;G123)</x:f>
      </x:c>
      <x:c r="AL123" s="30" t="str">
        <x:f>IF(A123="","",B123&amp;"|~|"&amp;C123&amp;"|~|"&amp;D123)</x:f>
      </x:c>
    </x:row>
    <x:row r="124">
      <x:c r="A124" s="24"/>
      <x:c r="B124" s="24"/>
      <x:c r="C124" s="24"/>
      <x:c r="D124" s="24"/>
      <x:c r="E124" s="24"/>
      <x:c r="F124" s="24"/>
      <x:c r="G124" s="24"/>
      <x:c r="H124" s="24"/>
      <x:c r="I124" s="24"/>
      <x:c r="J124" s="24"/>
      <x:c r="K124" s="24"/>
      <x:c r="L124" s="34"/>
      <x:c r="M124" s="34"/>
      <x:c r="N124" s="24"/>
      <x:c r="O124" s="24"/>
      <x:c r="P124" s="24"/>
      <x:c r="Q124" s="24"/>
      <x:c r="R124" s="24"/>
      <x:c r="S124" s="24"/>
      <x:c r="T124" s="24"/>
      <x:c r="U124" s="24"/>
      <x:c r="V124" s="24"/>
      <x:c r="W124" s="24"/>
      <x:c r="X124" s="24"/>
      <x:c r="Y124" s="24"/>
      <x:c r="Z124" s="24"/>
      <x:c r="AA124" s="24"/>
      <x:c r="AB124" s="30" t="str">
        <x:f>IF(A124="","",IF(COUNTIF($A$6:$A$205,A124)=1,"VALID","INVALID - DUPLICATE EVIDENCE ID"))</x:f>
      </x:c>
      <x:c r="AC124" s="30" t="str">
        <x:f>IF(A124="","",IF(AND(COUNTIF(DECISION_CONTEXT!$A$6:$A$205,B124)=1,EXACT(B124,INDEX(DECISION_CONTEXT!$A$6:$A$205,MATCH(B124,DECISION_CONTEXT!$A$6:$A$205,0)))),"VALID","INVALID - DECISION LINK"))</x:f>
      </x:c>
      <x:c r="AD124" s="30" t="str">
        <x:f>IF(A124="","",IF(AND(COUNTIF(CLAIM_REGISTER!$A$6:$A$205,C124)=1,EXACT(AK124,INDEX(CLAIM_REGISTER!$Q$6:$Q$205,MATCH(C124,CLAIM_REGISTER!$A$6:$A$205,0)))),"VALID","INVALID - CLAIM OWNERSHIP"))</x:f>
      </x:c>
      <x:c r="AE124" s="30" t="str">
        <x:f>IF(A124="","",IF(AND(OR(EXACT(F124,"MATERIAL"),EXACT(F124,"SUPPORTING")),OR(EXACT(I124,"FIRST-PARTY PUBLISHED"),EXACT(I124,"BUYER / SALES EVIDENCE"),EXACT(I124,"INDEPENDENT THIRD PARTY"),EXACT(I124,"MODELLED / ESTIMATED"),EXACT(I124,"DISCOVERY / INDEX"),EXACT(I124,"INTERNAL OBSERVATION"),EXACT(I124,"SPECIALIST / AUTHORITY"),EXACT(I124,"DECISION RECORD")),OR(EXACT(J124,"YES"),EXACT(J124,"NO"),EXACT(J124,"UNCLEAR")),OR(EXACT(O124,"OBSERVED"),EXACT(O124,"INFERRED"),EXACT(O124,"ASSUMED"),EXACT(O124,"CONTRADICTORY"),EXACT(O124,"UNRESOLVED")),OR(EXACT(P124,"TRACEABLE"),EXACT(P124,"NOT TRACEABLE")),OR(EXACT(Q124,"CURRENT ENOUGH"),EXACT(Q124,"STALE / UNCLEAR")),OR(EXACT(R124,"DIRECT"),EXACT(R124,"INDIRECT")),OR(EXACT(S124,"IN SCOPE"),EXACT(S124,"PARTIAL / OUT OF SCOPE")),OR(EXACT(T124,"INDEPENDENT"),EXACT(T124,"DERIVATIVE / UNCLEAR")),OR(EXACT(U124,"PRESENT"),EXACT(U124,"ABSENT / NOT REQUIRED")),OR(EXACT(V124,"NONE KNOWN"),EXACT(V124,"MATERIAL CONFLICT")),OR(EXACT(W124,"ACCEPTABLE"),EXACT(W124,"UNCLEAR"),EXACT(W124,"PROHIBITED"))),"VALID","INVALID - CONTROLLED TOKEN"))</x:f>
      </x:c>
      <x:c r="AF124" s="30" t="str">
        <x:f>IF(A124="","",IF(AND(B124&lt;&gt;"",C124&lt;&gt;"",D124&lt;&gt;"",E124&lt;&gt;"",G124&lt;&gt;"",H124&lt;&gt;"",K124&lt;&gt;"",L124&lt;&gt;"",M124&lt;&gt;"",N124&lt;&gt;"",X124&lt;&gt;"",Y124&lt;&gt;"",Z124&lt;&gt;"",AA124&lt;&gt;""),"VALID","INVALID - REQUIRED FIELD"))</x:f>
      </x:c>
      <x:c r="AG124" s="30" t="str">
        <x:f>IF(A124="","",IF(W124="PROHIBITED","HOLD",IF(J124="NO","HOLD",IF(P124="NOT TRACEABLE","HOLD",IF(AND(O124="ASSUMED",F124="MATERIAL"),"HOLD",IF(OR(O124="CONTRADICTORY",O124="UNRESOLVED",V124="MATERIAL CONFLICT"),"HOLD",""))))))</x:f>
      </x:c>
      <x:c r="AH124" s="30" t="str">
        <x:f>IF(A124="","",IF(OR(Q124="STALE / UNCLEAR",R124="INDIRECT",S124="PARTIAL / OUT OF SCOPE",T124="DERIVATIVE / UNCLEAR",AND(O124="INFERRED",F124="MATERIAL",U124&lt;&gt;"PRESENT"),O124="ASSUMED"),"WEAK","CLEAR"))</x:f>
      </x:c>
      <x:c r="AI124" s="30" t="str">
        <x:f>IF(A124="","",IF(OR(AB124&lt;&gt;"VALID",AC124&lt;&gt;"VALID",AD124&lt;&gt;"VALID",AE124&lt;&gt;"VALID",AF124&lt;&gt;"VALID"),"REPAIR / NARROW",IF(AG124="HOLD","HOLD / EXCLUDE",IF(OR(J124="UNCLEAR",W124="UNCLEAR"),"REPAIR / NARROW",IF(AH124="WEAK",IF(AND(O124="INFERRED",J124="YES",P124="TRACEABLE",Q124="CURRENT ENOUGH",S124="IN SCOPE",W124="ACCEPTABLE",OR(F124="SUPPORTING",U124="PRESENT")),"BOUNDED INFERENCE","REPAIR / NARROW"),IF(O124="OBSERVED","DECISION-USABLE",IF(O124="INFERRED","BOUNDED INFERENCE","REPAIR / NARROW")))))))</x:f>
      </x:c>
      <x:c r="AJ124" s="30" t="str">
        <x:f>IF(A124="","",IF(AI124="DECISION-USABLE","Freeze the audited wording for downstream use.",IF(AI124="BOUNDED INFERENCE","Freeze the bounded inference with its label and limitation.",IF(AI124="REPAIR / NARROW","Repair ownership, role fit, provenance, controls or wording before use.","Hold the record out of decision use until the blocking condition is resolved."))))</x:f>
      </x:c>
      <x:c r="AK124" s="30" t="str">
        <x:f>IF(A124="","",C124&amp;"|~|"&amp;B124&amp;"|~|"&amp;D124&amp;"|~|"&amp;E124&amp;"|~|"&amp;F124&amp;"|~|"&amp;G124)</x:f>
      </x:c>
      <x:c r="AL124" s="30" t="str">
        <x:f>IF(A124="","",B124&amp;"|~|"&amp;C124&amp;"|~|"&amp;D124)</x:f>
      </x:c>
    </x:row>
    <x:row r="125">
      <x:c r="A125" s="24"/>
      <x:c r="B125" s="24"/>
      <x:c r="C125" s="24"/>
      <x:c r="D125" s="24"/>
      <x:c r="E125" s="24"/>
      <x:c r="F125" s="24"/>
      <x:c r="G125" s="24"/>
      <x:c r="H125" s="24"/>
      <x:c r="I125" s="24"/>
      <x:c r="J125" s="24"/>
      <x:c r="K125" s="24"/>
      <x:c r="L125" s="34"/>
      <x:c r="M125" s="34"/>
      <x:c r="N125" s="24"/>
      <x:c r="O125" s="24"/>
      <x:c r="P125" s="24"/>
      <x:c r="Q125" s="24"/>
      <x:c r="R125" s="24"/>
      <x:c r="S125" s="24"/>
      <x:c r="T125" s="24"/>
      <x:c r="U125" s="24"/>
      <x:c r="V125" s="24"/>
      <x:c r="W125" s="24"/>
      <x:c r="X125" s="24"/>
      <x:c r="Y125" s="24"/>
      <x:c r="Z125" s="24"/>
      <x:c r="AA125" s="24"/>
      <x:c r="AB125" s="30" t="str">
        <x:f>IF(A125="","",IF(COUNTIF($A$6:$A$205,A125)=1,"VALID","INVALID - DUPLICATE EVIDENCE ID"))</x:f>
      </x:c>
      <x:c r="AC125" s="30" t="str">
        <x:f>IF(A125="","",IF(AND(COUNTIF(DECISION_CONTEXT!$A$6:$A$205,B125)=1,EXACT(B125,INDEX(DECISION_CONTEXT!$A$6:$A$205,MATCH(B125,DECISION_CONTEXT!$A$6:$A$205,0)))),"VALID","INVALID - DECISION LINK"))</x:f>
      </x:c>
      <x:c r="AD125" s="30" t="str">
        <x:f>IF(A125="","",IF(AND(COUNTIF(CLAIM_REGISTER!$A$6:$A$205,C125)=1,EXACT(AK125,INDEX(CLAIM_REGISTER!$Q$6:$Q$205,MATCH(C125,CLAIM_REGISTER!$A$6:$A$205,0)))),"VALID","INVALID - CLAIM OWNERSHIP"))</x:f>
      </x:c>
      <x:c r="AE125" s="30" t="str">
        <x:f>IF(A125="","",IF(AND(OR(EXACT(F125,"MATERIAL"),EXACT(F125,"SUPPORTING")),OR(EXACT(I125,"FIRST-PARTY PUBLISHED"),EXACT(I125,"BUYER / SALES EVIDENCE"),EXACT(I125,"INDEPENDENT THIRD PARTY"),EXACT(I125,"MODELLED / ESTIMATED"),EXACT(I125,"DISCOVERY / INDEX"),EXACT(I125,"INTERNAL OBSERVATION"),EXACT(I125,"SPECIALIST / AUTHORITY"),EXACT(I125,"DECISION RECORD")),OR(EXACT(J125,"YES"),EXACT(J125,"NO"),EXACT(J125,"UNCLEAR")),OR(EXACT(O125,"OBSERVED"),EXACT(O125,"INFERRED"),EXACT(O125,"ASSUMED"),EXACT(O125,"CONTRADICTORY"),EXACT(O125,"UNRESOLVED")),OR(EXACT(P125,"TRACEABLE"),EXACT(P125,"NOT TRACEABLE")),OR(EXACT(Q125,"CURRENT ENOUGH"),EXACT(Q125,"STALE / UNCLEAR")),OR(EXACT(R125,"DIRECT"),EXACT(R125,"INDIRECT")),OR(EXACT(S125,"IN SCOPE"),EXACT(S125,"PARTIAL / OUT OF SCOPE")),OR(EXACT(T125,"INDEPENDENT"),EXACT(T125,"DERIVATIVE / UNCLEAR")),OR(EXACT(U125,"PRESENT"),EXACT(U125,"ABSENT / NOT REQUIRED")),OR(EXACT(V125,"NONE KNOWN"),EXACT(V125,"MATERIAL CONFLICT")),OR(EXACT(W125,"ACCEPTABLE"),EXACT(W125,"UNCLEAR"),EXACT(W125,"PROHIBITED"))),"VALID","INVALID - CONTROLLED TOKEN"))</x:f>
      </x:c>
      <x:c r="AF125" s="30" t="str">
        <x:f>IF(A125="","",IF(AND(B125&lt;&gt;"",C125&lt;&gt;"",D125&lt;&gt;"",E125&lt;&gt;"",G125&lt;&gt;"",H125&lt;&gt;"",K125&lt;&gt;"",L125&lt;&gt;"",M125&lt;&gt;"",N125&lt;&gt;"",X125&lt;&gt;"",Y125&lt;&gt;"",Z125&lt;&gt;"",AA125&lt;&gt;""),"VALID","INVALID - REQUIRED FIELD"))</x:f>
      </x:c>
      <x:c r="AG125" s="30" t="str">
        <x:f>IF(A125="","",IF(W125="PROHIBITED","HOLD",IF(J125="NO","HOLD",IF(P125="NOT TRACEABLE","HOLD",IF(AND(O125="ASSUMED",F125="MATERIAL"),"HOLD",IF(OR(O125="CONTRADICTORY",O125="UNRESOLVED",V125="MATERIAL CONFLICT"),"HOLD",""))))))</x:f>
      </x:c>
      <x:c r="AH125" s="30" t="str">
        <x:f>IF(A125="","",IF(OR(Q125="STALE / UNCLEAR",R125="INDIRECT",S125="PARTIAL / OUT OF SCOPE",T125="DERIVATIVE / UNCLEAR",AND(O125="INFERRED",F125="MATERIAL",U125&lt;&gt;"PRESENT"),O125="ASSUMED"),"WEAK","CLEAR"))</x:f>
      </x:c>
      <x:c r="AI125" s="30" t="str">
        <x:f>IF(A125="","",IF(OR(AB125&lt;&gt;"VALID",AC125&lt;&gt;"VALID",AD125&lt;&gt;"VALID",AE125&lt;&gt;"VALID",AF125&lt;&gt;"VALID"),"REPAIR / NARROW",IF(AG125="HOLD","HOLD / EXCLUDE",IF(OR(J125="UNCLEAR",W125="UNCLEAR"),"REPAIR / NARROW",IF(AH125="WEAK",IF(AND(O125="INFERRED",J125="YES",P125="TRACEABLE",Q125="CURRENT ENOUGH",S125="IN SCOPE",W125="ACCEPTABLE",OR(F125="SUPPORTING",U125="PRESENT")),"BOUNDED INFERENCE","REPAIR / NARROW"),IF(O125="OBSERVED","DECISION-USABLE",IF(O125="INFERRED","BOUNDED INFERENCE","REPAIR / NARROW")))))))</x:f>
      </x:c>
      <x:c r="AJ125" s="30" t="str">
        <x:f>IF(A125="","",IF(AI125="DECISION-USABLE","Freeze the audited wording for downstream use.",IF(AI125="BOUNDED INFERENCE","Freeze the bounded inference with its label and limitation.",IF(AI125="REPAIR / NARROW","Repair ownership, role fit, provenance, controls or wording before use.","Hold the record out of decision use until the blocking condition is resolved."))))</x:f>
      </x:c>
      <x:c r="AK125" s="30" t="str">
        <x:f>IF(A125="","",C125&amp;"|~|"&amp;B125&amp;"|~|"&amp;D125&amp;"|~|"&amp;E125&amp;"|~|"&amp;F125&amp;"|~|"&amp;G125)</x:f>
      </x:c>
      <x:c r="AL125" s="30" t="str">
        <x:f>IF(A125="","",B125&amp;"|~|"&amp;C125&amp;"|~|"&amp;D125)</x:f>
      </x:c>
    </x:row>
    <x:row r="126">
      <x:c r="A126" s="24"/>
      <x:c r="B126" s="24"/>
      <x:c r="C126" s="24"/>
      <x:c r="D126" s="24"/>
      <x:c r="E126" s="24"/>
      <x:c r="F126" s="24"/>
      <x:c r="G126" s="24"/>
      <x:c r="H126" s="24"/>
      <x:c r="I126" s="24"/>
      <x:c r="J126" s="24"/>
      <x:c r="K126" s="24"/>
      <x:c r="L126" s="34"/>
      <x:c r="M126" s="34"/>
      <x:c r="N126" s="24"/>
      <x:c r="O126" s="24"/>
      <x:c r="P126" s="24"/>
      <x:c r="Q126" s="24"/>
      <x:c r="R126" s="24"/>
      <x:c r="S126" s="24"/>
      <x:c r="T126" s="24"/>
      <x:c r="U126" s="24"/>
      <x:c r="V126" s="24"/>
      <x:c r="W126" s="24"/>
      <x:c r="X126" s="24"/>
      <x:c r="Y126" s="24"/>
      <x:c r="Z126" s="24"/>
      <x:c r="AA126" s="24"/>
      <x:c r="AB126" s="30" t="str">
        <x:f>IF(A126="","",IF(COUNTIF($A$6:$A$205,A126)=1,"VALID","INVALID - DUPLICATE EVIDENCE ID"))</x:f>
      </x:c>
      <x:c r="AC126" s="30" t="str">
        <x:f>IF(A126="","",IF(AND(COUNTIF(DECISION_CONTEXT!$A$6:$A$205,B126)=1,EXACT(B126,INDEX(DECISION_CONTEXT!$A$6:$A$205,MATCH(B126,DECISION_CONTEXT!$A$6:$A$205,0)))),"VALID","INVALID - DECISION LINK"))</x:f>
      </x:c>
      <x:c r="AD126" s="30" t="str">
        <x:f>IF(A126="","",IF(AND(COUNTIF(CLAIM_REGISTER!$A$6:$A$205,C126)=1,EXACT(AK126,INDEX(CLAIM_REGISTER!$Q$6:$Q$205,MATCH(C126,CLAIM_REGISTER!$A$6:$A$205,0)))),"VALID","INVALID - CLAIM OWNERSHIP"))</x:f>
      </x:c>
      <x:c r="AE126" s="30" t="str">
        <x:f>IF(A126="","",IF(AND(OR(EXACT(F126,"MATERIAL"),EXACT(F126,"SUPPORTING")),OR(EXACT(I126,"FIRST-PARTY PUBLISHED"),EXACT(I126,"BUYER / SALES EVIDENCE"),EXACT(I126,"INDEPENDENT THIRD PARTY"),EXACT(I126,"MODELLED / ESTIMATED"),EXACT(I126,"DISCOVERY / INDEX"),EXACT(I126,"INTERNAL OBSERVATION"),EXACT(I126,"SPECIALIST / AUTHORITY"),EXACT(I126,"DECISION RECORD")),OR(EXACT(J126,"YES"),EXACT(J126,"NO"),EXACT(J126,"UNCLEAR")),OR(EXACT(O126,"OBSERVED"),EXACT(O126,"INFERRED"),EXACT(O126,"ASSUMED"),EXACT(O126,"CONTRADICTORY"),EXACT(O126,"UNRESOLVED")),OR(EXACT(P126,"TRACEABLE"),EXACT(P126,"NOT TRACEABLE")),OR(EXACT(Q126,"CURRENT ENOUGH"),EXACT(Q126,"STALE / UNCLEAR")),OR(EXACT(R126,"DIRECT"),EXACT(R126,"INDIRECT")),OR(EXACT(S126,"IN SCOPE"),EXACT(S126,"PARTIAL / OUT OF SCOPE")),OR(EXACT(T126,"INDEPENDENT"),EXACT(T126,"DERIVATIVE / UNCLEAR")),OR(EXACT(U126,"PRESENT"),EXACT(U126,"ABSENT / NOT REQUIRED")),OR(EXACT(V126,"NONE KNOWN"),EXACT(V126,"MATERIAL CONFLICT")),OR(EXACT(W126,"ACCEPTABLE"),EXACT(W126,"UNCLEAR"),EXACT(W126,"PROHIBITED"))),"VALID","INVALID - CONTROLLED TOKEN"))</x:f>
      </x:c>
      <x:c r="AF126" s="30" t="str">
        <x:f>IF(A126="","",IF(AND(B126&lt;&gt;"",C126&lt;&gt;"",D126&lt;&gt;"",E126&lt;&gt;"",G126&lt;&gt;"",H126&lt;&gt;"",K126&lt;&gt;"",L126&lt;&gt;"",M126&lt;&gt;"",N126&lt;&gt;"",X126&lt;&gt;"",Y126&lt;&gt;"",Z126&lt;&gt;"",AA126&lt;&gt;""),"VALID","INVALID - REQUIRED FIELD"))</x:f>
      </x:c>
      <x:c r="AG126" s="30" t="str">
        <x:f>IF(A126="","",IF(W126="PROHIBITED","HOLD",IF(J126="NO","HOLD",IF(P126="NOT TRACEABLE","HOLD",IF(AND(O126="ASSUMED",F126="MATERIAL"),"HOLD",IF(OR(O126="CONTRADICTORY",O126="UNRESOLVED",V126="MATERIAL CONFLICT"),"HOLD",""))))))</x:f>
      </x:c>
      <x:c r="AH126" s="30" t="str">
        <x:f>IF(A126="","",IF(OR(Q126="STALE / UNCLEAR",R126="INDIRECT",S126="PARTIAL / OUT OF SCOPE",T126="DERIVATIVE / UNCLEAR",AND(O126="INFERRED",F126="MATERIAL",U126&lt;&gt;"PRESENT"),O126="ASSUMED"),"WEAK","CLEAR"))</x:f>
      </x:c>
      <x:c r="AI126" s="30" t="str">
        <x:f>IF(A126="","",IF(OR(AB126&lt;&gt;"VALID",AC126&lt;&gt;"VALID",AD126&lt;&gt;"VALID",AE126&lt;&gt;"VALID",AF126&lt;&gt;"VALID"),"REPAIR / NARROW",IF(AG126="HOLD","HOLD / EXCLUDE",IF(OR(J126="UNCLEAR",W126="UNCLEAR"),"REPAIR / NARROW",IF(AH126="WEAK",IF(AND(O126="INFERRED",J126="YES",P126="TRACEABLE",Q126="CURRENT ENOUGH",S126="IN SCOPE",W126="ACCEPTABLE",OR(F126="SUPPORTING",U126="PRESENT")),"BOUNDED INFERENCE","REPAIR / NARROW"),IF(O126="OBSERVED","DECISION-USABLE",IF(O126="INFERRED","BOUNDED INFERENCE","REPAIR / NARROW")))))))</x:f>
      </x:c>
      <x:c r="AJ126" s="30" t="str">
        <x:f>IF(A126="","",IF(AI126="DECISION-USABLE","Freeze the audited wording for downstream use.",IF(AI126="BOUNDED INFERENCE","Freeze the bounded inference with its label and limitation.",IF(AI126="REPAIR / NARROW","Repair ownership, role fit, provenance, controls or wording before use.","Hold the record out of decision use until the blocking condition is resolved."))))</x:f>
      </x:c>
      <x:c r="AK126" s="30" t="str">
        <x:f>IF(A126="","",C126&amp;"|~|"&amp;B126&amp;"|~|"&amp;D126&amp;"|~|"&amp;E126&amp;"|~|"&amp;F126&amp;"|~|"&amp;G126)</x:f>
      </x:c>
      <x:c r="AL126" s="30" t="str">
        <x:f>IF(A126="","",B126&amp;"|~|"&amp;C126&amp;"|~|"&amp;D126)</x:f>
      </x:c>
    </x:row>
    <x:row r="127">
      <x:c r="A127" s="24"/>
      <x:c r="B127" s="24"/>
      <x:c r="C127" s="24"/>
      <x:c r="D127" s="24"/>
      <x:c r="E127" s="24"/>
      <x:c r="F127" s="24"/>
      <x:c r="G127" s="24"/>
      <x:c r="H127" s="24"/>
      <x:c r="I127" s="24"/>
      <x:c r="J127" s="24"/>
      <x:c r="K127" s="24"/>
      <x:c r="L127" s="34"/>
      <x:c r="M127" s="34"/>
      <x:c r="N127" s="24"/>
      <x:c r="O127" s="24"/>
      <x:c r="P127" s="24"/>
      <x:c r="Q127" s="24"/>
      <x:c r="R127" s="24"/>
      <x:c r="S127" s="24"/>
      <x:c r="T127" s="24"/>
      <x:c r="U127" s="24"/>
      <x:c r="V127" s="24"/>
      <x:c r="W127" s="24"/>
      <x:c r="X127" s="24"/>
      <x:c r="Y127" s="24"/>
      <x:c r="Z127" s="24"/>
      <x:c r="AA127" s="24"/>
      <x:c r="AB127" s="30" t="str">
        <x:f>IF(A127="","",IF(COUNTIF($A$6:$A$205,A127)=1,"VALID","INVALID - DUPLICATE EVIDENCE ID"))</x:f>
      </x:c>
      <x:c r="AC127" s="30" t="str">
        <x:f>IF(A127="","",IF(AND(COUNTIF(DECISION_CONTEXT!$A$6:$A$205,B127)=1,EXACT(B127,INDEX(DECISION_CONTEXT!$A$6:$A$205,MATCH(B127,DECISION_CONTEXT!$A$6:$A$205,0)))),"VALID","INVALID - DECISION LINK"))</x:f>
      </x:c>
      <x:c r="AD127" s="30" t="str">
        <x:f>IF(A127="","",IF(AND(COUNTIF(CLAIM_REGISTER!$A$6:$A$205,C127)=1,EXACT(AK127,INDEX(CLAIM_REGISTER!$Q$6:$Q$205,MATCH(C127,CLAIM_REGISTER!$A$6:$A$205,0)))),"VALID","INVALID - CLAIM OWNERSHIP"))</x:f>
      </x:c>
      <x:c r="AE127" s="30" t="str">
        <x:f>IF(A127="","",IF(AND(OR(EXACT(F127,"MATERIAL"),EXACT(F127,"SUPPORTING")),OR(EXACT(I127,"FIRST-PARTY PUBLISHED"),EXACT(I127,"BUYER / SALES EVIDENCE"),EXACT(I127,"INDEPENDENT THIRD PARTY"),EXACT(I127,"MODELLED / ESTIMATED"),EXACT(I127,"DISCOVERY / INDEX"),EXACT(I127,"INTERNAL OBSERVATION"),EXACT(I127,"SPECIALIST / AUTHORITY"),EXACT(I127,"DECISION RECORD")),OR(EXACT(J127,"YES"),EXACT(J127,"NO"),EXACT(J127,"UNCLEAR")),OR(EXACT(O127,"OBSERVED"),EXACT(O127,"INFERRED"),EXACT(O127,"ASSUMED"),EXACT(O127,"CONTRADICTORY"),EXACT(O127,"UNRESOLVED")),OR(EXACT(P127,"TRACEABLE"),EXACT(P127,"NOT TRACEABLE")),OR(EXACT(Q127,"CURRENT ENOUGH"),EXACT(Q127,"STALE / UNCLEAR")),OR(EXACT(R127,"DIRECT"),EXACT(R127,"INDIRECT")),OR(EXACT(S127,"IN SCOPE"),EXACT(S127,"PARTIAL / OUT OF SCOPE")),OR(EXACT(T127,"INDEPENDENT"),EXACT(T127,"DERIVATIVE / UNCLEAR")),OR(EXACT(U127,"PRESENT"),EXACT(U127,"ABSENT / NOT REQUIRED")),OR(EXACT(V127,"NONE KNOWN"),EXACT(V127,"MATERIAL CONFLICT")),OR(EXACT(W127,"ACCEPTABLE"),EXACT(W127,"UNCLEAR"),EXACT(W127,"PROHIBITED"))),"VALID","INVALID - CONTROLLED TOKEN"))</x:f>
      </x:c>
      <x:c r="AF127" s="30" t="str">
        <x:f>IF(A127="","",IF(AND(B127&lt;&gt;"",C127&lt;&gt;"",D127&lt;&gt;"",E127&lt;&gt;"",G127&lt;&gt;"",H127&lt;&gt;"",K127&lt;&gt;"",L127&lt;&gt;"",M127&lt;&gt;"",N127&lt;&gt;"",X127&lt;&gt;"",Y127&lt;&gt;"",Z127&lt;&gt;"",AA127&lt;&gt;""),"VALID","INVALID - REQUIRED FIELD"))</x:f>
      </x:c>
      <x:c r="AG127" s="30" t="str">
        <x:f>IF(A127="","",IF(W127="PROHIBITED","HOLD",IF(J127="NO","HOLD",IF(P127="NOT TRACEABLE","HOLD",IF(AND(O127="ASSUMED",F127="MATERIAL"),"HOLD",IF(OR(O127="CONTRADICTORY",O127="UNRESOLVED",V127="MATERIAL CONFLICT"),"HOLD",""))))))</x:f>
      </x:c>
      <x:c r="AH127" s="30" t="str">
        <x:f>IF(A127="","",IF(OR(Q127="STALE / UNCLEAR",R127="INDIRECT",S127="PARTIAL / OUT OF SCOPE",T127="DERIVATIVE / UNCLEAR",AND(O127="INFERRED",F127="MATERIAL",U127&lt;&gt;"PRESENT"),O127="ASSUMED"),"WEAK","CLEAR"))</x:f>
      </x:c>
      <x:c r="AI127" s="30" t="str">
        <x:f>IF(A127="","",IF(OR(AB127&lt;&gt;"VALID",AC127&lt;&gt;"VALID",AD127&lt;&gt;"VALID",AE127&lt;&gt;"VALID",AF127&lt;&gt;"VALID"),"REPAIR / NARROW",IF(AG127="HOLD","HOLD / EXCLUDE",IF(OR(J127="UNCLEAR",W127="UNCLEAR"),"REPAIR / NARROW",IF(AH127="WEAK",IF(AND(O127="INFERRED",J127="YES",P127="TRACEABLE",Q127="CURRENT ENOUGH",S127="IN SCOPE",W127="ACCEPTABLE",OR(F127="SUPPORTING",U127="PRESENT")),"BOUNDED INFERENCE","REPAIR / NARROW"),IF(O127="OBSERVED","DECISION-USABLE",IF(O127="INFERRED","BOUNDED INFERENCE","REPAIR / NARROW")))))))</x:f>
      </x:c>
      <x:c r="AJ127" s="30" t="str">
        <x:f>IF(A127="","",IF(AI127="DECISION-USABLE","Freeze the audited wording for downstream use.",IF(AI127="BOUNDED INFERENCE","Freeze the bounded inference with its label and limitation.",IF(AI127="REPAIR / NARROW","Repair ownership, role fit, provenance, controls or wording before use.","Hold the record out of decision use until the blocking condition is resolved."))))</x:f>
      </x:c>
      <x:c r="AK127" s="30" t="str">
        <x:f>IF(A127="","",C127&amp;"|~|"&amp;B127&amp;"|~|"&amp;D127&amp;"|~|"&amp;E127&amp;"|~|"&amp;F127&amp;"|~|"&amp;G127)</x:f>
      </x:c>
      <x:c r="AL127" s="30" t="str">
        <x:f>IF(A127="","",B127&amp;"|~|"&amp;C127&amp;"|~|"&amp;D127)</x:f>
      </x:c>
    </x:row>
    <x:row r="128">
      <x:c r="A128" s="24"/>
      <x:c r="B128" s="24"/>
      <x:c r="C128" s="24"/>
      <x:c r="D128" s="24"/>
      <x:c r="E128" s="24"/>
      <x:c r="F128" s="24"/>
      <x:c r="G128" s="24"/>
      <x:c r="H128" s="24"/>
      <x:c r="I128" s="24"/>
      <x:c r="J128" s="24"/>
      <x:c r="K128" s="24"/>
      <x:c r="L128" s="34"/>
      <x:c r="M128" s="34"/>
      <x:c r="N128" s="24"/>
      <x:c r="O128" s="24"/>
      <x:c r="P128" s="24"/>
      <x:c r="Q128" s="24"/>
      <x:c r="R128" s="24"/>
      <x:c r="S128" s="24"/>
      <x:c r="T128" s="24"/>
      <x:c r="U128" s="24"/>
      <x:c r="V128" s="24"/>
      <x:c r="W128" s="24"/>
      <x:c r="X128" s="24"/>
      <x:c r="Y128" s="24"/>
      <x:c r="Z128" s="24"/>
      <x:c r="AA128" s="24"/>
      <x:c r="AB128" s="30" t="str">
        <x:f>IF(A128="","",IF(COUNTIF($A$6:$A$205,A128)=1,"VALID","INVALID - DUPLICATE EVIDENCE ID"))</x:f>
      </x:c>
      <x:c r="AC128" s="30" t="str">
        <x:f>IF(A128="","",IF(AND(COUNTIF(DECISION_CONTEXT!$A$6:$A$205,B128)=1,EXACT(B128,INDEX(DECISION_CONTEXT!$A$6:$A$205,MATCH(B128,DECISION_CONTEXT!$A$6:$A$205,0)))),"VALID","INVALID - DECISION LINK"))</x:f>
      </x:c>
      <x:c r="AD128" s="30" t="str">
        <x:f>IF(A128="","",IF(AND(COUNTIF(CLAIM_REGISTER!$A$6:$A$205,C128)=1,EXACT(AK128,INDEX(CLAIM_REGISTER!$Q$6:$Q$205,MATCH(C128,CLAIM_REGISTER!$A$6:$A$205,0)))),"VALID","INVALID - CLAIM OWNERSHIP"))</x:f>
      </x:c>
      <x:c r="AE128" s="30" t="str">
        <x:f>IF(A128="","",IF(AND(OR(EXACT(F128,"MATERIAL"),EXACT(F128,"SUPPORTING")),OR(EXACT(I128,"FIRST-PARTY PUBLISHED"),EXACT(I128,"BUYER / SALES EVIDENCE"),EXACT(I128,"INDEPENDENT THIRD PARTY"),EXACT(I128,"MODELLED / ESTIMATED"),EXACT(I128,"DISCOVERY / INDEX"),EXACT(I128,"INTERNAL OBSERVATION"),EXACT(I128,"SPECIALIST / AUTHORITY"),EXACT(I128,"DECISION RECORD")),OR(EXACT(J128,"YES"),EXACT(J128,"NO"),EXACT(J128,"UNCLEAR")),OR(EXACT(O128,"OBSERVED"),EXACT(O128,"INFERRED"),EXACT(O128,"ASSUMED"),EXACT(O128,"CONTRADICTORY"),EXACT(O128,"UNRESOLVED")),OR(EXACT(P128,"TRACEABLE"),EXACT(P128,"NOT TRACEABLE")),OR(EXACT(Q128,"CURRENT ENOUGH"),EXACT(Q128,"STALE / UNCLEAR")),OR(EXACT(R128,"DIRECT"),EXACT(R128,"INDIRECT")),OR(EXACT(S128,"IN SCOPE"),EXACT(S128,"PARTIAL / OUT OF SCOPE")),OR(EXACT(T128,"INDEPENDENT"),EXACT(T128,"DERIVATIVE / UNCLEAR")),OR(EXACT(U128,"PRESENT"),EXACT(U128,"ABSENT / NOT REQUIRED")),OR(EXACT(V128,"NONE KNOWN"),EXACT(V128,"MATERIAL CONFLICT")),OR(EXACT(W128,"ACCEPTABLE"),EXACT(W128,"UNCLEAR"),EXACT(W128,"PROHIBITED"))),"VALID","INVALID - CONTROLLED TOKEN"))</x:f>
      </x:c>
      <x:c r="AF128" s="30" t="str">
        <x:f>IF(A128="","",IF(AND(B128&lt;&gt;"",C128&lt;&gt;"",D128&lt;&gt;"",E128&lt;&gt;"",G128&lt;&gt;"",H128&lt;&gt;"",K128&lt;&gt;"",L128&lt;&gt;"",M128&lt;&gt;"",N128&lt;&gt;"",X128&lt;&gt;"",Y128&lt;&gt;"",Z128&lt;&gt;"",AA128&lt;&gt;""),"VALID","INVALID - REQUIRED FIELD"))</x:f>
      </x:c>
      <x:c r="AG128" s="30" t="str">
        <x:f>IF(A128="","",IF(W128="PROHIBITED","HOLD",IF(J128="NO","HOLD",IF(P128="NOT TRACEABLE","HOLD",IF(AND(O128="ASSUMED",F128="MATERIAL"),"HOLD",IF(OR(O128="CONTRADICTORY",O128="UNRESOLVED",V128="MATERIAL CONFLICT"),"HOLD",""))))))</x:f>
      </x:c>
      <x:c r="AH128" s="30" t="str">
        <x:f>IF(A128="","",IF(OR(Q128="STALE / UNCLEAR",R128="INDIRECT",S128="PARTIAL / OUT OF SCOPE",T128="DERIVATIVE / UNCLEAR",AND(O128="INFERRED",F128="MATERIAL",U128&lt;&gt;"PRESENT"),O128="ASSUMED"),"WEAK","CLEAR"))</x:f>
      </x:c>
      <x:c r="AI128" s="30" t="str">
        <x:f>IF(A128="","",IF(OR(AB128&lt;&gt;"VALID",AC128&lt;&gt;"VALID",AD128&lt;&gt;"VALID",AE128&lt;&gt;"VALID",AF128&lt;&gt;"VALID"),"REPAIR / NARROW",IF(AG128="HOLD","HOLD / EXCLUDE",IF(OR(J128="UNCLEAR",W128="UNCLEAR"),"REPAIR / NARROW",IF(AH128="WEAK",IF(AND(O128="INFERRED",J128="YES",P128="TRACEABLE",Q128="CURRENT ENOUGH",S128="IN SCOPE",W128="ACCEPTABLE",OR(F128="SUPPORTING",U128="PRESENT")),"BOUNDED INFERENCE","REPAIR / NARROW"),IF(O128="OBSERVED","DECISION-USABLE",IF(O128="INFERRED","BOUNDED INFERENCE","REPAIR / NARROW")))))))</x:f>
      </x:c>
      <x:c r="AJ128" s="30" t="str">
        <x:f>IF(A128="","",IF(AI128="DECISION-USABLE","Freeze the audited wording for downstream use.",IF(AI128="BOUNDED INFERENCE","Freeze the bounded inference with its label and limitation.",IF(AI128="REPAIR / NARROW","Repair ownership, role fit, provenance, controls or wording before use.","Hold the record out of decision use until the blocking condition is resolved."))))</x:f>
      </x:c>
      <x:c r="AK128" s="30" t="str">
        <x:f>IF(A128="","",C128&amp;"|~|"&amp;B128&amp;"|~|"&amp;D128&amp;"|~|"&amp;E128&amp;"|~|"&amp;F128&amp;"|~|"&amp;G128)</x:f>
      </x:c>
      <x:c r="AL128" s="30" t="str">
        <x:f>IF(A128="","",B128&amp;"|~|"&amp;C128&amp;"|~|"&amp;D128)</x:f>
      </x:c>
    </x:row>
    <x:row r="129">
      <x:c r="A129" s="24"/>
      <x:c r="B129" s="24"/>
      <x:c r="C129" s="24"/>
      <x:c r="D129" s="24"/>
      <x:c r="E129" s="24"/>
      <x:c r="F129" s="24"/>
      <x:c r="G129" s="24"/>
      <x:c r="H129" s="24"/>
      <x:c r="I129" s="24"/>
      <x:c r="J129" s="24"/>
      <x:c r="K129" s="24"/>
      <x:c r="L129" s="34"/>
      <x:c r="M129" s="34"/>
      <x:c r="N129" s="24"/>
      <x:c r="O129" s="24"/>
      <x:c r="P129" s="24"/>
      <x:c r="Q129" s="24"/>
      <x:c r="R129" s="24"/>
      <x:c r="S129" s="24"/>
      <x:c r="T129" s="24"/>
      <x:c r="U129" s="24"/>
      <x:c r="V129" s="24"/>
      <x:c r="W129" s="24"/>
      <x:c r="X129" s="24"/>
      <x:c r="Y129" s="24"/>
      <x:c r="Z129" s="24"/>
      <x:c r="AA129" s="24"/>
      <x:c r="AB129" s="30" t="str">
        <x:f>IF(A129="","",IF(COUNTIF($A$6:$A$205,A129)=1,"VALID","INVALID - DUPLICATE EVIDENCE ID"))</x:f>
      </x:c>
      <x:c r="AC129" s="30" t="str">
        <x:f>IF(A129="","",IF(AND(COUNTIF(DECISION_CONTEXT!$A$6:$A$205,B129)=1,EXACT(B129,INDEX(DECISION_CONTEXT!$A$6:$A$205,MATCH(B129,DECISION_CONTEXT!$A$6:$A$205,0)))),"VALID","INVALID - DECISION LINK"))</x:f>
      </x:c>
      <x:c r="AD129" s="30" t="str">
        <x:f>IF(A129="","",IF(AND(COUNTIF(CLAIM_REGISTER!$A$6:$A$205,C129)=1,EXACT(AK129,INDEX(CLAIM_REGISTER!$Q$6:$Q$205,MATCH(C129,CLAIM_REGISTER!$A$6:$A$205,0)))),"VALID","INVALID - CLAIM OWNERSHIP"))</x:f>
      </x:c>
      <x:c r="AE129" s="30" t="str">
        <x:f>IF(A129="","",IF(AND(OR(EXACT(F129,"MATERIAL"),EXACT(F129,"SUPPORTING")),OR(EXACT(I129,"FIRST-PARTY PUBLISHED"),EXACT(I129,"BUYER / SALES EVIDENCE"),EXACT(I129,"INDEPENDENT THIRD PARTY"),EXACT(I129,"MODELLED / ESTIMATED"),EXACT(I129,"DISCOVERY / INDEX"),EXACT(I129,"INTERNAL OBSERVATION"),EXACT(I129,"SPECIALIST / AUTHORITY"),EXACT(I129,"DECISION RECORD")),OR(EXACT(J129,"YES"),EXACT(J129,"NO"),EXACT(J129,"UNCLEAR")),OR(EXACT(O129,"OBSERVED"),EXACT(O129,"INFERRED"),EXACT(O129,"ASSUMED"),EXACT(O129,"CONTRADICTORY"),EXACT(O129,"UNRESOLVED")),OR(EXACT(P129,"TRACEABLE"),EXACT(P129,"NOT TRACEABLE")),OR(EXACT(Q129,"CURRENT ENOUGH"),EXACT(Q129,"STALE / UNCLEAR")),OR(EXACT(R129,"DIRECT"),EXACT(R129,"INDIRECT")),OR(EXACT(S129,"IN SCOPE"),EXACT(S129,"PARTIAL / OUT OF SCOPE")),OR(EXACT(T129,"INDEPENDENT"),EXACT(T129,"DERIVATIVE / UNCLEAR")),OR(EXACT(U129,"PRESENT"),EXACT(U129,"ABSENT / NOT REQUIRED")),OR(EXACT(V129,"NONE KNOWN"),EXACT(V129,"MATERIAL CONFLICT")),OR(EXACT(W129,"ACCEPTABLE"),EXACT(W129,"UNCLEAR"),EXACT(W129,"PROHIBITED"))),"VALID","INVALID - CONTROLLED TOKEN"))</x:f>
      </x:c>
      <x:c r="AF129" s="30" t="str">
        <x:f>IF(A129="","",IF(AND(B129&lt;&gt;"",C129&lt;&gt;"",D129&lt;&gt;"",E129&lt;&gt;"",G129&lt;&gt;"",H129&lt;&gt;"",K129&lt;&gt;"",L129&lt;&gt;"",M129&lt;&gt;"",N129&lt;&gt;"",X129&lt;&gt;"",Y129&lt;&gt;"",Z129&lt;&gt;"",AA129&lt;&gt;""),"VALID","INVALID - REQUIRED FIELD"))</x:f>
      </x:c>
      <x:c r="AG129" s="30" t="str">
        <x:f>IF(A129="","",IF(W129="PROHIBITED","HOLD",IF(J129="NO","HOLD",IF(P129="NOT TRACEABLE","HOLD",IF(AND(O129="ASSUMED",F129="MATERIAL"),"HOLD",IF(OR(O129="CONTRADICTORY",O129="UNRESOLVED",V129="MATERIAL CONFLICT"),"HOLD",""))))))</x:f>
      </x:c>
      <x:c r="AH129" s="30" t="str">
        <x:f>IF(A129="","",IF(OR(Q129="STALE / UNCLEAR",R129="INDIRECT",S129="PARTIAL / OUT OF SCOPE",T129="DERIVATIVE / UNCLEAR",AND(O129="INFERRED",F129="MATERIAL",U129&lt;&gt;"PRESENT"),O129="ASSUMED"),"WEAK","CLEAR"))</x:f>
      </x:c>
      <x:c r="AI129" s="30" t="str">
        <x:f>IF(A129="","",IF(OR(AB129&lt;&gt;"VALID",AC129&lt;&gt;"VALID",AD129&lt;&gt;"VALID",AE129&lt;&gt;"VALID",AF129&lt;&gt;"VALID"),"REPAIR / NARROW",IF(AG129="HOLD","HOLD / EXCLUDE",IF(OR(J129="UNCLEAR",W129="UNCLEAR"),"REPAIR / NARROW",IF(AH129="WEAK",IF(AND(O129="INFERRED",J129="YES",P129="TRACEABLE",Q129="CURRENT ENOUGH",S129="IN SCOPE",W129="ACCEPTABLE",OR(F129="SUPPORTING",U129="PRESENT")),"BOUNDED INFERENCE","REPAIR / NARROW"),IF(O129="OBSERVED","DECISION-USABLE",IF(O129="INFERRED","BOUNDED INFERENCE","REPAIR / NARROW")))))))</x:f>
      </x:c>
      <x:c r="AJ129" s="30" t="str">
        <x:f>IF(A129="","",IF(AI129="DECISION-USABLE","Freeze the audited wording for downstream use.",IF(AI129="BOUNDED INFERENCE","Freeze the bounded inference with its label and limitation.",IF(AI129="REPAIR / NARROW","Repair ownership, role fit, provenance, controls or wording before use.","Hold the record out of decision use until the blocking condition is resolved."))))</x:f>
      </x:c>
      <x:c r="AK129" s="30" t="str">
        <x:f>IF(A129="","",C129&amp;"|~|"&amp;B129&amp;"|~|"&amp;D129&amp;"|~|"&amp;E129&amp;"|~|"&amp;F129&amp;"|~|"&amp;G129)</x:f>
      </x:c>
      <x:c r="AL129" s="30" t="str">
        <x:f>IF(A129="","",B129&amp;"|~|"&amp;C129&amp;"|~|"&amp;D129)</x:f>
      </x:c>
    </x:row>
    <x:row r="130">
      <x:c r="A130" s="24"/>
      <x:c r="B130" s="24"/>
      <x:c r="C130" s="24"/>
      <x:c r="D130" s="24"/>
      <x:c r="E130" s="24"/>
      <x:c r="F130" s="24"/>
      <x:c r="G130" s="24"/>
      <x:c r="H130" s="24"/>
      <x:c r="I130" s="24"/>
      <x:c r="J130" s="24"/>
      <x:c r="K130" s="24"/>
      <x:c r="L130" s="34"/>
      <x:c r="M130" s="34"/>
      <x:c r="N130" s="24"/>
      <x:c r="O130" s="24"/>
      <x:c r="P130" s="24"/>
      <x:c r="Q130" s="24"/>
      <x:c r="R130" s="24"/>
      <x:c r="S130" s="24"/>
      <x:c r="T130" s="24"/>
      <x:c r="U130" s="24"/>
      <x:c r="V130" s="24"/>
      <x:c r="W130" s="24"/>
      <x:c r="X130" s="24"/>
      <x:c r="Y130" s="24"/>
      <x:c r="Z130" s="24"/>
      <x:c r="AA130" s="24"/>
      <x:c r="AB130" s="30" t="str">
        <x:f>IF(A130="","",IF(COUNTIF($A$6:$A$205,A130)=1,"VALID","INVALID - DUPLICATE EVIDENCE ID"))</x:f>
      </x:c>
      <x:c r="AC130" s="30" t="str">
        <x:f>IF(A130="","",IF(AND(COUNTIF(DECISION_CONTEXT!$A$6:$A$205,B130)=1,EXACT(B130,INDEX(DECISION_CONTEXT!$A$6:$A$205,MATCH(B130,DECISION_CONTEXT!$A$6:$A$205,0)))),"VALID","INVALID - DECISION LINK"))</x:f>
      </x:c>
      <x:c r="AD130" s="30" t="str">
        <x:f>IF(A130="","",IF(AND(COUNTIF(CLAIM_REGISTER!$A$6:$A$205,C130)=1,EXACT(AK130,INDEX(CLAIM_REGISTER!$Q$6:$Q$205,MATCH(C130,CLAIM_REGISTER!$A$6:$A$205,0)))),"VALID","INVALID - CLAIM OWNERSHIP"))</x:f>
      </x:c>
      <x:c r="AE130" s="30" t="str">
        <x:f>IF(A130="","",IF(AND(OR(EXACT(F130,"MATERIAL"),EXACT(F130,"SUPPORTING")),OR(EXACT(I130,"FIRST-PARTY PUBLISHED"),EXACT(I130,"BUYER / SALES EVIDENCE"),EXACT(I130,"INDEPENDENT THIRD PARTY"),EXACT(I130,"MODELLED / ESTIMATED"),EXACT(I130,"DISCOVERY / INDEX"),EXACT(I130,"INTERNAL OBSERVATION"),EXACT(I130,"SPECIALIST / AUTHORITY"),EXACT(I130,"DECISION RECORD")),OR(EXACT(J130,"YES"),EXACT(J130,"NO"),EXACT(J130,"UNCLEAR")),OR(EXACT(O130,"OBSERVED"),EXACT(O130,"INFERRED"),EXACT(O130,"ASSUMED"),EXACT(O130,"CONTRADICTORY"),EXACT(O130,"UNRESOLVED")),OR(EXACT(P130,"TRACEABLE"),EXACT(P130,"NOT TRACEABLE")),OR(EXACT(Q130,"CURRENT ENOUGH"),EXACT(Q130,"STALE / UNCLEAR")),OR(EXACT(R130,"DIRECT"),EXACT(R130,"INDIRECT")),OR(EXACT(S130,"IN SCOPE"),EXACT(S130,"PARTIAL / OUT OF SCOPE")),OR(EXACT(T130,"INDEPENDENT"),EXACT(T130,"DERIVATIVE / UNCLEAR")),OR(EXACT(U130,"PRESENT"),EXACT(U130,"ABSENT / NOT REQUIRED")),OR(EXACT(V130,"NONE KNOWN"),EXACT(V130,"MATERIAL CONFLICT")),OR(EXACT(W130,"ACCEPTABLE"),EXACT(W130,"UNCLEAR"),EXACT(W130,"PROHIBITED"))),"VALID","INVALID - CONTROLLED TOKEN"))</x:f>
      </x:c>
      <x:c r="AF130" s="30" t="str">
        <x:f>IF(A130="","",IF(AND(B130&lt;&gt;"",C130&lt;&gt;"",D130&lt;&gt;"",E130&lt;&gt;"",G130&lt;&gt;"",H130&lt;&gt;"",K130&lt;&gt;"",L130&lt;&gt;"",M130&lt;&gt;"",N130&lt;&gt;"",X130&lt;&gt;"",Y130&lt;&gt;"",Z130&lt;&gt;"",AA130&lt;&gt;""),"VALID","INVALID - REQUIRED FIELD"))</x:f>
      </x:c>
      <x:c r="AG130" s="30" t="str">
        <x:f>IF(A130="","",IF(W130="PROHIBITED","HOLD",IF(J130="NO","HOLD",IF(P130="NOT TRACEABLE","HOLD",IF(AND(O130="ASSUMED",F130="MATERIAL"),"HOLD",IF(OR(O130="CONTRADICTORY",O130="UNRESOLVED",V130="MATERIAL CONFLICT"),"HOLD",""))))))</x:f>
      </x:c>
      <x:c r="AH130" s="30" t="str">
        <x:f>IF(A130="","",IF(OR(Q130="STALE / UNCLEAR",R130="INDIRECT",S130="PARTIAL / OUT OF SCOPE",T130="DERIVATIVE / UNCLEAR",AND(O130="INFERRED",F130="MATERIAL",U130&lt;&gt;"PRESENT"),O130="ASSUMED"),"WEAK","CLEAR"))</x:f>
      </x:c>
      <x:c r="AI130" s="30" t="str">
        <x:f>IF(A130="","",IF(OR(AB130&lt;&gt;"VALID",AC130&lt;&gt;"VALID",AD130&lt;&gt;"VALID",AE130&lt;&gt;"VALID",AF130&lt;&gt;"VALID"),"REPAIR / NARROW",IF(AG130="HOLD","HOLD / EXCLUDE",IF(OR(J130="UNCLEAR",W130="UNCLEAR"),"REPAIR / NARROW",IF(AH130="WEAK",IF(AND(O130="INFERRED",J130="YES",P130="TRACEABLE",Q130="CURRENT ENOUGH",S130="IN SCOPE",W130="ACCEPTABLE",OR(F130="SUPPORTING",U130="PRESENT")),"BOUNDED INFERENCE","REPAIR / NARROW"),IF(O130="OBSERVED","DECISION-USABLE",IF(O130="INFERRED","BOUNDED INFERENCE","REPAIR / NARROW")))))))</x:f>
      </x:c>
      <x:c r="AJ130" s="30" t="str">
        <x:f>IF(A130="","",IF(AI130="DECISION-USABLE","Freeze the audited wording for downstream use.",IF(AI130="BOUNDED INFERENCE","Freeze the bounded inference with its label and limitation.",IF(AI130="REPAIR / NARROW","Repair ownership, role fit, provenance, controls or wording before use.","Hold the record out of decision use until the blocking condition is resolved."))))</x:f>
      </x:c>
      <x:c r="AK130" s="30" t="str">
        <x:f>IF(A130="","",C130&amp;"|~|"&amp;B130&amp;"|~|"&amp;D130&amp;"|~|"&amp;E130&amp;"|~|"&amp;F130&amp;"|~|"&amp;G130)</x:f>
      </x:c>
      <x:c r="AL130" s="30" t="str">
        <x:f>IF(A130="","",B130&amp;"|~|"&amp;C130&amp;"|~|"&amp;D130)</x:f>
      </x:c>
    </x:row>
    <x:row r="131">
      <x:c r="A131" s="24"/>
      <x:c r="B131" s="24"/>
      <x:c r="C131" s="24"/>
      <x:c r="D131" s="24"/>
      <x:c r="E131" s="24"/>
      <x:c r="F131" s="24"/>
      <x:c r="G131" s="24"/>
      <x:c r="H131" s="24"/>
      <x:c r="I131" s="24"/>
      <x:c r="J131" s="24"/>
      <x:c r="K131" s="24"/>
      <x:c r="L131" s="34"/>
      <x:c r="M131" s="34"/>
      <x:c r="N131" s="24"/>
      <x:c r="O131" s="24"/>
      <x:c r="P131" s="24"/>
      <x:c r="Q131" s="24"/>
      <x:c r="R131" s="24"/>
      <x:c r="S131" s="24"/>
      <x:c r="T131" s="24"/>
      <x:c r="U131" s="24"/>
      <x:c r="V131" s="24"/>
      <x:c r="W131" s="24"/>
      <x:c r="X131" s="24"/>
      <x:c r="Y131" s="24"/>
      <x:c r="Z131" s="24"/>
      <x:c r="AA131" s="24"/>
      <x:c r="AB131" s="30" t="str">
        <x:f>IF(A131="","",IF(COUNTIF($A$6:$A$205,A131)=1,"VALID","INVALID - DUPLICATE EVIDENCE ID"))</x:f>
      </x:c>
      <x:c r="AC131" s="30" t="str">
        <x:f>IF(A131="","",IF(AND(COUNTIF(DECISION_CONTEXT!$A$6:$A$205,B131)=1,EXACT(B131,INDEX(DECISION_CONTEXT!$A$6:$A$205,MATCH(B131,DECISION_CONTEXT!$A$6:$A$205,0)))),"VALID","INVALID - DECISION LINK"))</x:f>
      </x:c>
      <x:c r="AD131" s="30" t="str">
        <x:f>IF(A131="","",IF(AND(COUNTIF(CLAIM_REGISTER!$A$6:$A$205,C131)=1,EXACT(AK131,INDEX(CLAIM_REGISTER!$Q$6:$Q$205,MATCH(C131,CLAIM_REGISTER!$A$6:$A$205,0)))),"VALID","INVALID - CLAIM OWNERSHIP"))</x:f>
      </x:c>
      <x:c r="AE131" s="30" t="str">
        <x:f>IF(A131="","",IF(AND(OR(EXACT(F131,"MATERIAL"),EXACT(F131,"SUPPORTING")),OR(EXACT(I131,"FIRST-PARTY PUBLISHED"),EXACT(I131,"BUYER / SALES EVIDENCE"),EXACT(I131,"INDEPENDENT THIRD PARTY"),EXACT(I131,"MODELLED / ESTIMATED"),EXACT(I131,"DISCOVERY / INDEX"),EXACT(I131,"INTERNAL OBSERVATION"),EXACT(I131,"SPECIALIST / AUTHORITY"),EXACT(I131,"DECISION RECORD")),OR(EXACT(J131,"YES"),EXACT(J131,"NO"),EXACT(J131,"UNCLEAR")),OR(EXACT(O131,"OBSERVED"),EXACT(O131,"INFERRED"),EXACT(O131,"ASSUMED"),EXACT(O131,"CONTRADICTORY"),EXACT(O131,"UNRESOLVED")),OR(EXACT(P131,"TRACEABLE"),EXACT(P131,"NOT TRACEABLE")),OR(EXACT(Q131,"CURRENT ENOUGH"),EXACT(Q131,"STALE / UNCLEAR")),OR(EXACT(R131,"DIRECT"),EXACT(R131,"INDIRECT")),OR(EXACT(S131,"IN SCOPE"),EXACT(S131,"PARTIAL / OUT OF SCOPE")),OR(EXACT(T131,"INDEPENDENT"),EXACT(T131,"DERIVATIVE / UNCLEAR")),OR(EXACT(U131,"PRESENT"),EXACT(U131,"ABSENT / NOT REQUIRED")),OR(EXACT(V131,"NONE KNOWN"),EXACT(V131,"MATERIAL CONFLICT")),OR(EXACT(W131,"ACCEPTABLE"),EXACT(W131,"UNCLEAR"),EXACT(W131,"PROHIBITED"))),"VALID","INVALID - CONTROLLED TOKEN"))</x:f>
      </x:c>
      <x:c r="AF131" s="30" t="str">
        <x:f>IF(A131="","",IF(AND(B131&lt;&gt;"",C131&lt;&gt;"",D131&lt;&gt;"",E131&lt;&gt;"",G131&lt;&gt;"",H131&lt;&gt;"",K131&lt;&gt;"",L131&lt;&gt;"",M131&lt;&gt;"",N131&lt;&gt;"",X131&lt;&gt;"",Y131&lt;&gt;"",Z131&lt;&gt;"",AA131&lt;&gt;""),"VALID","INVALID - REQUIRED FIELD"))</x:f>
      </x:c>
      <x:c r="AG131" s="30" t="str">
        <x:f>IF(A131="","",IF(W131="PROHIBITED","HOLD",IF(J131="NO","HOLD",IF(P131="NOT TRACEABLE","HOLD",IF(AND(O131="ASSUMED",F131="MATERIAL"),"HOLD",IF(OR(O131="CONTRADICTORY",O131="UNRESOLVED",V131="MATERIAL CONFLICT"),"HOLD",""))))))</x:f>
      </x:c>
      <x:c r="AH131" s="30" t="str">
        <x:f>IF(A131="","",IF(OR(Q131="STALE / UNCLEAR",R131="INDIRECT",S131="PARTIAL / OUT OF SCOPE",T131="DERIVATIVE / UNCLEAR",AND(O131="INFERRED",F131="MATERIAL",U131&lt;&gt;"PRESENT"),O131="ASSUMED"),"WEAK","CLEAR"))</x:f>
      </x:c>
      <x:c r="AI131" s="30" t="str">
        <x:f>IF(A131="","",IF(OR(AB131&lt;&gt;"VALID",AC131&lt;&gt;"VALID",AD131&lt;&gt;"VALID",AE131&lt;&gt;"VALID",AF131&lt;&gt;"VALID"),"REPAIR / NARROW",IF(AG131="HOLD","HOLD / EXCLUDE",IF(OR(J131="UNCLEAR",W131="UNCLEAR"),"REPAIR / NARROW",IF(AH131="WEAK",IF(AND(O131="INFERRED",J131="YES",P131="TRACEABLE",Q131="CURRENT ENOUGH",S131="IN SCOPE",W131="ACCEPTABLE",OR(F131="SUPPORTING",U131="PRESENT")),"BOUNDED INFERENCE","REPAIR / NARROW"),IF(O131="OBSERVED","DECISION-USABLE",IF(O131="INFERRED","BOUNDED INFERENCE","REPAIR / NARROW")))))))</x:f>
      </x:c>
      <x:c r="AJ131" s="30" t="str">
        <x:f>IF(A131="","",IF(AI131="DECISION-USABLE","Freeze the audited wording for downstream use.",IF(AI131="BOUNDED INFERENCE","Freeze the bounded inference with its label and limitation.",IF(AI131="REPAIR / NARROW","Repair ownership, role fit, provenance, controls or wording before use.","Hold the record out of decision use until the blocking condition is resolved."))))</x:f>
      </x:c>
      <x:c r="AK131" s="30" t="str">
        <x:f>IF(A131="","",C131&amp;"|~|"&amp;B131&amp;"|~|"&amp;D131&amp;"|~|"&amp;E131&amp;"|~|"&amp;F131&amp;"|~|"&amp;G131)</x:f>
      </x:c>
      <x:c r="AL131" s="30" t="str">
        <x:f>IF(A131="","",B131&amp;"|~|"&amp;C131&amp;"|~|"&amp;D131)</x:f>
      </x:c>
    </x:row>
    <x:row r="132">
      <x:c r="A132" s="24"/>
      <x:c r="B132" s="24"/>
      <x:c r="C132" s="24"/>
      <x:c r="D132" s="24"/>
      <x:c r="E132" s="24"/>
      <x:c r="F132" s="24"/>
      <x:c r="G132" s="24"/>
      <x:c r="H132" s="24"/>
      <x:c r="I132" s="24"/>
      <x:c r="J132" s="24"/>
      <x:c r="K132" s="24"/>
      <x:c r="L132" s="34"/>
      <x:c r="M132" s="34"/>
      <x:c r="N132" s="24"/>
      <x:c r="O132" s="24"/>
      <x:c r="P132" s="24"/>
      <x:c r="Q132" s="24"/>
      <x:c r="R132" s="24"/>
      <x:c r="S132" s="24"/>
      <x:c r="T132" s="24"/>
      <x:c r="U132" s="24"/>
      <x:c r="V132" s="24"/>
      <x:c r="W132" s="24"/>
      <x:c r="X132" s="24"/>
      <x:c r="Y132" s="24"/>
      <x:c r="Z132" s="24"/>
      <x:c r="AA132" s="24"/>
      <x:c r="AB132" s="30" t="str">
        <x:f>IF(A132="","",IF(COUNTIF($A$6:$A$205,A132)=1,"VALID","INVALID - DUPLICATE EVIDENCE ID"))</x:f>
      </x:c>
      <x:c r="AC132" s="30" t="str">
        <x:f>IF(A132="","",IF(AND(COUNTIF(DECISION_CONTEXT!$A$6:$A$205,B132)=1,EXACT(B132,INDEX(DECISION_CONTEXT!$A$6:$A$205,MATCH(B132,DECISION_CONTEXT!$A$6:$A$205,0)))),"VALID","INVALID - DECISION LINK"))</x:f>
      </x:c>
      <x:c r="AD132" s="30" t="str">
        <x:f>IF(A132="","",IF(AND(COUNTIF(CLAIM_REGISTER!$A$6:$A$205,C132)=1,EXACT(AK132,INDEX(CLAIM_REGISTER!$Q$6:$Q$205,MATCH(C132,CLAIM_REGISTER!$A$6:$A$205,0)))),"VALID","INVALID - CLAIM OWNERSHIP"))</x:f>
      </x:c>
      <x:c r="AE132" s="30" t="str">
        <x:f>IF(A132="","",IF(AND(OR(EXACT(F132,"MATERIAL"),EXACT(F132,"SUPPORTING")),OR(EXACT(I132,"FIRST-PARTY PUBLISHED"),EXACT(I132,"BUYER / SALES EVIDENCE"),EXACT(I132,"INDEPENDENT THIRD PARTY"),EXACT(I132,"MODELLED / ESTIMATED"),EXACT(I132,"DISCOVERY / INDEX"),EXACT(I132,"INTERNAL OBSERVATION"),EXACT(I132,"SPECIALIST / AUTHORITY"),EXACT(I132,"DECISION RECORD")),OR(EXACT(J132,"YES"),EXACT(J132,"NO"),EXACT(J132,"UNCLEAR")),OR(EXACT(O132,"OBSERVED"),EXACT(O132,"INFERRED"),EXACT(O132,"ASSUMED"),EXACT(O132,"CONTRADICTORY"),EXACT(O132,"UNRESOLVED")),OR(EXACT(P132,"TRACEABLE"),EXACT(P132,"NOT TRACEABLE")),OR(EXACT(Q132,"CURRENT ENOUGH"),EXACT(Q132,"STALE / UNCLEAR")),OR(EXACT(R132,"DIRECT"),EXACT(R132,"INDIRECT")),OR(EXACT(S132,"IN SCOPE"),EXACT(S132,"PARTIAL / OUT OF SCOPE")),OR(EXACT(T132,"INDEPENDENT"),EXACT(T132,"DERIVATIVE / UNCLEAR")),OR(EXACT(U132,"PRESENT"),EXACT(U132,"ABSENT / NOT REQUIRED")),OR(EXACT(V132,"NONE KNOWN"),EXACT(V132,"MATERIAL CONFLICT")),OR(EXACT(W132,"ACCEPTABLE"),EXACT(W132,"UNCLEAR"),EXACT(W132,"PROHIBITED"))),"VALID","INVALID - CONTROLLED TOKEN"))</x:f>
      </x:c>
      <x:c r="AF132" s="30" t="str">
        <x:f>IF(A132="","",IF(AND(B132&lt;&gt;"",C132&lt;&gt;"",D132&lt;&gt;"",E132&lt;&gt;"",G132&lt;&gt;"",H132&lt;&gt;"",K132&lt;&gt;"",L132&lt;&gt;"",M132&lt;&gt;"",N132&lt;&gt;"",X132&lt;&gt;"",Y132&lt;&gt;"",Z132&lt;&gt;"",AA132&lt;&gt;""),"VALID","INVALID - REQUIRED FIELD"))</x:f>
      </x:c>
      <x:c r="AG132" s="30" t="str">
        <x:f>IF(A132="","",IF(W132="PROHIBITED","HOLD",IF(J132="NO","HOLD",IF(P132="NOT TRACEABLE","HOLD",IF(AND(O132="ASSUMED",F132="MATERIAL"),"HOLD",IF(OR(O132="CONTRADICTORY",O132="UNRESOLVED",V132="MATERIAL CONFLICT"),"HOLD",""))))))</x:f>
      </x:c>
      <x:c r="AH132" s="30" t="str">
        <x:f>IF(A132="","",IF(OR(Q132="STALE / UNCLEAR",R132="INDIRECT",S132="PARTIAL / OUT OF SCOPE",T132="DERIVATIVE / UNCLEAR",AND(O132="INFERRED",F132="MATERIAL",U132&lt;&gt;"PRESENT"),O132="ASSUMED"),"WEAK","CLEAR"))</x:f>
      </x:c>
      <x:c r="AI132" s="30" t="str">
        <x:f>IF(A132="","",IF(OR(AB132&lt;&gt;"VALID",AC132&lt;&gt;"VALID",AD132&lt;&gt;"VALID",AE132&lt;&gt;"VALID",AF132&lt;&gt;"VALID"),"REPAIR / NARROW",IF(AG132="HOLD","HOLD / EXCLUDE",IF(OR(J132="UNCLEAR",W132="UNCLEAR"),"REPAIR / NARROW",IF(AH132="WEAK",IF(AND(O132="INFERRED",J132="YES",P132="TRACEABLE",Q132="CURRENT ENOUGH",S132="IN SCOPE",W132="ACCEPTABLE",OR(F132="SUPPORTING",U132="PRESENT")),"BOUNDED INFERENCE","REPAIR / NARROW"),IF(O132="OBSERVED","DECISION-USABLE",IF(O132="INFERRED","BOUNDED INFERENCE","REPAIR / NARROW")))))))</x:f>
      </x:c>
      <x:c r="AJ132" s="30" t="str">
        <x:f>IF(A132="","",IF(AI132="DECISION-USABLE","Freeze the audited wording for downstream use.",IF(AI132="BOUNDED INFERENCE","Freeze the bounded inference with its label and limitation.",IF(AI132="REPAIR / NARROW","Repair ownership, role fit, provenance, controls or wording before use.","Hold the record out of decision use until the blocking condition is resolved."))))</x:f>
      </x:c>
      <x:c r="AK132" s="30" t="str">
        <x:f>IF(A132="","",C132&amp;"|~|"&amp;B132&amp;"|~|"&amp;D132&amp;"|~|"&amp;E132&amp;"|~|"&amp;F132&amp;"|~|"&amp;G132)</x:f>
      </x:c>
      <x:c r="AL132" s="30" t="str">
        <x:f>IF(A132="","",B132&amp;"|~|"&amp;C132&amp;"|~|"&amp;D132)</x:f>
      </x:c>
    </x:row>
    <x:row r="133">
      <x:c r="A133" s="24"/>
      <x:c r="B133" s="24"/>
      <x:c r="C133" s="24"/>
      <x:c r="D133" s="24"/>
      <x:c r="E133" s="24"/>
      <x:c r="F133" s="24"/>
      <x:c r="G133" s="24"/>
      <x:c r="H133" s="24"/>
      <x:c r="I133" s="24"/>
      <x:c r="J133" s="24"/>
      <x:c r="K133" s="24"/>
      <x:c r="L133" s="34"/>
      <x:c r="M133" s="34"/>
      <x:c r="N133" s="24"/>
      <x:c r="O133" s="24"/>
      <x:c r="P133" s="24"/>
      <x:c r="Q133" s="24"/>
      <x:c r="R133" s="24"/>
      <x:c r="S133" s="24"/>
      <x:c r="T133" s="24"/>
      <x:c r="U133" s="24"/>
      <x:c r="V133" s="24"/>
      <x:c r="W133" s="24"/>
      <x:c r="X133" s="24"/>
      <x:c r="Y133" s="24"/>
      <x:c r="Z133" s="24"/>
      <x:c r="AA133" s="24"/>
      <x:c r="AB133" s="30" t="str">
        <x:f>IF(A133="","",IF(COUNTIF($A$6:$A$205,A133)=1,"VALID","INVALID - DUPLICATE EVIDENCE ID"))</x:f>
      </x:c>
      <x:c r="AC133" s="30" t="str">
        <x:f>IF(A133="","",IF(AND(COUNTIF(DECISION_CONTEXT!$A$6:$A$205,B133)=1,EXACT(B133,INDEX(DECISION_CONTEXT!$A$6:$A$205,MATCH(B133,DECISION_CONTEXT!$A$6:$A$205,0)))),"VALID","INVALID - DECISION LINK"))</x:f>
      </x:c>
      <x:c r="AD133" s="30" t="str">
        <x:f>IF(A133="","",IF(AND(COUNTIF(CLAIM_REGISTER!$A$6:$A$205,C133)=1,EXACT(AK133,INDEX(CLAIM_REGISTER!$Q$6:$Q$205,MATCH(C133,CLAIM_REGISTER!$A$6:$A$205,0)))),"VALID","INVALID - CLAIM OWNERSHIP"))</x:f>
      </x:c>
      <x:c r="AE133" s="30" t="str">
        <x:f>IF(A133="","",IF(AND(OR(EXACT(F133,"MATERIAL"),EXACT(F133,"SUPPORTING")),OR(EXACT(I133,"FIRST-PARTY PUBLISHED"),EXACT(I133,"BUYER / SALES EVIDENCE"),EXACT(I133,"INDEPENDENT THIRD PARTY"),EXACT(I133,"MODELLED / ESTIMATED"),EXACT(I133,"DISCOVERY / INDEX"),EXACT(I133,"INTERNAL OBSERVATION"),EXACT(I133,"SPECIALIST / AUTHORITY"),EXACT(I133,"DECISION RECORD")),OR(EXACT(J133,"YES"),EXACT(J133,"NO"),EXACT(J133,"UNCLEAR")),OR(EXACT(O133,"OBSERVED"),EXACT(O133,"INFERRED"),EXACT(O133,"ASSUMED"),EXACT(O133,"CONTRADICTORY"),EXACT(O133,"UNRESOLVED")),OR(EXACT(P133,"TRACEABLE"),EXACT(P133,"NOT TRACEABLE")),OR(EXACT(Q133,"CURRENT ENOUGH"),EXACT(Q133,"STALE / UNCLEAR")),OR(EXACT(R133,"DIRECT"),EXACT(R133,"INDIRECT")),OR(EXACT(S133,"IN SCOPE"),EXACT(S133,"PARTIAL / OUT OF SCOPE")),OR(EXACT(T133,"INDEPENDENT"),EXACT(T133,"DERIVATIVE / UNCLEAR")),OR(EXACT(U133,"PRESENT"),EXACT(U133,"ABSENT / NOT REQUIRED")),OR(EXACT(V133,"NONE KNOWN"),EXACT(V133,"MATERIAL CONFLICT")),OR(EXACT(W133,"ACCEPTABLE"),EXACT(W133,"UNCLEAR"),EXACT(W133,"PROHIBITED"))),"VALID","INVALID - CONTROLLED TOKEN"))</x:f>
      </x:c>
      <x:c r="AF133" s="30" t="str">
        <x:f>IF(A133="","",IF(AND(B133&lt;&gt;"",C133&lt;&gt;"",D133&lt;&gt;"",E133&lt;&gt;"",G133&lt;&gt;"",H133&lt;&gt;"",K133&lt;&gt;"",L133&lt;&gt;"",M133&lt;&gt;"",N133&lt;&gt;"",X133&lt;&gt;"",Y133&lt;&gt;"",Z133&lt;&gt;"",AA133&lt;&gt;""),"VALID","INVALID - REQUIRED FIELD"))</x:f>
      </x:c>
      <x:c r="AG133" s="30" t="str">
        <x:f>IF(A133="","",IF(W133="PROHIBITED","HOLD",IF(J133="NO","HOLD",IF(P133="NOT TRACEABLE","HOLD",IF(AND(O133="ASSUMED",F133="MATERIAL"),"HOLD",IF(OR(O133="CONTRADICTORY",O133="UNRESOLVED",V133="MATERIAL CONFLICT"),"HOLD",""))))))</x:f>
      </x:c>
      <x:c r="AH133" s="30" t="str">
        <x:f>IF(A133="","",IF(OR(Q133="STALE / UNCLEAR",R133="INDIRECT",S133="PARTIAL / OUT OF SCOPE",T133="DERIVATIVE / UNCLEAR",AND(O133="INFERRED",F133="MATERIAL",U133&lt;&gt;"PRESENT"),O133="ASSUMED"),"WEAK","CLEAR"))</x:f>
      </x:c>
      <x:c r="AI133" s="30" t="str">
        <x:f>IF(A133="","",IF(OR(AB133&lt;&gt;"VALID",AC133&lt;&gt;"VALID",AD133&lt;&gt;"VALID",AE133&lt;&gt;"VALID",AF133&lt;&gt;"VALID"),"REPAIR / NARROW",IF(AG133="HOLD","HOLD / EXCLUDE",IF(OR(J133="UNCLEAR",W133="UNCLEAR"),"REPAIR / NARROW",IF(AH133="WEAK",IF(AND(O133="INFERRED",J133="YES",P133="TRACEABLE",Q133="CURRENT ENOUGH",S133="IN SCOPE",W133="ACCEPTABLE",OR(F133="SUPPORTING",U133="PRESENT")),"BOUNDED INFERENCE","REPAIR / NARROW"),IF(O133="OBSERVED","DECISION-USABLE",IF(O133="INFERRED","BOUNDED INFERENCE","REPAIR / NARROW")))))))</x:f>
      </x:c>
      <x:c r="AJ133" s="30" t="str">
        <x:f>IF(A133="","",IF(AI133="DECISION-USABLE","Freeze the audited wording for downstream use.",IF(AI133="BOUNDED INFERENCE","Freeze the bounded inference with its label and limitation.",IF(AI133="REPAIR / NARROW","Repair ownership, role fit, provenance, controls or wording before use.","Hold the record out of decision use until the blocking condition is resolved."))))</x:f>
      </x:c>
      <x:c r="AK133" s="30" t="str">
        <x:f>IF(A133="","",C133&amp;"|~|"&amp;B133&amp;"|~|"&amp;D133&amp;"|~|"&amp;E133&amp;"|~|"&amp;F133&amp;"|~|"&amp;G133)</x:f>
      </x:c>
      <x:c r="AL133" s="30" t="str">
        <x:f>IF(A133="","",B133&amp;"|~|"&amp;C133&amp;"|~|"&amp;D133)</x:f>
      </x:c>
    </x:row>
    <x:row r="134">
      <x:c r="A134" s="24"/>
      <x:c r="B134" s="24"/>
      <x:c r="C134" s="24"/>
      <x:c r="D134" s="24"/>
      <x:c r="E134" s="24"/>
      <x:c r="F134" s="24"/>
      <x:c r="G134" s="24"/>
      <x:c r="H134" s="24"/>
      <x:c r="I134" s="24"/>
      <x:c r="J134" s="24"/>
      <x:c r="K134" s="24"/>
      <x:c r="L134" s="34"/>
      <x:c r="M134" s="34"/>
      <x:c r="N134" s="24"/>
      <x:c r="O134" s="24"/>
      <x:c r="P134" s="24"/>
      <x:c r="Q134" s="24"/>
      <x:c r="R134" s="24"/>
      <x:c r="S134" s="24"/>
      <x:c r="T134" s="24"/>
      <x:c r="U134" s="24"/>
      <x:c r="V134" s="24"/>
      <x:c r="W134" s="24"/>
      <x:c r="X134" s="24"/>
      <x:c r="Y134" s="24"/>
      <x:c r="Z134" s="24"/>
      <x:c r="AA134" s="24"/>
      <x:c r="AB134" s="30" t="str">
        <x:f>IF(A134="","",IF(COUNTIF($A$6:$A$205,A134)=1,"VALID","INVALID - DUPLICATE EVIDENCE ID"))</x:f>
      </x:c>
      <x:c r="AC134" s="30" t="str">
        <x:f>IF(A134="","",IF(AND(COUNTIF(DECISION_CONTEXT!$A$6:$A$205,B134)=1,EXACT(B134,INDEX(DECISION_CONTEXT!$A$6:$A$205,MATCH(B134,DECISION_CONTEXT!$A$6:$A$205,0)))),"VALID","INVALID - DECISION LINK"))</x:f>
      </x:c>
      <x:c r="AD134" s="30" t="str">
        <x:f>IF(A134="","",IF(AND(COUNTIF(CLAIM_REGISTER!$A$6:$A$205,C134)=1,EXACT(AK134,INDEX(CLAIM_REGISTER!$Q$6:$Q$205,MATCH(C134,CLAIM_REGISTER!$A$6:$A$205,0)))),"VALID","INVALID - CLAIM OWNERSHIP"))</x:f>
      </x:c>
      <x:c r="AE134" s="30" t="str">
        <x:f>IF(A134="","",IF(AND(OR(EXACT(F134,"MATERIAL"),EXACT(F134,"SUPPORTING")),OR(EXACT(I134,"FIRST-PARTY PUBLISHED"),EXACT(I134,"BUYER / SALES EVIDENCE"),EXACT(I134,"INDEPENDENT THIRD PARTY"),EXACT(I134,"MODELLED / ESTIMATED"),EXACT(I134,"DISCOVERY / INDEX"),EXACT(I134,"INTERNAL OBSERVATION"),EXACT(I134,"SPECIALIST / AUTHORITY"),EXACT(I134,"DECISION RECORD")),OR(EXACT(J134,"YES"),EXACT(J134,"NO"),EXACT(J134,"UNCLEAR")),OR(EXACT(O134,"OBSERVED"),EXACT(O134,"INFERRED"),EXACT(O134,"ASSUMED"),EXACT(O134,"CONTRADICTORY"),EXACT(O134,"UNRESOLVED")),OR(EXACT(P134,"TRACEABLE"),EXACT(P134,"NOT TRACEABLE")),OR(EXACT(Q134,"CURRENT ENOUGH"),EXACT(Q134,"STALE / UNCLEAR")),OR(EXACT(R134,"DIRECT"),EXACT(R134,"INDIRECT")),OR(EXACT(S134,"IN SCOPE"),EXACT(S134,"PARTIAL / OUT OF SCOPE")),OR(EXACT(T134,"INDEPENDENT"),EXACT(T134,"DERIVATIVE / UNCLEAR")),OR(EXACT(U134,"PRESENT"),EXACT(U134,"ABSENT / NOT REQUIRED")),OR(EXACT(V134,"NONE KNOWN"),EXACT(V134,"MATERIAL CONFLICT")),OR(EXACT(W134,"ACCEPTABLE"),EXACT(W134,"UNCLEAR"),EXACT(W134,"PROHIBITED"))),"VALID","INVALID - CONTROLLED TOKEN"))</x:f>
      </x:c>
      <x:c r="AF134" s="30" t="str">
        <x:f>IF(A134="","",IF(AND(B134&lt;&gt;"",C134&lt;&gt;"",D134&lt;&gt;"",E134&lt;&gt;"",G134&lt;&gt;"",H134&lt;&gt;"",K134&lt;&gt;"",L134&lt;&gt;"",M134&lt;&gt;"",N134&lt;&gt;"",X134&lt;&gt;"",Y134&lt;&gt;"",Z134&lt;&gt;"",AA134&lt;&gt;""),"VALID","INVALID - REQUIRED FIELD"))</x:f>
      </x:c>
      <x:c r="AG134" s="30" t="str">
        <x:f>IF(A134="","",IF(W134="PROHIBITED","HOLD",IF(J134="NO","HOLD",IF(P134="NOT TRACEABLE","HOLD",IF(AND(O134="ASSUMED",F134="MATERIAL"),"HOLD",IF(OR(O134="CONTRADICTORY",O134="UNRESOLVED",V134="MATERIAL CONFLICT"),"HOLD",""))))))</x:f>
      </x:c>
      <x:c r="AH134" s="30" t="str">
        <x:f>IF(A134="","",IF(OR(Q134="STALE / UNCLEAR",R134="INDIRECT",S134="PARTIAL / OUT OF SCOPE",T134="DERIVATIVE / UNCLEAR",AND(O134="INFERRED",F134="MATERIAL",U134&lt;&gt;"PRESENT"),O134="ASSUMED"),"WEAK","CLEAR"))</x:f>
      </x:c>
      <x:c r="AI134" s="30" t="str">
        <x:f>IF(A134="","",IF(OR(AB134&lt;&gt;"VALID",AC134&lt;&gt;"VALID",AD134&lt;&gt;"VALID",AE134&lt;&gt;"VALID",AF134&lt;&gt;"VALID"),"REPAIR / NARROW",IF(AG134="HOLD","HOLD / EXCLUDE",IF(OR(J134="UNCLEAR",W134="UNCLEAR"),"REPAIR / NARROW",IF(AH134="WEAK",IF(AND(O134="INFERRED",J134="YES",P134="TRACEABLE",Q134="CURRENT ENOUGH",S134="IN SCOPE",W134="ACCEPTABLE",OR(F134="SUPPORTING",U134="PRESENT")),"BOUNDED INFERENCE","REPAIR / NARROW"),IF(O134="OBSERVED","DECISION-USABLE",IF(O134="INFERRED","BOUNDED INFERENCE","REPAIR / NARROW")))))))</x:f>
      </x:c>
      <x:c r="AJ134" s="30" t="str">
        <x:f>IF(A134="","",IF(AI134="DECISION-USABLE","Freeze the audited wording for downstream use.",IF(AI134="BOUNDED INFERENCE","Freeze the bounded inference with its label and limitation.",IF(AI134="REPAIR / NARROW","Repair ownership, role fit, provenance, controls or wording before use.","Hold the record out of decision use until the blocking condition is resolved."))))</x:f>
      </x:c>
      <x:c r="AK134" s="30" t="str">
        <x:f>IF(A134="","",C134&amp;"|~|"&amp;B134&amp;"|~|"&amp;D134&amp;"|~|"&amp;E134&amp;"|~|"&amp;F134&amp;"|~|"&amp;G134)</x:f>
      </x:c>
      <x:c r="AL134" s="30" t="str">
        <x:f>IF(A134="","",B134&amp;"|~|"&amp;C134&amp;"|~|"&amp;D134)</x:f>
      </x:c>
    </x:row>
    <x:row r="135">
      <x:c r="A135" s="24"/>
      <x:c r="B135" s="24"/>
      <x:c r="C135" s="24"/>
      <x:c r="D135" s="24"/>
      <x:c r="E135" s="24"/>
      <x:c r="F135" s="24"/>
      <x:c r="G135" s="24"/>
      <x:c r="H135" s="24"/>
      <x:c r="I135" s="24"/>
      <x:c r="J135" s="24"/>
      <x:c r="K135" s="24"/>
      <x:c r="L135" s="34"/>
      <x:c r="M135" s="34"/>
      <x:c r="N135" s="24"/>
      <x:c r="O135" s="24"/>
      <x:c r="P135" s="24"/>
      <x:c r="Q135" s="24"/>
      <x:c r="R135" s="24"/>
      <x:c r="S135" s="24"/>
      <x:c r="T135" s="24"/>
      <x:c r="U135" s="24"/>
      <x:c r="V135" s="24"/>
      <x:c r="W135" s="24"/>
      <x:c r="X135" s="24"/>
      <x:c r="Y135" s="24"/>
      <x:c r="Z135" s="24"/>
      <x:c r="AA135" s="24"/>
      <x:c r="AB135" s="30" t="str">
        <x:f>IF(A135="","",IF(COUNTIF($A$6:$A$205,A135)=1,"VALID","INVALID - DUPLICATE EVIDENCE ID"))</x:f>
      </x:c>
      <x:c r="AC135" s="30" t="str">
        <x:f>IF(A135="","",IF(AND(COUNTIF(DECISION_CONTEXT!$A$6:$A$205,B135)=1,EXACT(B135,INDEX(DECISION_CONTEXT!$A$6:$A$205,MATCH(B135,DECISION_CONTEXT!$A$6:$A$205,0)))),"VALID","INVALID - DECISION LINK"))</x:f>
      </x:c>
      <x:c r="AD135" s="30" t="str">
        <x:f>IF(A135="","",IF(AND(COUNTIF(CLAIM_REGISTER!$A$6:$A$205,C135)=1,EXACT(AK135,INDEX(CLAIM_REGISTER!$Q$6:$Q$205,MATCH(C135,CLAIM_REGISTER!$A$6:$A$205,0)))),"VALID","INVALID - CLAIM OWNERSHIP"))</x:f>
      </x:c>
      <x:c r="AE135" s="30" t="str">
        <x:f>IF(A135="","",IF(AND(OR(EXACT(F135,"MATERIAL"),EXACT(F135,"SUPPORTING")),OR(EXACT(I135,"FIRST-PARTY PUBLISHED"),EXACT(I135,"BUYER / SALES EVIDENCE"),EXACT(I135,"INDEPENDENT THIRD PARTY"),EXACT(I135,"MODELLED / ESTIMATED"),EXACT(I135,"DISCOVERY / INDEX"),EXACT(I135,"INTERNAL OBSERVATION"),EXACT(I135,"SPECIALIST / AUTHORITY"),EXACT(I135,"DECISION RECORD")),OR(EXACT(J135,"YES"),EXACT(J135,"NO"),EXACT(J135,"UNCLEAR")),OR(EXACT(O135,"OBSERVED"),EXACT(O135,"INFERRED"),EXACT(O135,"ASSUMED"),EXACT(O135,"CONTRADICTORY"),EXACT(O135,"UNRESOLVED")),OR(EXACT(P135,"TRACEABLE"),EXACT(P135,"NOT TRACEABLE")),OR(EXACT(Q135,"CURRENT ENOUGH"),EXACT(Q135,"STALE / UNCLEAR")),OR(EXACT(R135,"DIRECT"),EXACT(R135,"INDIRECT")),OR(EXACT(S135,"IN SCOPE"),EXACT(S135,"PARTIAL / OUT OF SCOPE")),OR(EXACT(T135,"INDEPENDENT"),EXACT(T135,"DERIVATIVE / UNCLEAR")),OR(EXACT(U135,"PRESENT"),EXACT(U135,"ABSENT / NOT REQUIRED")),OR(EXACT(V135,"NONE KNOWN"),EXACT(V135,"MATERIAL CONFLICT")),OR(EXACT(W135,"ACCEPTABLE"),EXACT(W135,"UNCLEAR"),EXACT(W135,"PROHIBITED"))),"VALID","INVALID - CONTROLLED TOKEN"))</x:f>
      </x:c>
      <x:c r="AF135" s="30" t="str">
        <x:f>IF(A135="","",IF(AND(B135&lt;&gt;"",C135&lt;&gt;"",D135&lt;&gt;"",E135&lt;&gt;"",G135&lt;&gt;"",H135&lt;&gt;"",K135&lt;&gt;"",L135&lt;&gt;"",M135&lt;&gt;"",N135&lt;&gt;"",X135&lt;&gt;"",Y135&lt;&gt;"",Z135&lt;&gt;"",AA135&lt;&gt;""),"VALID","INVALID - REQUIRED FIELD"))</x:f>
      </x:c>
      <x:c r="AG135" s="30" t="str">
        <x:f>IF(A135="","",IF(W135="PROHIBITED","HOLD",IF(J135="NO","HOLD",IF(P135="NOT TRACEABLE","HOLD",IF(AND(O135="ASSUMED",F135="MATERIAL"),"HOLD",IF(OR(O135="CONTRADICTORY",O135="UNRESOLVED",V135="MATERIAL CONFLICT"),"HOLD",""))))))</x:f>
      </x:c>
      <x:c r="AH135" s="30" t="str">
        <x:f>IF(A135="","",IF(OR(Q135="STALE / UNCLEAR",R135="INDIRECT",S135="PARTIAL / OUT OF SCOPE",T135="DERIVATIVE / UNCLEAR",AND(O135="INFERRED",F135="MATERIAL",U135&lt;&gt;"PRESENT"),O135="ASSUMED"),"WEAK","CLEAR"))</x:f>
      </x:c>
      <x:c r="AI135" s="30" t="str">
        <x:f>IF(A135="","",IF(OR(AB135&lt;&gt;"VALID",AC135&lt;&gt;"VALID",AD135&lt;&gt;"VALID",AE135&lt;&gt;"VALID",AF135&lt;&gt;"VALID"),"REPAIR / NARROW",IF(AG135="HOLD","HOLD / EXCLUDE",IF(OR(J135="UNCLEAR",W135="UNCLEAR"),"REPAIR / NARROW",IF(AH135="WEAK",IF(AND(O135="INFERRED",J135="YES",P135="TRACEABLE",Q135="CURRENT ENOUGH",S135="IN SCOPE",W135="ACCEPTABLE",OR(F135="SUPPORTING",U135="PRESENT")),"BOUNDED INFERENCE","REPAIR / NARROW"),IF(O135="OBSERVED","DECISION-USABLE",IF(O135="INFERRED","BOUNDED INFERENCE","REPAIR / NARROW")))))))</x:f>
      </x:c>
      <x:c r="AJ135" s="30" t="str">
        <x:f>IF(A135="","",IF(AI135="DECISION-USABLE","Freeze the audited wording for downstream use.",IF(AI135="BOUNDED INFERENCE","Freeze the bounded inference with its label and limitation.",IF(AI135="REPAIR / NARROW","Repair ownership, role fit, provenance, controls or wording before use.","Hold the record out of decision use until the blocking condition is resolved."))))</x:f>
      </x:c>
      <x:c r="AK135" s="30" t="str">
        <x:f>IF(A135="","",C135&amp;"|~|"&amp;B135&amp;"|~|"&amp;D135&amp;"|~|"&amp;E135&amp;"|~|"&amp;F135&amp;"|~|"&amp;G135)</x:f>
      </x:c>
      <x:c r="AL135" s="30" t="str">
        <x:f>IF(A135="","",B135&amp;"|~|"&amp;C135&amp;"|~|"&amp;D135)</x:f>
      </x:c>
    </x:row>
    <x:row r="136">
      <x:c r="A136" s="24"/>
      <x:c r="B136" s="24"/>
      <x:c r="C136" s="24"/>
      <x:c r="D136" s="24"/>
      <x:c r="E136" s="24"/>
      <x:c r="F136" s="24"/>
      <x:c r="G136" s="24"/>
      <x:c r="H136" s="24"/>
      <x:c r="I136" s="24"/>
      <x:c r="J136" s="24"/>
      <x:c r="K136" s="24"/>
      <x:c r="L136" s="34"/>
      <x:c r="M136" s="34"/>
      <x:c r="N136" s="24"/>
      <x:c r="O136" s="24"/>
      <x:c r="P136" s="24"/>
      <x:c r="Q136" s="24"/>
      <x:c r="R136" s="24"/>
      <x:c r="S136" s="24"/>
      <x:c r="T136" s="24"/>
      <x:c r="U136" s="24"/>
      <x:c r="V136" s="24"/>
      <x:c r="W136" s="24"/>
      <x:c r="X136" s="24"/>
      <x:c r="Y136" s="24"/>
      <x:c r="Z136" s="24"/>
      <x:c r="AA136" s="24"/>
      <x:c r="AB136" s="30" t="str">
        <x:f>IF(A136="","",IF(COUNTIF($A$6:$A$205,A136)=1,"VALID","INVALID - DUPLICATE EVIDENCE ID"))</x:f>
      </x:c>
      <x:c r="AC136" s="30" t="str">
        <x:f>IF(A136="","",IF(AND(COUNTIF(DECISION_CONTEXT!$A$6:$A$205,B136)=1,EXACT(B136,INDEX(DECISION_CONTEXT!$A$6:$A$205,MATCH(B136,DECISION_CONTEXT!$A$6:$A$205,0)))),"VALID","INVALID - DECISION LINK"))</x:f>
      </x:c>
      <x:c r="AD136" s="30" t="str">
        <x:f>IF(A136="","",IF(AND(COUNTIF(CLAIM_REGISTER!$A$6:$A$205,C136)=1,EXACT(AK136,INDEX(CLAIM_REGISTER!$Q$6:$Q$205,MATCH(C136,CLAIM_REGISTER!$A$6:$A$205,0)))),"VALID","INVALID - CLAIM OWNERSHIP"))</x:f>
      </x:c>
      <x:c r="AE136" s="30" t="str">
        <x:f>IF(A136="","",IF(AND(OR(EXACT(F136,"MATERIAL"),EXACT(F136,"SUPPORTING")),OR(EXACT(I136,"FIRST-PARTY PUBLISHED"),EXACT(I136,"BUYER / SALES EVIDENCE"),EXACT(I136,"INDEPENDENT THIRD PARTY"),EXACT(I136,"MODELLED / ESTIMATED"),EXACT(I136,"DISCOVERY / INDEX"),EXACT(I136,"INTERNAL OBSERVATION"),EXACT(I136,"SPECIALIST / AUTHORITY"),EXACT(I136,"DECISION RECORD")),OR(EXACT(J136,"YES"),EXACT(J136,"NO"),EXACT(J136,"UNCLEAR")),OR(EXACT(O136,"OBSERVED"),EXACT(O136,"INFERRED"),EXACT(O136,"ASSUMED"),EXACT(O136,"CONTRADICTORY"),EXACT(O136,"UNRESOLVED")),OR(EXACT(P136,"TRACEABLE"),EXACT(P136,"NOT TRACEABLE")),OR(EXACT(Q136,"CURRENT ENOUGH"),EXACT(Q136,"STALE / UNCLEAR")),OR(EXACT(R136,"DIRECT"),EXACT(R136,"INDIRECT")),OR(EXACT(S136,"IN SCOPE"),EXACT(S136,"PARTIAL / OUT OF SCOPE")),OR(EXACT(T136,"INDEPENDENT"),EXACT(T136,"DERIVATIVE / UNCLEAR")),OR(EXACT(U136,"PRESENT"),EXACT(U136,"ABSENT / NOT REQUIRED")),OR(EXACT(V136,"NONE KNOWN"),EXACT(V136,"MATERIAL CONFLICT")),OR(EXACT(W136,"ACCEPTABLE"),EXACT(W136,"UNCLEAR"),EXACT(W136,"PROHIBITED"))),"VALID","INVALID - CONTROLLED TOKEN"))</x:f>
      </x:c>
      <x:c r="AF136" s="30" t="str">
        <x:f>IF(A136="","",IF(AND(B136&lt;&gt;"",C136&lt;&gt;"",D136&lt;&gt;"",E136&lt;&gt;"",G136&lt;&gt;"",H136&lt;&gt;"",K136&lt;&gt;"",L136&lt;&gt;"",M136&lt;&gt;"",N136&lt;&gt;"",X136&lt;&gt;"",Y136&lt;&gt;"",Z136&lt;&gt;"",AA136&lt;&gt;""),"VALID","INVALID - REQUIRED FIELD"))</x:f>
      </x:c>
      <x:c r="AG136" s="30" t="str">
        <x:f>IF(A136="","",IF(W136="PROHIBITED","HOLD",IF(J136="NO","HOLD",IF(P136="NOT TRACEABLE","HOLD",IF(AND(O136="ASSUMED",F136="MATERIAL"),"HOLD",IF(OR(O136="CONTRADICTORY",O136="UNRESOLVED",V136="MATERIAL CONFLICT"),"HOLD",""))))))</x:f>
      </x:c>
      <x:c r="AH136" s="30" t="str">
        <x:f>IF(A136="","",IF(OR(Q136="STALE / UNCLEAR",R136="INDIRECT",S136="PARTIAL / OUT OF SCOPE",T136="DERIVATIVE / UNCLEAR",AND(O136="INFERRED",F136="MATERIAL",U136&lt;&gt;"PRESENT"),O136="ASSUMED"),"WEAK","CLEAR"))</x:f>
      </x:c>
      <x:c r="AI136" s="30" t="str">
        <x:f>IF(A136="","",IF(OR(AB136&lt;&gt;"VALID",AC136&lt;&gt;"VALID",AD136&lt;&gt;"VALID",AE136&lt;&gt;"VALID",AF136&lt;&gt;"VALID"),"REPAIR / NARROW",IF(AG136="HOLD","HOLD / EXCLUDE",IF(OR(J136="UNCLEAR",W136="UNCLEAR"),"REPAIR / NARROW",IF(AH136="WEAK",IF(AND(O136="INFERRED",J136="YES",P136="TRACEABLE",Q136="CURRENT ENOUGH",S136="IN SCOPE",W136="ACCEPTABLE",OR(F136="SUPPORTING",U136="PRESENT")),"BOUNDED INFERENCE","REPAIR / NARROW"),IF(O136="OBSERVED","DECISION-USABLE",IF(O136="INFERRED","BOUNDED INFERENCE","REPAIR / NARROW")))))))</x:f>
      </x:c>
      <x:c r="AJ136" s="30" t="str">
        <x:f>IF(A136="","",IF(AI136="DECISION-USABLE","Freeze the audited wording for downstream use.",IF(AI136="BOUNDED INFERENCE","Freeze the bounded inference with its label and limitation.",IF(AI136="REPAIR / NARROW","Repair ownership, role fit, provenance, controls or wording before use.","Hold the record out of decision use until the blocking condition is resolved."))))</x:f>
      </x:c>
      <x:c r="AK136" s="30" t="str">
        <x:f>IF(A136="","",C136&amp;"|~|"&amp;B136&amp;"|~|"&amp;D136&amp;"|~|"&amp;E136&amp;"|~|"&amp;F136&amp;"|~|"&amp;G136)</x:f>
      </x:c>
      <x:c r="AL136" s="30" t="str">
        <x:f>IF(A136="","",B136&amp;"|~|"&amp;C136&amp;"|~|"&amp;D136)</x:f>
      </x:c>
    </x:row>
    <x:row r="137">
      <x:c r="A137" s="24"/>
      <x:c r="B137" s="24"/>
      <x:c r="C137" s="24"/>
      <x:c r="D137" s="24"/>
      <x:c r="E137" s="24"/>
      <x:c r="F137" s="24"/>
      <x:c r="G137" s="24"/>
      <x:c r="H137" s="24"/>
      <x:c r="I137" s="24"/>
      <x:c r="J137" s="24"/>
      <x:c r="K137" s="24"/>
      <x:c r="L137" s="34"/>
      <x:c r="M137" s="34"/>
      <x:c r="N137" s="24"/>
      <x:c r="O137" s="24"/>
      <x:c r="P137" s="24"/>
      <x:c r="Q137" s="24"/>
      <x:c r="R137" s="24"/>
      <x:c r="S137" s="24"/>
      <x:c r="T137" s="24"/>
      <x:c r="U137" s="24"/>
      <x:c r="V137" s="24"/>
      <x:c r="W137" s="24"/>
      <x:c r="X137" s="24"/>
      <x:c r="Y137" s="24"/>
      <x:c r="Z137" s="24"/>
      <x:c r="AA137" s="24"/>
      <x:c r="AB137" s="30" t="str">
        <x:f>IF(A137="","",IF(COUNTIF($A$6:$A$205,A137)=1,"VALID","INVALID - DUPLICATE EVIDENCE ID"))</x:f>
      </x:c>
      <x:c r="AC137" s="30" t="str">
        <x:f>IF(A137="","",IF(AND(COUNTIF(DECISION_CONTEXT!$A$6:$A$205,B137)=1,EXACT(B137,INDEX(DECISION_CONTEXT!$A$6:$A$205,MATCH(B137,DECISION_CONTEXT!$A$6:$A$205,0)))),"VALID","INVALID - DECISION LINK"))</x:f>
      </x:c>
      <x:c r="AD137" s="30" t="str">
        <x:f>IF(A137="","",IF(AND(COUNTIF(CLAIM_REGISTER!$A$6:$A$205,C137)=1,EXACT(AK137,INDEX(CLAIM_REGISTER!$Q$6:$Q$205,MATCH(C137,CLAIM_REGISTER!$A$6:$A$205,0)))),"VALID","INVALID - CLAIM OWNERSHIP"))</x:f>
      </x:c>
      <x:c r="AE137" s="30" t="str">
        <x:f>IF(A137="","",IF(AND(OR(EXACT(F137,"MATERIAL"),EXACT(F137,"SUPPORTING")),OR(EXACT(I137,"FIRST-PARTY PUBLISHED"),EXACT(I137,"BUYER / SALES EVIDENCE"),EXACT(I137,"INDEPENDENT THIRD PARTY"),EXACT(I137,"MODELLED / ESTIMATED"),EXACT(I137,"DISCOVERY / INDEX"),EXACT(I137,"INTERNAL OBSERVATION"),EXACT(I137,"SPECIALIST / AUTHORITY"),EXACT(I137,"DECISION RECORD")),OR(EXACT(J137,"YES"),EXACT(J137,"NO"),EXACT(J137,"UNCLEAR")),OR(EXACT(O137,"OBSERVED"),EXACT(O137,"INFERRED"),EXACT(O137,"ASSUMED"),EXACT(O137,"CONTRADICTORY"),EXACT(O137,"UNRESOLVED")),OR(EXACT(P137,"TRACEABLE"),EXACT(P137,"NOT TRACEABLE")),OR(EXACT(Q137,"CURRENT ENOUGH"),EXACT(Q137,"STALE / UNCLEAR")),OR(EXACT(R137,"DIRECT"),EXACT(R137,"INDIRECT")),OR(EXACT(S137,"IN SCOPE"),EXACT(S137,"PARTIAL / OUT OF SCOPE")),OR(EXACT(T137,"INDEPENDENT"),EXACT(T137,"DERIVATIVE / UNCLEAR")),OR(EXACT(U137,"PRESENT"),EXACT(U137,"ABSENT / NOT REQUIRED")),OR(EXACT(V137,"NONE KNOWN"),EXACT(V137,"MATERIAL CONFLICT")),OR(EXACT(W137,"ACCEPTABLE"),EXACT(W137,"UNCLEAR"),EXACT(W137,"PROHIBITED"))),"VALID","INVALID - CONTROLLED TOKEN"))</x:f>
      </x:c>
      <x:c r="AF137" s="30" t="str">
        <x:f>IF(A137="","",IF(AND(B137&lt;&gt;"",C137&lt;&gt;"",D137&lt;&gt;"",E137&lt;&gt;"",G137&lt;&gt;"",H137&lt;&gt;"",K137&lt;&gt;"",L137&lt;&gt;"",M137&lt;&gt;"",N137&lt;&gt;"",X137&lt;&gt;"",Y137&lt;&gt;"",Z137&lt;&gt;"",AA137&lt;&gt;""),"VALID","INVALID - REQUIRED FIELD"))</x:f>
      </x:c>
      <x:c r="AG137" s="30" t="str">
        <x:f>IF(A137="","",IF(W137="PROHIBITED","HOLD",IF(J137="NO","HOLD",IF(P137="NOT TRACEABLE","HOLD",IF(AND(O137="ASSUMED",F137="MATERIAL"),"HOLD",IF(OR(O137="CONTRADICTORY",O137="UNRESOLVED",V137="MATERIAL CONFLICT"),"HOLD",""))))))</x:f>
      </x:c>
      <x:c r="AH137" s="30" t="str">
        <x:f>IF(A137="","",IF(OR(Q137="STALE / UNCLEAR",R137="INDIRECT",S137="PARTIAL / OUT OF SCOPE",T137="DERIVATIVE / UNCLEAR",AND(O137="INFERRED",F137="MATERIAL",U137&lt;&gt;"PRESENT"),O137="ASSUMED"),"WEAK","CLEAR"))</x:f>
      </x:c>
      <x:c r="AI137" s="30" t="str">
        <x:f>IF(A137="","",IF(OR(AB137&lt;&gt;"VALID",AC137&lt;&gt;"VALID",AD137&lt;&gt;"VALID",AE137&lt;&gt;"VALID",AF137&lt;&gt;"VALID"),"REPAIR / NARROW",IF(AG137="HOLD","HOLD / EXCLUDE",IF(OR(J137="UNCLEAR",W137="UNCLEAR"),"REPAIR / NARROW",IF(AH137="WEAK",IF(AND(O137="INFERRED",J137="YES",P137="TRACEABLE",Q137="CURRENT ENOUGH",S137="IN SCOPE",W137="ACCEPTABLE",OR(F137="SUPPORTING",U137="PRESENT")),"BOUNDED INFERENCE","REPAIR / NARROW"),IF(O137="OBSERVED","DECISION-USABLE",IF(O137="INFERRED","BOUNDED INFERENCE","REPAIR / NARROW")))))))</x:f>
      </x:c>
      <x:c r="AJ137" s="30" t="str">
        <x:f>IF(A137="","",IF(AI137="DECISION-USABLE","Freeze the audited wording for downstream use.",IF(AI137="BOUNDED INFERENCE","Freeze the bounded inference with its label and limitation.",IF(AI137="REPAIR / NARROW","Repair ownership, role fit, provenance, controls or wording before use.","Hold the record out of decision use until the blocking condition is resolved."))))</x:f>
      </x:c>
      <x:c r="AK137" s="30" t="str">
        <x:f>IF(A137="","",C137&amp;"|~|"&amp;B137&amp;"|~|"&amp;D137&amp;"|~|"&amp;E137&amp;"|~|"&amp;F137&amp;"|~|"&amp;G137)</x:f>
      </x:c>
      <x:c r="AL137" s="30" t="str">
        <x:f>IF(A137="","",B137&amp;"|~|"&amp;C137&amp;"|~|"&amp;D137)</x:f>
      </x:c>
    </x:row>
    <x:row r="138">
      <x:c r="A138" s="24"/>
      <x:c r="B138" s="24"/>
      <x:c r="C138" s="24"/>
      <x:c r="D138" s="24"/>
      <x:c r="E138" s="24"/>
      <x:c r="F138" s="24"/>
      <x:c r="G138" s="24"/>
      <x:c r="H138" s="24"/>
      <x:c r="I138" s="24"/>
      <x:c r="J138" s="24"/>
      <x:c r="K138" s="24"/>
      <x:c r="L138" s="34"/>
      <x:c r="M138" s="34"/>
      <x:c r="N138" s="24"/>
      <x:c r="O138" s="24"/>
      <x:c r="P138" s="24"/>
      <x:c r="Q138" s="24"/>
      <x:c r="R138" s="24"/>
      <x:c r="S138" s="24"/>
      <x:c r="T138" s="24"/>
      <x:c r="U138" s="24"/>
      <x:c r="V138" s="24"/>
      <x:c r="W138" s="24"/>
      <x:c r="X138" s="24"/>
      <x:c r="Y138" s="24"/>
      <x:c r="Z138" s="24"/>
      <x:c r="AA138" s="24"/>
      <x:c r="AB138" s="30" t="str">
        <x:f>IF(A138="","",IF(COUNTIF($A$6:$A$205,A138)=1,"VALID","INVALID - DUPLICATE EVIDENCE ID"))</x:f>
      </x:c>
      <x:c r="AC138" s="30" t="str">
        <x:f>IF(A138="","",IF(AND(COUNTIF(DECISION_CONTEXT!$A$6:$A$205,B138)=1,EXACT(B138,INDEX(DECISION_CONTEXT!$A$6:$A$205,MATCH(B138,DECISION_CONTEXT!$A$6:$A$205,0)))),"VALID","INVALID - DECISION LINK"))</x:f>
      </x:c>
      <x:c r="AD138" s="30" t="str">
        <x:f>IF(A138="","",IF(AND(COUNTIF(CLAIM_REGISTER!$A$6:$A$205,C138)=1,EXACT(AK138,INDEX(CLAIM_REGISTER!$Q$6:$Q$205,MATCH(C138,CLAIM_REGISTER!$A$6:$A$205,0)))),"VALID","INVALID - CLAIM OWNERSHIP"))</x:f>
      </x:c>
      <x:c r="AE138" s="30" t="str">
        <x:f>IF(A138="","",IF(AND(OR(EXACT(F138,"MATERIAL"),EXACT(F138,"SUPPORTING")),OR(EXACT(I138,"FIRST-PARTY PUBLISHED"),EXACT(I138,"BUYER / SALES EVIDENCE"),EXACT(I138,"INDEPENDENT THIRD PARTY"),EXACT(I138,"MODELLED / ESTIMATED"),EXACT(I138,"DISCOVERY / INDEX"),EXACT(I138,"INTERNAL OBSERVATION"),EXACT(I138,"SPECIALIST / AUTHORITY"),EXACT(I138,"DECISION RECORD")),OR(EXACT(J138,"YES"),EXACT(J138,"NO"),EXACT(J138,"UNCLEAR")),OR(EXACT(O138,"OBSERVED"),EXACT(O138,"INFERRED"),EXACT(O138,"ASSUMED"),EXACT(O138,"CONTRADICTORY"),EXACT(O138,"UNRESOLVED")),OR(EXACT(P138,"TRACEABLE"),EXACT(P138,"NOT TRACEABLE")),OR(EXACT(Q138,"CURRENT ENOUGH"),EXACT(Q138,"STALE / UNCLEAR")),OR(EXACT(R138,"DIRECT"),EXACT(R138,"INDIRECT")),OR(EXACT(S138,"IN SCOPE"),EXACT(S138,"PARTIAL / OUT OF SCOPE")),OR(EXACT(T138,"INDEPENDENT"),EXACT(T138,"DERIVATIVE / UNCLEAR")),OR(EXACT(U138,"PRESENT"),EXACT(U138,"ABSENT / NOT REQUIRED")),OR(EXACT(V138,"NONE KNOWN"),EXACT(V138,"MATERIAL CONFLICT")),OR(EXACT(W138,"ACCEPTABLE"),EXACT(W138,"UNCLEAR"),EXACT(W138,"PROHIBITED"))),"VALID","INVALID - CONTROLLED TOKEN"))</x:f>
      </x:c>
      <x:c r="AF138" s="30" t="str">
        <x:f>IF(A138="","",IF(AND(B138&lt;&gt;"",C138&lt;&gt;"",D138&lt;&gt;"",E138&lt;&gt;"",G138&lt;&gt;"",H138&lt;&gt;"",K138&lt;&gt;"",L138&lt;&gt;"",M138&lt;&gt;"",N138&lt;&gt;"",X138&lt;&gt;"",Y138&lt;&gt;"",Z138&lt;&gt;"",AA138&lt;&gt;""),"VALID","INVALID - REQUIRED FIELD"))</x:f>
      </x:c>
      <x:c r="AG138" s="30" t="str">
        <x:f>IF(A138="","",IF(W138="PROHIBITED","HOLD",IF(J138="NO","HOLD",IF(P138="NOT TRACEABLE","HOLD",IF(AND(O138="ASSUMED",F138="MATERIAL"),"HOLD",IF(OR(O138="CONTRADICTORY",O138="UNRESOLVED",V138="MATERIAL CONFLICT"),"HOLD",""))))))</x:f>
      </x:c>
      <x:c r="AH138" s="30" t="str">
        <x:f>IF(A138="","",IF(OR(Q138="STALE / UNCLEAR",R138="INDIRECT",S138="PARTIAL / OUT OF SCOPE",T138="DERIVATIVE / UNCLEAR",AND(O138="INFERRED",F138="MATERIAL",U138&lt;&gt;"PRESENT"),O138="ASSUMED"),"WEAK","CLEAR"))</x:f>
      </x:c>
      <x:c r="AI138" s="30" t="str">
        <x:f>IF(A138="","",IF(OR(AB138&lt;&gt;"VALID",AC138&lt;&gt;"VALID",AD138&lt;&gt;"VALID",AE138&lt;&gt;"VALID",AF138&lt;&gt;"VALID"),"REPAIR / NARROW",IF(AG138="HOLD","HOLD / EXCLUDE",IF(OR(J138="UNCLEAR",W138="UNCLEAR"),"REPAIR / NARROW",IF(AH138="WEAK",IF(AND(O138="INFERRED",J138="YES",P138="TRACEABLE",Q138="CURRENT ENOUGH",S138="IN SCOPE",W138="ACCEPTABLE",OR(F138="SUPPORTING",U138="PRESENT")),"BOUNDED INFERENCE","REPAIR / NARROW"),IF(O138="OBSERVED","DECISION-USABLE",IF(O138="INFERRED","BOUNDED INFERENCE","REPAIR / NARROW")))))))</x:f>
      </x:c>
      <x:c r="AJ138" s="30" t="str">
        <x:f>IF(A138="","",IF(AI138="DECISION-USABLE","Freeze the audited wording for downstream use.",IF(AI138="BOUNDED INFERENCE","Freeze the bounded inference with its label and limitation.",IF(AI138="REPAIR / NARROW","Repair ownership, role fit, provenance, controls or wording before use.","Hold the record out of decision use until the blocking condition is resolved."))))</x:f>
      </x:c>
      <x:c r="AK138" s="30" t="str">
        <x:f>IF(A138="","",C138&amp;"|~|"&amp;B138&amp;"|~|"&amp;D138&amp;"|~|"&amp;E138&amp;"|~|"&amp;F138&amp;"|~|"&amp;G138)</x:f>
      </x:c>
      <x:c r="AL138" s="30" t="str">
        <x:f>IF(A138="","",B138&amp;"|~|"&amp;C138&amp;"|~|"&amp;D138)</x:f>
      </x:c>
    </x:row>
    <x:row r="139">
      <x:c r="A139" s="24"/>
      <x:c r="B139" s="24"/>
      <x:c r="C139" s="24"/>
      <x:c r="D139" s="24"/>
      <x:c r="E139" s="24"/>
      <x:c r="F139" s="24"/>
      <x:c r="G139" s="24"/>
      <x:c r="H139" s="24"/>
      <x:c r="I139" s="24"/>
      <x:c r="J139" s="24"/>
      <x:c r="K139" s="24"/>
      <x:c r="L139" s="34"/>
      <x:c r="M139" s="34"/>
      <x:c r="N139" s="24"/>
      <x:c r="O139" s="24"/>
      <x:c r="P139" s="24"/>
      <x:c r="Q139" s="24"/>
      <x:c r="R139" s="24"/>
      <x:c r="S139" s="24"/>
      <x:c r="T139" s="24"/>
      <x:c r="U139" s="24"/>
      <x:c r="V139" s="24"/>
      <x:c r="W139" s="24"/>
      <x:c r="X139" s="24"/>
      <x:c r="Y139" s="24"/>
      <x:c r="Z139" s="24"/>
      <x:c r="AA139" s="24"/>
      <x:c r="AB139" s="30" t="str">
        <x:f>IF(A139="","",IF(COUNTIF($A$6:$A$205,A139)=1,"VALID","INVALID - DUPLICATE EVIDENCE ID"))</x:f>
      </x:c>
      <x:c r="AC139" s="30" t="str">
        <x:f>IF(A139="","",IF(AND(COUNTIF(DECISION_CONTEXT!$A$6:$A$205,B139)=1,EXACT(B139,INDEX(DECISION_CONTEXT!$A$6:$A$205,MATCH(B139,DECISION_CONTEXT!$A$6:$A$205,0)))),"VALID","INVALID - DECISION LINK"))</x:f>
      </x:c>
      <x:c r="AD139" s="30" t="str">
        <x:f>IF(A139="","",IF(AND(COUNTIF(CLAIM_REGISTER!$A$6:$A$205,C139)=1,EXACT(AK139,INDEX(CLAIM_REGISTER!$Q$6:$Q$205,MATCH(C139,CLAIM_REGISTER!$A$6:$A$205,0)))),"VALID","INVALID - CLAIM OWNERSHIP"))</x:f>
      </x:c>
      <x:c r="AE139" s="30" t="str">
        <x:f>IF(A139="","",IF(AND(OR(EXACT(F139,"MATERIAL"),EXACT(F139,"SUPPORTING")),OR(EXACT(I139,"FIRST-PARTY PUBLISHED"),EXACT(I139,"BUYER / SALES EVIDENCE"),EXACT(I139,"INDEPENDENT THIRD PARTY"),EXACT(I139,"MODELLED / ESTIMATED"),EXACT(I139,"DISCOVERY / INDEX"),EXACT(I139,"INTERNAL OBSERVATION"),EXACT(I139,"SPECIALIST / AUTHORITY"),EXACT(I139,"DECISION RECORD")),OR(EXACT(J139,"YES"),EXACT(J139,"NO"),EXACT(J139,"UNCLEAR")),OR(EXACT(O139,"OBSERVED"),EXACT(O139,"INFERRED"),EXACT(O139,"ASSUMED"),EXACT(O139,"CONTRADICTORY"),EXACT(O139,"UNRESOLVED")),OR(EXACT(P139,"TRACEABLE"),EXACT(P139,"NOT TRACEABLE")),OR(EXACT(Q139,"CURRENT ENOUGH"),EXACT(Q139,"STALE / UNCLEAR")),OR(EXACT(R139,"DIRECT"),EXACT(R139,"INDIRECT")),OR(EXACT(S139,"IN SCOPE"),EXACT(S139,"PARTIAL / OUT OF SCOPE")),OR(EXACT(T139,"INDEPENDENT"),EXACT(T139,"DERIVATIVE / UNCLEAR")),OR(EXACT(U139,"PRESENT"),EXACT(U139,"ABSENT / NOT REQUIRED")),OR(EXACT(V139,"NONE KNOWN"),EXACT(V139,"MATERIAL CONFLICT")),OR(EXACT(W139,"ACCEPTABLE"),EXACT(W139,"UNCLEAR"),EXACT(W139,"PROHIBITED"))),"VALID","INVALID - CONTROLLED TOKEN"))</x:f>
      </x:c>
      <x:c r="AF139" s="30" t="str">
        <x:f>IF(A139="","",IF(AND(B139&lt;&gt;"",C139&lt;&gt;"",D139&lt;&gt;"",E139&lt;&gt;"",G139&lt;&gt;"",H139&lt;&gt;"",K139&lt;&gt;"",L139&lt;&gt;"",M139&lt;&gt;"",N139&lt;&gt;"",X139&lt;&gt;"",Y139&lt;&gt;"",Z139&lt;&gt;"",AA139&lt;&gt;""),"VALID","INVALID - REQUIRED FIELD"))</x:f>
      </x:c>
      <x:c r="AG139" s="30" t="str">
        <x:f>IF(A139="","",IF(W139="PROHIBITED","HOLD",IF(J139="NO","HOLD",IF(P139="NOT TRACEABLE","HOLD",IF(AND(O139="ASSUMED",F139="MATERIAL"),"HOLD",IF(OR(O139="CONTRADICTORY",O139="UNRESOLVED",V139="MATERIAL CONFLICT"),"HOLD",""))))))</x:f>
      </x:c>
      <x:c r="AH139" s="30" t="str">
        <x:f>IF(A139="","",IF(OR(Q139="STALE / UNCLEAR",R139="INDIRECT",S139="PARTIAL / OUT OF SCOPE",T139="DERIVATIVE / UNCLEAR",AND(O139="INFERRED",F139="MATERIAL",U139&lt;&gt;"PRESENT"),O139="ASSUMED"),"WEAK","CLEAR"))</x:f>
      </x:c>
      <x:c r="AI139" s="30" t="str">
        <x:f>IF(A139="","",IF(OR(AB139&lt;&gt;"VALID",AC139&lt;&gt;"VALID",AD139&lt;&gt;"VALID",AE139&lt;&gt;"VALID",AF139&lt;&gt;"VALID"),"REPAIR / NARROW",IF(AG139="HOLD","HOLD / EXCLUDE",IF(OR(J139="UNCLEAR",W139="UNCLEAR"),"REPAIR / NARROW",IF(AH139="WEAK",IF(AND(O139="INFERRED",J139="YES",P139="TRACEABLE",Q139="CURRENT ENOUGH",S139="IN SCOPE",W139="ACCEPTABLE",OR(F139="SUPPORTING",U139="PRESENT")),"BOUNDED INFERENCE","REPAIR / NARROW"),IF(O139="OBSERVED","DECISION-USABLE",IF(O139="INFERRED","BOUNDED INFERENCE","REPAIR / NARROW")))))))</x:f>
      </x:c>
      <x:c r="AJ139" s="30" t="str">
        <x:f>IF(A139="","",IF(AI139="DECISION-USABLE","Freeze the audited wording for downstream use.",IF(AI139="BOUNDED INFERENCE","Freeze the bounded inference with its label and limitation.",IF(AI139="REPAIR / NARROW","Repair ownership, role fit, provenance, controls or wording before use.","Hold the record out of decision use until the blocking condition is resolved."))))</x:f>
      </x:c>
      <x:c r="AK139" s="30" t="str">
        <x:f>IF(A139="","",C139&amp;"|~|"&amp;B139&amp;"|~|"&amp;D139&amp;"|~|"&amp;E139&amp;"|~|"&amp;F139&amp;"|~|"&amp;G139)</x:f>
      </x:c>
      <x:c r="AL139" s="30" t="str">
        <x:f>IF(A139="","",B139&amp;"|~|"&amp;C139&amp;"|~|"&amp;D139)</x:f>
      </x:c>
    </x:row>
    <x:row r="140">
      <x:c r="A140" s="24"/>
      <x:c r="B140" s="24"/>
      <x:c r="C140" s="24"/>
      <x:c r="D140" s="24"/>
      <x:c r="E140" s="24"/>
      <x:c r="F140" s="24"/>
      <x:c r="G140" s="24"/>
      <x:c r="H140" s="24"/>
      <x:c r="I140" s="24"/>
      <x:c r="J140" s="24"/>
      <x:c r="K140" s="24"/>
      <x:c r="L140" s="34"/>
      <x:c r="M140" s="34"/>
      <x:c r="N140" s="24"/>
      <x:c r="O140" s="24"/>
      <x:c r="P140" s="24"/>
      <x:c r="Q140" s="24"/>
      <x:c r="R140" s="24"/>
      <x:c r="S140" s="24"/>
      <x:c r="T140" s="24"/>
      <x:c r="U140" s="24"/>
      <x:c r="V140" s="24"/>
      <x:c r="W140" s="24"/>
      <x:c r="X140" s="24"/>
      <x:c r="Y140" s="24"/>
      <x:c r="Z140" s="24"/>
      <x:c r="AA140" s="24"/>
      <x:c r="AB140" s="30" t="str">
        <x:f>IF(A140="","",IF(COUNTIF($A$6:$A$205,A140)=1,"VALID","INVALID - DUPLICATE EVIDENCE ID"))</x:f>
      </x:c>
      <x:c r="AC140" s="30" t="str">
        <x:f>IF(A140="","",IF(AND(COUNTIF(DECISION_CONTEXT!$A$6:$A$205,B140)=1,EXACT(B140,INDEX(DECISION_CONTEXT!$A$6:$A$205,MATCH(B140,DECISION_CONTEXT!$A$6:$A$205,0)))),"VALID","INVALID - DECISION LINK"))</x:f>
      </x:c>
      <x:c r="AD140" s="30" t="str">
        <x:f>IF(A140="","",IF(AND(COUNTIF(CLAIM_REGISTER!$A$6:$A$205,C140)=1,EXACT(AK140,INDEX(CLAIM_REGISTER!$Q$6:$Q$205,MATCH(C140,CLAIM_REGISTER!$A$6:$A$205,0)))),"VALID","INVALID - CLAIM OWNERSHIP"))</x:f>
      </x:c>
      <x:c r="AE140" s="30" t="str">
        <x:f>IF(A140="","",IF(AND(OR(EXACT(F140,"MATERIAL"),EXACT(F140,"SUPPORTING")),OR(EXACT(I140,"FIRST-PARTY PUBLISHED"),EXACT(I140,"BUYER / SALES EVIDENCE"),EXACT(I140,"INDEPENDENT THIRD PARTY"),EXACT(I140,"MODELLED / ESTIMATED"),EXACT(I140,"DISCOVERY / INDEX"),EXACT(I140,"INTERNAL OBSERVATION"),EXACT(I140,"SPECIALIST / AUTHORITY"),EXACT(I140,"DECISION RECORD")),OR(EXACT(J140,"YES"),EXACT(J140,"NO"),EXACT(J140,"UNCLEAR")),OR(EXACT(O140,"OBSERVED"),EXACT(O140,"INFERRED"),EXACT(O140,"ASSUMED"),EXACT(O140,"CONTRADICTORY"),EXACT(O140,"UNRESOLVED")),OR(EXACT(P140,"TRACEABLE"),EXACT(P140,"NOT TRACEABLE")),OR(EXACT(Q140,"CURRENT ENOUGH"),EXACT(Q140,"STALE / UNCLEAR")),OR(EXACT(R140,"DIRECT"),EXACT(R140,"INDIRECT")),OR(EXACT(S140,"IN SCOPE"),EXACT(S140,"PARTIAL / OUT OF SCOPE")),OR(EXACT(T140,"INDEPENDENT"),EXACT(T140,"DERIVATIVE / UNCLEAR")),OR(EXACT(U140,"PRESENT"),EXACT(U140,"ABSENT / NOT REQUIRED")),OR(EXACT(V140,"NONE KNOWN"),EXACT(V140,"MATERIAL CONFLICT")),OR(EXACT(W140,"ACCEPTABLE"),EXACT(W140,"UNCLEAR"),EXACT(W140,"PROHIBITED"))),"VALID","INVALID - CONTROLLED TOKEN"))</x:f>
      </x:c>
      <x:c r="AF140" s="30" t="str">
        <x:f>IF(A140="","",IF(AND(B140&lt;&gt;"",C140&lt;&gt;"",D140&lt;&gt;"",E140&lt;&gt;"",G140&lt;&gt;"",H140&lt;&gt;"",K140&lt;&gt;"",L140&lt;&gt;"",M140&lt;&gt;"",N140&lt;&gt;"",X140&lt;&gt;"",Y140&lt;&gt;"",Z140&lt;&gt;"",AA140&lt;&gt;""),"VALID","INVALID - REQUIRED FIELD"))</x:f>
      </x:c>
      <x:c r="AG140" s="30" t="str">
        <x:f>IF(A140="","",IF(W140="PROHIBITED","HOLD",IF(J140="NO","HOLD",IF(P140="NOT TRACEABLE","HOLD",IF(AND(O140="ASSUMED",F140="MATERIAL"),"HOLD",IF(OR(O140="CONTRADICTORY",O140="UNRESOLVED",V140="MATERIAL CONFLICT"),"HOLD",""))))))</x:f>
      </x:c>
      <x:c r="AH140" s="30" t="str">
        <x:f>IF(A140="","",IF(OR(Q140="STALE / UNCLEAR",R140="INDIRECT",S140="PARTIAL / OUT OF SCOPE",T140="DERIVATIVE / UNCLEAR",AND(O140="INFERRED",F140="MATERIAL",U140&lt;&gt;"PRESENT"),O140="ASSUMED"),"WEAK","CLEAR"))</x:f>
      </x:c>
      <x:c r="AI140" s="30" t="str">
        <x:f>IF(A140="","",IF(OR(AB140&lt;&gt;"VALID",AC140&lt;&gt;"VALID",AD140&lt;&gt;"VALID",AE140&lt;&gt;"VALID",AF140&lt;&gt;"VALID"),"REPAIR / NARROW",IF(AG140="HOLD","HOLD / EXCLUDE",IF(OR(J140="UNCLEAR",W140="UNCLEAR"),"REPAIR / NARROW",IF(AH140="WEAK",IF(AND(O140="INFERRED",J140="YES",P140="TRACEABLE",Q140="CURRENT ENOUGH",S140="IN SCOPE",W140="ACCEPTABLE",OR(F140="SUPPORTING",U140="PRESENT")),"BOUNDED INFERENCE","REPAIR / NARROW"),IF(O140="OBSERVED","DECISION-USABLE",IF(O140="INFERRED","BOUNDED INFERENCE","REPAIR / NARROW")))))))</x:f>
      </x:c>
      <x:c r="AJ140" s="30" t="str">
        <x:f>IF(A140="","",IF(AI140="DECISION-USABLE","Freeze the audited wording for downstream use.",IF(AI140="BOUNDED INFERENCE","Freeze the bounded inference with its label and limitation.",IF(AI140="REPAIR / NARROW","Repair ownership, role fit, provenance, controls or wording before use.","Hold the record out of decision use until the blocking condition is resolved."))))</x:f>
      </x:c>
      <x:c r="AK140" s="30" t="str">
        <x:f>IF(A140="","",C140&amp;"|~|"&amp;B140&amp;"|~|"&amp;D140&amp;"|~|"&amp;E140&amp;"|~|"&amp;F140&amp;"|~|"&amp;G140)</x:f>
      </x:c>
      <x:c r="AL140" s="30" t="str">
        <x:f>IF(A140="","",B140&amp;"|~|"&amp;C140&amp;"|~|"&amp;D140)</x:f>
      </x:c>
    </x:row>
    <x:row r="141">
      <x:c r="A141" s="24"/>
      <x:c r="B141" s="24"/>
      <x:c r="C141" s="24"/>
      <x:c r="D141" s="24"/>
      <x:c r="E141" s="24"/>
      <x:c r="F141" s="24"/>
      <x:c r="G141" s="24"/>
      <x:c r="H141" s="24"/>
      <x:c r="I141" s="24"/>
      <x:c r="J141" s="24"/>
      <x:c r="K141" s="24"/>
      <x:c r="L141" s="34"/>
      <x:c r="M141" s="34"/>
      <x:c r="N141" s="24"/>
      <x:c r="O141" s="24"/>
      <x:c r="P141" s="24"/>
      <x:c r="Q141" s="24"/>
      <x:c r="R141" s="24"/>
      <x:c r="S141" s="24"/>
      <x:c r="T141" s="24"/>
      <x:c r="U141" s="24"/>
      <x:c r="V141" s="24"/>
      <x:c r="W141" s="24"/>
      <x:c r="X141" s="24"/>
      <x:c r="Y141" s="24"/>
      <x:c r="Z141" s="24"/>
      <x:c r="AA141" s="24"/>
      <x:c r="AB141" s="30" t="str">
        <x:f>IF(A141="","",IF(COUNTIF($A$6:$A$205,A141)=1,"VALID","INVALID - DUPLICATE EVIDENCE ID"))</x:f>
      </x:c>
      <x:c r="AC141" s="30" t="str">
        <x:f>IF(A141="","",IF(AND(COUNTIF(DECISION_CONTEXT!$A$6:$A$205,B141)=1,EXACT(B141,INDEX(DECISION_CONTEXT!$A$6:$A$205,MATCH(B141,DECISION_CONTEXT!$A$6:$A$205,0)))),"VALID","INVALID - DECISION LINK"))</x:f>
      </x:c>
      <x:c r="AD141" s="30" t="str">
        <x:f>IF(A141="","",IF(AND(COUNTIF(CLAIM_REGISTER!$A$6:$A$205,C141)=1,EXACT(AK141,INDEX(CLAIM_REGISTER!$Q$6:$Q$205,MATCH(C141,CLAIM_REGISTER!$A$6:$A$205,0)))),"VALID","INVALID - CLAIM OWNERSHIP"))</x:f>
      </x:c>
      <x:c r="AE141" s="30" t="str">
        <x:f>IF(A141="","",IF(AND(OR(EXACT(F141,"MATERIAL"),EXACT(F141,"SUPPORTING")),OR(EXACT(I141,"FIRST-PARTY PUBLISHED"),EXACT(I141,"BUYER / SALES EVIDENCE"),EXACT(I141,"INDEPENDENT THIRD PARTY"),EXACT(I141,"MODELLED / ESTIMATED"),EXACT(I141,"DISCOVERY / INDEX"),EXACT(I141,"INTERNAL OBSERVATION"),EXACT(I141,"SPECIALIST / AUTHORITY"),EXACT(I141,"DECISION RECORD")),OR(EXACT(J141,"YES"),EXACT(J141,"NO"),EXACT(J141,"UNCLEAR")),OR(EXACT(O141,"OBSERVED"),EXACT(O141,"INFERRED"),EXACT(O141,"ASSUMED"),EXACT(O141,"CONTRADICTORY"),EXACT(O141,"UNRESOLVED")),OR(EXACT(P141,"TRACEABLE"),EXACT(P141,"NOT TRACEABLE")),OR(EXACT(Q141,"CURRENT ENOUGH"),EXACT(Q141,"STALE / UNCLEAR")),OR(EXACT(R141,"DIRECT"),EXACT(R141,"INDIRECT")),OR(EXACT(S141,"IN SCOPE"),EXACT(S141,"PARTIAL / OUT OF SCOPE")),OR(EXACT(T141,"INDEPENDENT"),EXACT(T141,"DERIVATIVE / UNCLEAR")),OR(EXACT(U141,"PRESENT"),EXACT(U141,"ABSENT / NOT REQUIRED")),OR(EXACT(V141,"NONE KNOWN"),EXACT(V141,"MATERIAL CONFLICT")),OR(EXACT(W141,"ACCEPTABLE"),EXACT(W141,"UNCLEAR"),EXACT(W141,"PROHIBITED"))),"VALID","INVALID - CONTROLLED TOKEN"))</x:f>
      </x:c>
      <x:c r="AF141" s="30" t="str">
        <x:f>IF(A141="","",IF(AND(B141&lt;&gt;"",C141&lt;&gt;"",D141&lt;&gt;"",E141&lt;&gt;"",G141&lt;&gt;"",H141&lt;&gt;"",K141&lt;&gt;"",L141&lt;&gt;"",M141&lt;&gt;"",N141&lt;&gt;"",X141&lt;&gt;"",Y141&lt;&gt;"",Z141&lt;&gt;"",AA141&lt;&gt;""),"VALID","INVALID - REQUIRED FIELD"))</x:f>
      </x:c>
      <x:c r="AG141" s="30" t="str">
        <x:f>IF(A141="","",IF(W141="PROHIBITED","HOLD",IF(J141="NO","HOLD",IF(P141="NOT TRACEABLE","HOLD",IF(AND(O141="ASSUMED",F141="MATERIAL"),"HOLD",IF(OR(O141="CONTRADICTORY",O141="UNRESOLVED",V141="MATERIAL CONFLICT"),"HOLD",""))))))</x:f>
      </x:c>
      <x:c r="AH141" s="30" t="str">
        <x:f>IF(A141="","",IF(OR(Q141="STALE / UNCLEAR",R141="INDIRECT",S141="PARTIAL / OUT OF SCOPE",T141="DERIVATIVE / UNCLEAR",AND(O141="INFERRED",F141="MATERIAL",U141&lt;&gt;"PRESENT"),O141="ASSUMED"),"WEAK","CLEAR"))</x:f>
      </x:c>
      <x:c r="AI141" s="30" t="str">
        <x:f>IF(A141="","",IF(OR(AB141&lt;&gt;"VALID",AC141&lt;&gt;"VALID",AD141&lt;&gt;"VALID",AE141&lt;&gt;"VALID",AF141&lt;&gt;"VALID"),"REPAIR / NARROW",IF(AG141="HOLD","HOLD / EXCLUDE",IF(OR(J141="UNCLEAR",W141="UNCLEAR"),"REPAIR / NARROW",IF(AH141="WEAK",IF(AND(O141="INFERRED",J141="YES",P141="TRACEABLE",Q141="CURRENT ENOUGH",S141="IN SCOPE",W141="ACCEPTABLE",OR(F141="SUPPORTING",U141="PRESENT")),"BOUNDED INFERENCE","REPAIR / NARROW"),IF(O141="OBSERVED","DECISION-USABLE",IF(O141="INFERRED","BOUNDED INFERENCE","REPAIR / NARROW")))))))</x:f>
      </x:c>
      <x:c r="AJ141" s="30" t="str">
        <x:f>IF(A141="","",IF(AI141="DECISION-USABLE","Freeze the audited wording for downstream use.",IF(AI141="BOUNDED INFERENCE","Freeze the bounded inference with its label and limitation.",IF(AI141="REPAIR / NARROW","Repair ownership, role fit, provenance, controls or wording before use.","Hold the record out of decision use until the blocking condition is resolved."))))</x:f>
      </x:c>
      <x:c r="AK141" s="30" t="str">
        <x:f>IF(A141="","",C141&amp;"|~|"&amp;B141&amp;"|~|"&amp;D141&amp;"|~|"&amp;E141&amp;"|~|"&amp;F141&amp;"|~|"&amp;G141)</x:f>
      </x:c>
      <x:c r="AL141" s="30" t="str">
        <x:f>IF(A141="","",B141&amp;"|~|"&amp;C141&amp;"|~|"&amp;D141)</x:f>
      </x:c>
    </x:row>
    <x:row r="142">
      <x:c r="A142" s="24"/>
      <x:c r="B142" s="24"/>
      <x:c r="C142" s="24"/>
      <x:c r="D142" s="24"/>
      <x:c r="E142" s="24"/>
      <x:c r="F142" s="24"/>
      <x:c r="G142" s="24"/>
      <x:c r="H142" s="24"/>
      <x:c r="I142" s="24"/>
      <x:c r="J142" s="24"/>
      <x:c r="K142" s="24"/>
      <x:c r="L142" s="34"/>
      <x:c r="M142" s="34"/>
      <x:c r="N142" s="24"/>
      <x:c r="O142" s="24"/>
      <x:c r="P142" s="24"/>
      <x:c r="Q142" s="24"/>
      <x:c r="R142" s="24"/>
      <x:c r="S142" s="24"/>
      <x:c r="T142" s="24"/>
      <x:c r="U142" s="24"/>
      <x:c r="V142" s="24"/>
      <x:c r="W142" s="24"/>
      <x:c r="X142" s="24"/>
      <x:c r="Y142" s="24"/>
      <x:c r="Z142" s="24"/>
      <x:c r="AA142" s="24"/>
      <x:c r="AB142" s="30" t="str">
        <x:f>IF(A142="","",IF(COUNTIF($A$6:$A$205,A142)=1,"VALID","INVALID - DUPLICATE EVIDENCE ID"))</x:f>
      </x:c>
      <x:c r="AC142" s="30" t="str">
        <x:f>IF(A142="","",IF(AND(COUNTIF(DECISION_CONTEXT!$A$6:$A$205,B142)=1,EXACT(B142,INDEX(DECISION_CONTEXT!$A$6:$A$205,MATCH(B142,DECISION_CONTEXT!$A$6:$A$205,0)))),"VALID","INVALID - DECISION LINK"))</x:f>
      </x:c>
      <x:c r="AD142" s="30" t="str">
        <x:f>IF(A142="","",IF(AND(COUNTIF(CLAIM_REGISTER!$A$6:$A$205,C142)=1,EXACT(AK142,INDEX(CLAIM_REGISTER!$Q$6:$Q$205,MATCH(C142,CLAIM_REGISTER!$A$6:$A$205,0)))),"VALID","INVALID - CLAIM OWNERSHIP"))</x:f>
      </x:c>
      <x:c r="AE142" s="30" t="str">
        <x:f>IF(A142="","",IF(AND(OR(EXACT(F142,"MATERIAL"),EXACT(F142,"SUPPORTING")),OR(EXACT(I142,"FIRST-PARTY PUBLISHED"),EXACT(I142,"BUYER / SALES EVIDENCE"),EXACT(I142,"INDEPENDENT THIRD PARTY"),EXACT(I142,"MODELLED / ESTIMATED"),EXACT(I142,"DISCOVERY / INDEX"),EXACT(I142,"INTERNAL OBSERVATION"),EXACT(I142,"SPECIALIST / AUTHORITY"),EXACT(I142,"DECISION RECORD")),OR(EXACT(J142,"YES"),EXACT(J142,"NO"),EXACT(J142,"UNCLEAR")),OR(EXACT(O142,"OBSERVED"),EXACT(O142,"INFERRED"),EXACT(O142,"ASSUMED"),EXACT(O142,"CONTRADICTORY"),EXACT(O142,"UNRESOLVED")),OR(EXACT(P142,"TRACEABLE"),EXACT(P142,"NOT TRACEABLE")),OR(EXACT(Q142,"CURRENT ENOUGH"),EXACT(Q142,"STALE / UNCLEAR")),OR(EXACT(R142,"DIRECT"),EXACT(R142,"INDIRECT")),OR(EXACT(S142,"IN SCOPE"),EXACT(S142,"PARTIAL / OUT OF SCOPE")),OR(EXACT(T142,"INDEPENDENT"),EXACT(T142,"DERIVATIVE / UNCLEAR")),OR(EXACT(U142,"PRESENT"),EXACT(U142,"ABSENT / NOT REQUIRED")),OR(EXACT(V142,"NONE KNOWN"),EXACT(V142,"MATERIAL CONFLICT")),OR(EXACT(W142,"ACCEPTABLE"),EXACT(W142,"UNCLEAR"),EXACT(W142,"PROHIBITED"))),"VALID","INVALID - CONTROLLED TOKEN"))</x:f>
      </x:c>
      <x:c r="AF142" s="30" t="str">
        <x:f>IF(A142="","",IF(AND(B142&lt;&gt;"",C142&lt;&gt;"",D142&lt;&gt;"",E142&lt;&gt;"",G142&lt;&gt;"",H142&lt;&gt;"",K142&lt;&gt;"",L142&lt;&gt;"",M142&lt;&gt;"",N142&lt;&gt;"",X142&lt;&gt;"",Y142&lt;&gt;"",Z142&lt;&gt;"",AA142&lt;&gt;""),"VALID","INVALID - REQUIRED FIELD"))</x:f>
      </x:c>
      <x:c r="AG142" s="30" t="str">
        <x:f>IF(A142="","",IF(W142="PROHIBITED","HOLD",IF(J142="NO","HOLD",IF(P142="NOT TRACEABLE","HOLD",IF(AND(O142="ASSUMED",F142="MATERIAL"),"HOLD",IF(OR(O142="CONTRADICTORY",O142="UNRESOLVED",V142="MATERIAL CONFLICT"),"HOLD",""))))))</x:f>
      </x:c>
      <x:c r="AH142" s="30" t="str">
        <x:f>IF(A142="","",IF(OR(Q142="STALE / UNCLEAR",R142="INDIRECT",S142="PARTIAL / OUT OF SCOPE",T142="DERIVATIVE / UNCLEAR",AND(O142="INFERRED",F142="MATERIAL",U142&lt;&gt;"PRESENT"),O142="ASSUMED"),"WEAK","CLEAR"))</x:f>
      </x:c>
      <x:c r="AI142" s="30" t="str">
        <x:f>IF(A142="","",IF(OR(AB142&lt;&gt;"VALID",AC142&lt;&gt;"VALID",AD142&lt;&gt;"VALID",AE142&lt;&gt;"VALID",AF142&lt;&gt;"VALID"),"REPAIR / NARROW",IF(AG142="HOLD","HOLD / EXCLUDE",IF(OR(J142="UNCLEAR",W142="UNCLEAR"),"REPAIR / NARROW",IF(AH142="WEAK",IF(AND(O142="INFERRED",J142="YES",P142="TRACEABLE",Q142="CURRENT ENOUGH",S142="IN SCOPE",W142="ACCEPTABLE",OR(F142="SUPPORTING",U142="PRESENT")),"BOUNDED INFERENCE","REPAIR / NARROW"),IF(O142="OBSERVED","DECISION-USABLE",IF(O142="INFERRED","BOUNDED INFERENCE","REPAIR / NARROW")))))))</x:f>
      </x:c>
      <x:c r="AJ142" s="30" t="str">
        <x:f>IF(A142="","",IF(AI142="DECISION-USABLE","Freeze the audited wording for downstream use.",IF(AI142="BOUNDED INFERENCE","Freeze the bounded inference with its label and limitation.",IF(AI142="REPAIR / NARROW","Repair ownership, role fit, provenance, controls or wording before use.","Hold the record out of decision use until the blocking condition is resolved."))))</x:f>
      </x:c>
      <x:c r="AK142" s="30" t="str">
        <x:f>IF(A142="","",C142&amp;"|~|"&amp;B142&amp;"|~|"&amp;D142&amp;"|~|"&amp;E142&amp;"|~|"&amp;F142&amp;"|~|"&amp;G142)</x:f>
      </x:c>
      <x:c r="AL142" s="30" t="str">
        <x:f>IF(A142="","",B142&amp;"|~|"&amp;C142&amp;"|~|"&amp;D142)</x:f>
      </x:c>
    </x:row>
    <x:row r="143">
      <x:c r="A143" s="24"/>
      <x:c r="B143" s="24"/>
      <x:c r="C143" s="24"/>
      <x:c r="D143" s="24"/>
      <x:c r="E143" s="24"/>
      <x:c r="F143" s="24"/>
      <x:c r="G143" s="24"/>
      <x:c r="H143" s="24"/>
      <x:c r="I143" s="24"/>
      <x:c r="J143" s="24"/>
      <x:c r="K143" s="24"/>
      <x:c r="L143" s="34"/>
      <x:c r="M143" s="34"/>
      <x:c r="N143" s="24"/>
      <x:c r="O143" s="24"/>
      <x:c r="P143" s="24"/>
      <x:c r="Q143" s="24"/>
      <x:c r="R143" s="24"/>
      <x:c r="S143" s="24"/>
      <x:c r="T143" s="24"/>
      <x:c r="U143" s="24"/>
      <x:c r="V143" s="24"/>
      <x:c r="W143" s="24"/>
      <x:c r="X143" s="24"/>
      <x:c r="Y143" s="24"/>
      <x:c r="Z143" s="24"/>
      <x:c r="AA143" s="24"/>
      <x:c r="AB143" s="30" t="str">
        <x:f>IF(A143="","",IF(COUNTIF($A$6:$A$205,A143)=1,"VALID","INVALID - DUPLICATE EVIDENCE ID"))</x:f>
      </x:c>
      <x:c r="AC143" s="30" t="str">
        <x:f>IF(A143="","",IF(AND(COUNTIF(DECISION_CONTEXT!$A$6:$A$205,B143)=1,EXACT(B143,INDEX(DECISION_CONTEXT!$A$6:$A$205,MATCH(B143,DECISION_CONTEXT!$A$6:$A$205,0)))),"VALID","INVALID - DECISION LINK"))</x:f>
      </x:c>
      <x:c r="AD143" s="30" t="str">
        <x:f>IF(A143="","",IF(AND(COUNTIF(CLAIM_REGISTER!$A$6:$A$205,C143)=1,EXACT(AK143,INDEX(CLAIM_REGISTER!$Q$6:$Q$205,MATCH(C143,CLAIM_REGISTER!$A$6:$A$205,0)))),"VALID","INVALID - CLAIM OWNERSHIP"))</x:f>
      </x:c>
      <x:c r="AE143" s="30" t="str">
        <x:f>IF(A143="","",IF(AND(OR(EXACT(F143,"MATERIAL"),EXACT(F143,"SUPPORTING")),OR(EXACT(I143,"FIRST-PARTY PUBLISHED"),EXACT(I143,"BUYER / SALES EVIDENCE"),EXACT(I143,"INDEPENDENT THIRD PARTY"),EXACT(I143,"MODELLED / ESTIMATED"),EXACT(I143,"DISCOVERY / INDEX"),EXACT(I143,"INTERNAL OBSERVATION"),EXACT(I143,"SPECIALIST / AUTHORITY"),EXACT(I143,"DECISION RECORD")),OR(EXACT(J143,"YES"),EXACT(J143,"NO"),EXACT(J143,"UNCLEAR")),OR(EXACT(O143,"OBSERVED"),EXACT(O143,"INFERRED"),EXACT(O143,"ASSUMED"),EXACT(O143,"CONTRADICTORY"),EXACT(O143,"UNRESOLVED")),OR(EXACT(P143,"TRACEABLE"),EXACT(P143,"NOT TRACEABLE")),OR(EXACT(Q143,"CURRENT ENOUGH"),EXACT(Q143,"STALE / UNCLEAR")),OR(EXACT(R143,"DIRECT"),EXACT(R143,"INDIRECT")),OR(EXACT(S143,"IN SCOPE"),EXACT(S143,"PARTIAL / OUT OF SCOPE")),OR(EXACT(T143,"INDEPENDENT"),EXACT(T143,"DERIVATIVE / UNCLEAR")),OR(EXACT(U143,"PRESENT"),EXACT(U143,"ABSENT / NOT REQUIRED")),OR(EXACT(V143,"NONE KNOWN"),EXACT(V143,"MATERIAL CONFLICT")),OR(EXACT(W143,"ACCEPTABLE"),EXACT(W143,"UNCLEAR"),EXACT(W143,"PROHIBITED"))),"VALID","INVALID - CONTROLLED TOKEN"))</x:f>
      </x:c>
      <x:c r="AF143" s="30" t="str">
        <x:f>IF(A143="","",IF(AND(B143&lt;&gt;"",C143&lt;&gt;"",D143&lt;&gt;"",E143&lt;&gt;"",G143&lt;&gt;"",H143&lt;&gt;"",K143&lt;&gt;"",L143&lt;&gt;"",M143&lt;&gt;"",N143&lt;&gt;"",X143&lt;&gt;"",Y143&lt;&gt;"",Z143&lt;&gt;"",AA143&lt;&gt;""),"VALID","INVALID - REQUIRED FIELD"))</x:f>
      </x:c>
      <x:c r="AG143" s="30" t="str">
        <x:f>IF(A143="","",IF(W143="PROHIBITED","HOLD",IF(J143="NO","HOLD",IF(P143="NOT TRACEABLE","HOLD",IF(AND(O143="ASSUMED",F143="MATERIAL"),"HOLD",IF(OR(O143="CONTRADICTORY",O143="UNRESOLVED",V143="MATERIAL CONFLICT"),"HOLD",""))))))</x:f>
      </x:c>
      <x:c r="AH143" s="30" t="str">
        <x:f>IF(A143="","",IF(OR(Q143="STALE / UNCLEAR",R143="INDIRECT",S143="PARTIAL / OUT OF SCOPE",T143="DERIVATIVE / UNCLEAR",AND(O143="INFERRED",F143="MATERIAL",U143&lt;&gt;"PRESENT"),O143="ASSUMED"),"WEAK","CLEAR"))</x:f>
      </x:c>
      <x:c r="AI143" s="30" t="str">
        <x:f>IF(A143="","",IF(OR(AB143&lt;&gt;"VALID",AC143&lt;&gt;"VALID",AD143&lt;&gt;"VALID",AE143&lt;&gt;"VALID",AF143&lt;&gt;"VALID"),"REPAIR / NARROW",IF(AG143="HOLD","HOLD / EXCLUDE",IF(OR(J143="UNCLEAR",W143="UNCLEAR"),"REPAIR / NARROW",IF(AH143="WEAK",IF(AND(O143="INFERRED",J143="YES",P143="TRACEABLE",Q143="CURRENT ENOUGH",S143="IN SCOPE",W143="ACCEPTABLE",OR(F143="SUPPORTING",U143="PRESENT")),"BOUNDED INFERENCE","REPAIR / NARROW"),IF(O143="OBSERVED","DECISION-USABLE",IF(O143="INFERRED","BOUNDED INFERENCE","REPAIR / NARROW")))))))</x:f>
      </x:c>
      <x:c r="AJ143" s="30" t="str">
        <x:f>IF(A143="","",IF(AI143="DECISION-USABLE","Freeze the audited wording for downstream use.",IF(AI143="BOUNDED INFERENCE","Freeze the bounded inference with its label and limitation.",IF(AI143="REPAIR / NARROW","Repair ownership, role fit, provenance, controls or wording before use.","Hold the record out of decision use until the blocking condition is resolved."))))</x:f>
      </x:c>
      <x:c r="AK143" s="30" t="str">
        <x:f>IF(A143="","",C143&amp;"|~|"&amp;B143&amp;"|~|"&amp;D143&amp;"|~|"&amp;E143&amp;"|~|"&amp;F143&amp;"|~|"&amp;G143)</x:f>
      </x:c>
      <x:c r="AL143" s="30" t="str">
        <x:f>IF(A143="","",B143&amp;"|~|"&amp;C143&amp;"|~|"&amp;D143)</x:f>
      </x:c>
    </x:row>
    <x:row r="144">
      <x:c r="A144" s="24"/>
      <x:c r="B144" s="24"/>
      <x:c r="C144" s="24"/>
      <x:c r="D144" s="24"/>
      <x:c r="E144" s="24"/>
      <x:c r="F144" s="24"/>
      <x:c r="G144" s="24"/>
      <x:c r="H144" s="24"/>
      <x:c r="I144" s="24"/>
      <x:c r="J144" s="24"/>
      <x:c r="K144" s="24"/>
      <x:c r="L144" s="34"/>
      <x:c r="M144" s="34"/>
      <x:c r="N144" s="24"/>
      <x:c r="O144" s="24"/>
      <x:c r="P144" s="24"/>
      <x:c r="Q144" s="24"/>
      <x:c r="R144" s="24"/>
      <x:c r="S144" s="24"/>
      <x:c r="T144" s="24"/>
      <x:c r="U144" s="24"/>
      <x:c r="V144" s="24"/>
      <x:c r="W144" s="24"/>
      <x:c r="X144" s="24"/>
      <x:c r="Y144" s="24"/>
      <x:c r="Z144" s="24"/>
      <x:c r="AA144" s="24"/>
      <x:c r="AB144" s="30" t="str">
        <x:f>IF(A144="","",IF(COUNTIF($A$6:$A$205,A144)=1,"VALID","INVALID - DUPLICATE EVIDENCE ID"))</x:f>
      </x:c>
      <x:c r="AC144" s="30" t="str">
        <x:f>IF(A144="","",IF(AND(COUNTIF(DECISION_CONTEXT!$A$6:$A$205,B144)=1,EXACT(B144,INDEX(DECISION_CONTEXT!$A$6:$A$205,MATCH(B144,DECISION_CONTEXT!$A$6:$A$205,0)))),"VALID","INVALID - DECISION LINK"))</x:f>
      </x:c>
      <x:c r="AD144" s="30" t="str">
        <x:f>IF(A144="","",IF(AND(COUNTIF(CLAIM_REGISTER!$A$6:$A$205,C144)=1,EXACT(AK144,INDEX(CLAIM_REGISTER!$Q$6:$Q$205,MATCH(C144,CLAIM_REGISTER!$A$6:$A$205,0)))),"VALID","INVALID - CLAIM OWNERSHIP"))</x:f>
      </x:c>
      <x:c r="AE144" s="30" t="str">
        <x:f>IF(A144="","",IF(AND(OR(EXACT(F144,"MATERIAL"),EXACT(F144,"SUPPORTING")),OR(EXACT(I144,"FIRST-PARTY PUBLISHED"),EXACT(I144,"BUYER / SALES EVIDENCE"),EXACT(I144,"INDEPENDENT THIRD PARTY"),EXACT(I144,"MODELLED / ESTIMATED"),EXACT(I144,"DISCOVERY / INDEX"),EXACT(I144,"INTERNAL OBSERVATION"),EXACT(I144,"SPECIALIST / AUTHORITY"),EXACT(I144,"DECISION RECORD")),OR(EXACT(J144,"YES"),EXACT(J144,"NO"),EXACT(J144,"UNCLEAR")),OR(EXACT(O144,"OBSERVED"),EXACT(O144,"INFERRED"),EXACT(O144,"ASSUMED"),EXACT(O144,"CONTRADICTORY"),EXACT(O144,"UNRESOLVED")),OR(EXACT(P144,"TRACEABLE"),EXACT(P144,"NOT TRACEABLE")),OR(EXACT(Q144,"CURRENT ENOUGH"),EXACT(Q144,"STALE / UNCLEAR")),OR(EXACT(R144,"DIRECT"),EXACT(R144,"INDIRECT")),OR(EXACT(S144,"IN SCOPE"),EXACT(S144,"PARTIAL / OUT OF SCOPE")),OR(EXACT(T144,"INDEPENDENT"),EXACT(T144,"DERIVATIVE / UNCLEAR")),OR(EXACT(U144,"PRESENT"),EXACT(U144,"ABSENT / NOT REQUIRED")),OR(EXACT(V144,"NONE KNOWN"),EXACT(V144,"MATERIAL CONFLICT")),OR(EXACT(W144,"ACCEPTABLE"),EXACT(W144,"UNCLEAR"),EXACT(W144,"PROHIBITED"))),"VALID","INVALID - CONTROLLED TOKEN"))</x:f>
      </x:c>
      <x:c r="AF144" s="30" t="str">
        <x:f>IF(A144="","",IF(AND(B144&lt;&gt;"",C144&lt;&gt;"",D144&lt;&gt;"",E144&lt;&gt;"",G144&lt;&gt;"",H144&lt;&gt;"",K144&lt;&gt;"",L144&lt;&gt;"",M144&lt;&gt;"",N144&lt;&gt;"",X144&lt;&gt;"",Y144&lt;&gt;"",Z144&lt;&gt;"",AA144&lt;&gt;""),"VALID","INVALID - REQUIRED FIELD"))</x:f>
      </x:c>
      <x:c r="AG144" s="30" t="str">
        <x:f>IF(A144="","",IF(W144="PROHIBITED","HOLD",IF(J144="NO","HOLD",IF(P144="NOT TRACEABLE","HOLD",IF(AND(O144="ASSUMED",F144="MATERIAL"),"HOLD",IF(OR(O144="CONTRADICTORY",O144="UNRESOLVED",V144="MATERIAL CONFLICT"),"HOLD",""))))))</x:f>
      </x:c>
      <x:c r="AH144" s="30" t="str">
        <x:f>IF(A144="","",IF(OR(Q144="STALE / UNCLEAR",R144="INDIRECT",S144="PARTIAL / OUT OF SCOPE",T144="DERIVATIVE / UNCLEAR",AND(O144="INFERRED",F144="MATERIAL",U144&lt;&gt;"PRESENT"),O144="ASSUMED"),"WEAK","CLEAR"))</x:f>
      </x:c>
      <x:c r="AI144" s="30" t="str">
        <x:f>IF(A144="","",IF(OR(AB144&lt;&gt;"VALID",AC144&lt;&gt;"VALID",AD144&lt;&gt;"VALID",AE144&lt;&gt;"VALID",AF144&lt;&gt;"VALID"),"REPAIR / NARROW",IF(AG144="HOLD","HOLD / EXCLUDE",IF(OR(J144="UNCLEAR",W144="UNCLEAR"),"REPAIR / NARROW",IF(AH144="WEAK",IF(AND(O144="INFERRED",J144="YES",P144="TRACEABLE",Q144="CURRENT ENOUGH",S144="IN SCOPE",W144="ACCEPTABLE",OR(F144="SUPPORTING",U144="PRESENT")),"BOUNDED INFERENCE","REPAIR / NARROW"),IF(O144="OBSERVED","DECISION-USABLE",IF(O144="INFERRED","BOUNDED INFERENCE","REPAIR / NARROW")))))))</x:f>
      </x:c>
      <x:c r="AJ144" s="30" t="str">
        <x:f>IF(A144="","",IF(AI144="DECISION-USABLE","Freeze the audited wording for downstream use.",IF(AI144="BOUNDED INFERENCE","Freeze the bounded inference with its label and limitation.",IF(AI144="REPAIR / NARROW","Repair ownership, role fit, provenance, controls or wording before use.","Hold the record out of decision use until the blocking condition is resolved."))))</x:f>
      </x:c>
      <x:c r="AK144" s="30" t="str">
        <x:f>IF(A144="","",C144&amp;"|~|"&amp;B144&amp;"|~|"&amp;D144&amp;"|~|"&amp;E144&amp;"|~|"&amp;F144&amp;"|~|"&amp;G144)</x:f>
      </x:c>
      <x:c r="AL144" s="30" t="str">
        <x:f>IF(A144="","",B144&amp;"|~|"&amp;C144&amp;"|~|"&amp;D144)</x:f>
      </x:c>
    </x:row>
    <x:row r="145">
      <x:c r="A145" s="24"/>
      <x:c r="B145" s="24"/>
      <x:c r="C145" s="24"/>
      <x:c r="D145" s="24"/>
      <x:c r="E145" s="24"/>
      <x:c r="F145" s="24"/>
      <x:c r="G145" s="24"/>
      <x:c r="H145" s="24"/>
      <x:c r="I145" s="24"/>
      <x:c r="J145" s="24"/>
      <x:c r="K145" s="24"/>
      <x:c r="L145" s="34"/>
      <x:c r="M145" s="34"/>
      <x:c r="N145" s="24"/>
      <x:c r="O145" s="24"/>
      <x:c r="P145" s="24"/>
      <x:c r="Q145" s="24"/>
      <x:c r="R145" s="24"/>
      <x:c r="S145" s="24"/>
      <x:c r="T145" s="24"/>
      <x:c r="U145" s="24"/>
      <x:c r="V145" s="24"/>
      <x:c r="W145" s="24"/>
      <x:c r="X145" s="24"/>
      <x:c r="Y145" s="24"/>
      <x:c r="Z145" s="24"/>
      <x:c r="AA145" s="24"/>
      <x:c r="AB145" s="30" t="str">
        <x:f>IF(A145="","",IF(COUNTIF($A$6:$A$205,A145)=1,"VALID","INVALID - DUPLICATE EVIDENCE ID"))</x:f>
      </x:c>
      <x:c r="AC145" s="30" t="str">
        <x:f>IF(A145="","",IF(AND(COUNTIF(DECISION_CONTEXT!$A$6:$A$205,B145)=1,EXACT(B145,INDEX(DECISION_CONTEXT!$A$6:$A$205,MATCH(B145,DECISION_CONTEXT!$A$6:$A$205,0)))),"VALID","INVALID - DECISION LINK"))</x:f>
      </x:c>
      <x:c r="AD145" s="30" t="str">
        <x:f>IF(A145="","",IF(AND(COUNTIF(CLAIM_REGISTER!$A$6:$A$205,C145)=1,EXACT(AK145,INDEX(CLAIM_REGISTER!$Q$6:$Q$205,MATCH(C145,CLAIM_REGISTER!$A$6:$A$205,0)))),"VALID","INVALID - CLAIM OWNERSHIP"))</x:f>
      </x:c>
      <x:c r="AE145" s="30" t="str">
        <x:f>IF(A145="","",IF(AND(OR(EXACT(F145,"MATERIAL"),EXACT(F145,"SUPPORTING")),OR(EXACT(I145,"FIRST-PARTY PUBLISHED"),EXACT(I145,"BUYER / SALES EVIDENCE"),EXACT(I145,"INDEPENDENT THIRD PARTY"),EXACT(I145,"MODELLED / ESTIMATED"),EXACT(I145,"DISCOVERY / INDEX"),EXACT(I145,"INTERNAL OBSERVATION"),EXACT(I145,"SPECIALIST / AUTHORITY"),EXACT(I145,"DECISION RECORD")),OR(EXACT(J145,"YES"),EXACT(J145,"NO"),EXACT(J145,"UNCLEAR")),OR(EXACT(O145,"OBSERVED"),EXACT(O145,"INFERRED"),EXACT(O145,"ASSUMED"),EXACT(O145,"CONTRADICTORY"),EXACT(O145,"UNRESOLVED")),OR(EXACT(P145,"TRACEABLE"),EXACT(P145,"NOT TRACEABLE")),OR(EXACT(Q145,"CURRENT ENOUGH"),EXACT(Q145,"STALE / UNCLEAR")),OR(EXACT(R145,"DIRECT"),EXACT(R145,"INDIRECT")),OR(EXACT(S145,"IN SCOPE"),EXACT(S145,"PARTIAL / OUT OF SCOPE")),OR(EXACT(T145,"INDEPENDENT"),EXACT(T145,"DERIVATIVE / UNCLEAR")),OR(EXACT(U145,"PRESENT"),EXACT(U145,"ABSENT / NOT REQUIRED")),OR(EXACT(V145,"NONE KNOWN"),EXACT(V145,"MATERIAL CONFLICT")),OR(EXACT(W145,"ACCEPTABLE"),EXACT(W145,"UNCLEAR"),EXACT(W145,"PROHIBITED"))),"VALID","INVALID - CONTROLLED TOKEN"))</x:f>
      </x:c>
      <x:c r="AF145" s="30" t="str">
        <x:f>IF(A145="","",IF(AND(B145&lt;&gt;"",C145&lt;&gt;"",D145&lt;&gt;"",E145&lt;&gt;"",G145&lt;&gt;"",H145&lt;&gt;"",K145&lt;&gt;"",L145&lt;&gt;"",M145&lt;&gt;"",N145&lt;&gt;"",X145&lt;&gt;"",Y145&lt;&gt;"",Z145&lt;&gt;"",AA145&lt;&gt;""),"VALID","INVALID - REQUIRED FIELD"))</x:f>
      </x:c>
      <x:c r="AG145" s="30" t="str">
        <x:f>IF(A145="","",IF(W145="PROHIBITED","HOLD",IF(J145="NO","HOLD",IF(P145="NOT TRACEABLE","HOLD",IF(AND(O145="ASSUMED",F145="MATERIAL"),"HOLD",IF(OR(O145="CONTRADICTORY",O145="UNRESOLVED",V145="MATERIAL CONFLICT"),"HOLD",""))))))</x:f>
      </x:c>
      <x:c r="AH145" s="30" t="str">
        <x:f>IF(A145="","",IF(OR(Q145="STALE / UNCLEAR",R145="INDIRECT",S145="PARTIAL / OUT OF SCOPE",T145="DERIVATIVE / UNCLEAR",AND(O145="INFERRED",F145="MATERIAL",U145&lt;&gt;"PRESENT"),O145="ASSUMED"),"WEAK","CLEAR"))</x:f>
      </x:c>
      <x:c r="AI145" s="30" t="str">
        <x:f>IF(A145="","",IF(OR(AB145&lt;&gt;"VALID",AC145&lt;&gt;"VALID",AD145&lt;&gt;"VALID",AE145&lt;&gt;"VALID",AF145&lt;&gt;"VALID"),"REPAIR / NARROW",IF(AG145="HOLD","HOLD / EXCLUDE",IF(OR(J145="UNCLEAR",W145="UNCLEAR"),"REPAIR / NARROW",IF(AH145="WEAK",IF(AND(O145="INFERRED",J145="YES",P145="TRACEABLE",Q145="CURRENT ENOUGH",S145="IN SCOPE",W145="ACCEPTABLE",OR(F145="SUPPORTING",U145="PRESENT")),"BOUNDED INFERENCE","REPAIR / NARROW"),IF(O145="OBSERVED","DECISION-USABLE",IF(O145="INFERRED","BOUNDED INFERENCE","REPAIR / NARROW")))))))</x:f>
      </x:c>
      <x:c r="AJ145" s="30" t="str">
        <x:f>IF(A145="","",IF(AI145="DECISION-USABLE","Freeze the audited wording for downstream use.",IF(AI145="BOUNDED INFERENCE","Freeze the bounded inference with its label and limitation.",IF(AI145="REPAIR / NARROW","Repair ownership, role fit, provenance, controls or wording before use.","Hold the record out of decision use until the blocking condition is resolved."))))</x:f>
      </x:c>
      <x:c r="AK145" s="30" t="str">
        <x:f>IF(A145="","",C145&amp;"|~|"&amp;B145&amp;"|~|"&amp;D145&amp;"|~|"&amp;E145&amp;"|~|"&amp;F145&amp;"|~|"&amp;G145)</x:f>
      </x:c>
      <x:c r="AL145" s="30" t="str">
        <x:f>IF(A145="","",B145&amp;"|~|"&amp;C145&amp;"|~|"&amp;D145)</x:f>
      </x:c>
    </x:row>
    <x:row r="146">
      <x:c r="A146" s="24"/>
      <x:c r="B146" s="24"/>
      <x:c r="C146" s="24"/>
      <x:c r="D146" s="24"/>
      <x:c r="E146" s="24"/>
      <x:c r="F146" s="24"/>
      <x:c r="G146" s="24"/>
      <x:c r="H146" s="24"/>
      <x:c r="I146" s="24"/>
      <x:c r="J146" s="24"/>
      <x:c r="K146" s="24"/>
      <x:c r="L146" s="34"/>
      <x:c r="M146" s="34"/>
      <x:c r="N146" s="24"/>
      <x:c r="O146" s="24"/>
      <x:c r="P146" s="24"/>
      <x:c r="Q146" s="24"/>
      <x:c r="R146" s="24"/>
      <x:c r="S146" s="24"/>
      <x:c r="T146" s="24"/>
      <x:c r="U146" s="24"/>
      <x:c r="V146" s="24"/>
      <x:c r="W146" s="24"/>
      <x:c r="X146" s="24"/>
      <x:c r="Y146" s="24"/>
      <x:c r="Z146" s="24"/>
      <x:c r="AA146" s="24"/>
      <x:c r="AB146" s="30" t="str">
        <x:f>IF(A146="","",IF(COUNTIF($A$6:$A$205,A146)=1,"VALID","INVALID - DUPLICATE EVIDENCE ID"))</x:f>
      </x:c>
      <x:c r="AC146" s="30" t="str">
        <x:f>IF(A146="","",IF(AND(COUNTIF(DECISION_CONTEXT!$A$6:$A$205,B146)=1,EXACT(B146,INDEX(DECISION_CONTEXT!$A$6:$A$205,MATCH(B146,DECISION_CONTEXT!$A$6:$A$205,0)))),"VALID","INVALID - DECISION LINK"))</x:f>
      </x:c>
      <x:c r="AD146" s="30" t="str">
        <x:f>IF(A146="","",IF(AND(COUNTIF(CLAIM_REGISTER!$A$6:$A$205,C146)=1,EXACT(AK146,INDEX(CLAIM_REGISTER!$Q$6:$Q$205,MATCH(C146,CLAIM_REGISTER!$A$6:$A$205,0)))),"VALID","INVALID - CLAIM OWNERSHIP"))</x:f>
      </x:c>
      <x:c r="AE146" s="30" t="str">
        <x:f>IF(A146="","",IF(AND(OR(EXACT(F146,"MATERIAL"),EXACT(F146,"SUPPORTING")),OR(EXACT(I146,"FIRST-PARTY PUBLISHED"),EXACT(I146,"BUYER / SALES EVIDENCE"),EXACT(I146,"INDEPENDENT THIRD PARTY"),EXACT(I146,"MODELLED / ESTIMATED"),EXACT(I146,"DISCOVERY / INDEX"),EXACT(I146,"INTERNAL OBSERVATION"),EXACT(I146,"SPECIALIST / AUTHORITY"),EXACT(I146,"DECISION RECORD")),OR(EXACT(J146,"YES"),EXACT(J146,"NO"),EXACT(J146,"UNCLEAR")),OR(EXACT(O146,"OBSERVED"),EXACT(O146,"INFERRED"),EXACT(O146,"ASSUMED"),EXACT(O146,"CONTRADICTORY"),EXACT(O146,"UNRESOLVED")),OR(EXACT(P146,"TRACEABLE"),EXACT(P146,"NOT TRACEABLE")),OR(EXACT(Q146,"CURRENT ENOUGH"),EXACT(Q146,"STALE / UNCLEAR")),OR(EXACT(R146,"DIRECT"),EXACT(R146,"INDIRECT")),OR(EXACT(S146,"IN SCOPE"),EXACT(S146,"PARTIAL / OUT OF SCOPE")),OR(EXACT(T146,"INDEPENDENT"),EXACT(T146,"DERIVATIVE / UNCLEAR")),OR(EXACT(U146,"PRESENT"),EXACT(U146,"ABSENT / NOT REQUIRED")),OR(EXACT(V146,"NONE KNOWN"),EXACT(V146,"MATERIAL CONFLICT")),OR(EXACT(W146,"ACCEPTABLE"),EXACT(W146,"UNCLEAR"),EXACT(W146,"PROHIBITED"))),"VALID","INVALID - CONTROLLED TOKEN"))</x:f>
      </x:c>
      <x:c r="AF146" s="30" t="str">
        <x:f>IF(A146="","",IF(AND(B146&lt;&gt;"",C146&lt;&gt;"",D146&lt;&gt;"",E146&lt;&gt;"",G146&lt;&gt;"",H146&lt;&gt;"",K146&lt;&gt;"",L146&lt;&gt;"",M146&lt;&gt;"",N146&lt;&gt;"",X146&lt;&gt;"",Y146&lt;&gt;"",Z146&lt;&gt;"",AA146&lt;&gt;""),"VALID","INVALID - REQUIRED FIELD"))</x:f>
      </x:c>
      <x:c r="AG146" s="30" t="str">
        <x:f>IF(A146="","",IF(W146="PROHIBITED","HOLD",IF(J146="NO","HOLD",IF(P146="NOT TRACEABLE","HOLD",IF(AND(O146="ASSUMED",F146="MATERIAL"),"HOLD",IF(OR(O146="CONTRADICTORY",O146="UNRESOLVED",V146="MATERIAL CONFLICT"),"HOLD",""))))))</x:f>
      </x:c>
      <x:c r="AH146" s="30" t="str">
        <x:f>IF(A146="","",IF(OR(Q146="STALE / UNCLEAR",R146="INDIRECT",S146="PARTIAL / OUT OF SCOPE",T146="DERIVATIVE / UNCLEAR",AND(O146="INFERRED",F146="MATERIAL",U146&lt;&gt;"PRESENT"),O146="ASSUMED"),"WEAK","CLEAR"))</x:f>
      </x:c>
      <x:c r="AI146" s="30" t="str">
        <x:f>IF(A146="","",IF(OR(AB146&lt;&gt;"VALID",AC146&lt;&gt;"VALID",AD146&lt;&gt;"VALID",AE146&lt;&gt;"VALID",AF146&lt;&gt;"VALID"),"REPAIR / NARROW",IF(AG146="HOLD","HOLD / EXCLUDE",IF(OR(J146="UNCLEAR",W146="UNCLEAR"),"REPAIR / NARROW",IF(AH146="WEAK",IF(AND(O146="INFERRED",J146="YES",P146="TRACEABLE",Q146="CURRENT ENOUGH",S146="IN SCOPE",W146="ACCEPTABLE",OR(F146="SUPPORTING",U146="PRESENT")),"BOUNDED INFERENCE","REPAIR / NARROW"),IF(O146="OBSERVED","DECISION-USABLE",IF(O146="INFERRED","BOUNDED INFERENCE","REPAIR / NARROW")))))))</x:f>
      </x:c>
      <x:c r="AJ146" s="30" t="str">
        <x:f>IF(A146="","",IF(AI146="DECISION-USABLE","Freeze the audited wording for downstream use.",IF(AI146="BOUNDED INFERENCE","Freeze the bounded inference with its label and limitation.",IF(AI146="REPAIR / NARROW","Repair ownership, role fit, provenance, controls or wording before use.","Hold the record out of decision use until the blocking condition is resolved."))))</x:f>
      </x:c>
      <x:c r="AK146" s="30" t="str">
        <x:f>IF(A146="","",C146&amp;"|~|"&amp;B146&amp;"|~|"&amp;D146&amp;"|~|"&amp;E146&amp;"|~|"&amp;F146&amp;"|~|"&amp;G146)</x:f>
      </x:c>
      <x:c r="AL146" s="30" t="str">
        <x:f>IF(A146="","",B146&amp;"|~|"&amp;C146&amp;"|~|"&amp;D146)</x:f>
      </x:c>
    </x:row>
    <x:row r="147">
      <x:c r="A147" s="24"/>
      <x:c r="B147" s="24"/>
      <x:c r="C147" s="24"/>
      <x:c r="D147" s="24"/>
      <x:c r="E147" s="24"/>
      <x:c r="F147" s="24"/>
      <x:c r="G147" s="24"/>
      <x:c r="H147" s="24"/>
      <x:c r="I147" s="24"/>
      <x:c r="J147" s="24"/>
      <x:c r="K147" s="24"/>
      <x:c r="L147" s="34"/>
      <x:c r="M147" s="34"/>
      <x:c r="N147" s="24"/>
      <x:c r="O147" s="24"/>
      <x:c r="P147" s="24"/>
      <x:c r="Q147" s="24"/>
      <x:c r="R147" s="24"/>
      <x:c r="S147" s="24"/>
      <x:c r="T147" s="24"/>
      <x:c r="U147" s="24"/>
      <x:c r="V147" s="24"/>
      <x:c r="W147" s="24"/>
      <x:c r="X147" s="24"/>
      <x:c r="Y147" s="24"/>
      <x:c r="Z147" s="24"/>
      <x:c r="AA147" s="24"/>
      <x:c r="AB147" s="30" t="str">
        <x:f>IF(A147="","",IF(COUNTIF($A$6:$A$205,A147)=1,"VALID","INVALID - DUPLICATE EVIDENCE ID"))</x:f>
      </x:c>
      <x:c r="AC147" s="30" t="str">
        <x:f>IF(A147="","",IF(AND(COUNTIF(DECISION_CONTEXT!$A$6:$A$205,B147)=1,EXACT(B147,INDEX(DECISION_CONTEXT!$A$6:$A$205,MATCH(B147,DECISION_CONTEXT!$A$6:$A$205,0)))),"VALID","INVALID - DECISION LINK"))</x:f>
      </x:c>
      <x:c r="AD147" s="30" t="str">
        <x:f>IF(A147="","",IF(AND(COUNTIF(CLAIM_REGISTER!$A$6:$A$205,C147)=1,EXACT(AK147,INDEX(CLAIM_REGISTER!$Q$6:$Q$205,MATCH(C147,CLAIM_REGISTER!$A$6:$A$205,0)))),"VALID","INVALID - CLAIM OWNERSHIP"))</x:f>
      </x:c>
      <x:c r="AE147" s="30" t="str">
        <x:f>IF(A147="","",IF(AND(OR(EXACT(F147,"MATERIAL"),EXACT(F147,"SUPPORTING")),OR(EXACT(I147,"FIRST-PARTY PUBLISHED"),EXACT(I147,"BUYER / SALES EVIDENCE"),EXACT(I147,"INDEPENDENT THIRD PARTY"),EXACT(I147,"MODELLED / ESTIMATED"),EXACT(I147,"DISCOVERY / INDEX"),EXACT(I147,"INTERNAL OBSERVATION"),EXACT(I147,"SPECIALIST / AUTHORITY"),EXACT(I147,"DECISION RECORD")),OR(EXACT(J147,"YES"),EXACT(J147,"NO"),EXACT(J147,"UNCLEAR")),OR(EXACT(O147,"OBSERVED"),EXACT(O147,"INFERRED"),EXACT(O147,"ASSUMED"),EXACT(O147,"CONTRADICTORY"),EXACT(O147,"UNRESOLVED")),OR(EXACT(P147,"TRACEABLE"),EXACT(P147,"NOT TRACEABLE")),OR(EXACT(Q147,"CURRENT ENOUGH"),EXACT(Q147,"STALE / UNCLEAR")),OR(EXACT(R147,"DIRECT"),EXACT(R147,"INDIRECT")),OR(EXACT(S147,"IN SCOPE"),EXACT(S147,"PARTIAL / OUT OF SCOPE")),OR(EXACT(T147,"INDEPENDENT"),EXACT(T147,"DERIVATIVE / UNCLEAR")),OR(EXACT(U147,"PRESENT"),EXACT(U147,"ABSENT / NOT REQUIRED")),OR(EXACT(V147,"NONE KNOWN"),EXACT(V147,"MATERIAL CONFLICT")),OR(EXACT(W147,"ACCEPTABLE"),EXACT(W147,"UNCLEAR"),EXACT(W147,"PROHIBITED"))),"VALID","INVALID - CONTROLLED TOKEN"))</x:f>
      </x:c>
      <x:c r="AF147" s="30" t="str">
        <x:f>IF(A147="","",IF(AND(B147&lt;&gt;"",C147&lt;&gt;"",D147&lt;&gt;"",E147&lt;&gt;"",G147&lt;&gt;"",H147&lt;&gt;"",K147&lt;&gt;"",L147&lt;&gt;"",M147&lt;&gt;"",N147&lt;&gt;"",X147&lt;&gt;"",Y147&lt;&gt;"",Z147&lt;&gt;"",AA147&lt;&gt;""),"VALID","INVALID - REQUIRED FIELD"))</x:f>
      </x:c>
      <x:c r="AG147" s="30" t="str">
        <x:f>IF(A147="","",IF(W147="PROHIBITED","HOLD",IF(J147="NO","HOLD",IF(P147="NOT TRACEABLE","HOLD",IF(AND(O147="ASSUMED",F147="MATERIAL"),"HOLD",IF(OR(O147="CONTRADICTORY",O147="UNRESOLVED",V147="MATERIAL CONFLICT"),"HOLD",""))))))</x:f>
      </x:c>
      <x:c r="AH147" s="30" t="str">
        <x:f>IF(A147="","",IF(OR(Q147="STALE / UNCLEAR",R147="INDIRECT",S147="PARTIAL / OUT OF SCOPE",T147="DERIVATIVE / UNCLEAR",AND(O147="INFERRED",F147="MATERIAL",U147&lt;&gt;"PRESENT"),O147="ASSUMED"),"WEAK","CLEAR"))</x:f>
      </x:c>
      <x:c r="AI147" s="30" t="str">
        <x:f>IF(A147="","",IF(OR(AB147&lt;&gt;"VALID",AC147&lt;&gt;"VALID",AD147&lt;&gt;"VALID",AE147&lt;&gt;"VALID",AF147&lt;&gt;"VALID"),"REPAIR / NARROW",IF(AG147="HOLD","HOLD / EXCLUDE",IF(OR(J147="UNCLEAR",W147="UNCLEAR"),"REPAIR / NARROW",IF(AH147="WEAK",IF(AND(O147="INFERRED",J147="YES",P147="TRACEABLE",Q147="CURRENT ENOUGH",S147="IN SCOPE",W147="ACCEPTABLE",OR(F147="SUPPORTING",U147="PRESENT")),"BOUNDED INFERENCE","REPAIR / NARROW"),IF(O147="OBSERVED","DECISION-USABLE",IF(O147="INFERRED","BOUNDED INFERENCE","REPAIR / NARROW")))))))</x:f>
      </x:c>
      <x:c r="AJ147" s="30" t="str">
        <x:f>IF(A147="","",IF(AI147="DECISION-USABLE","Freeze the audited wording for downstream use.",IF(AI147="BOUNDED INFERENCE","Freeze the bounded inference with its label and limitation.",IF(AI147="REPAIR / NARROW","Repair ownership, role fit, provenance, controls or wording before use.","Hold the record out of decision use until the blocking condition is resolved."))))</x:f>
      </x:c>
      <x:c r="AK147" s="30" t="str">
        <x:f>IF(A147="","",C147&amp;"|~|"&amp;B147&amp;"|~|"&amp;D147&amp;"|~|"&amp;E147&amp;"|~|"&amp;F147&amp;"|~|"&amp;G147)</x:f>
      </x:c>
      <x:c r="AL147" s="30" t="str">
        <x:f>IF(A147="","",B147&amp;"|~|"&amp;C147&amp;"|~|"&amp;D147)</x:f>
      </x:c>
    </x:row>
    <x:row r="148">
      <x:c r="A148" s="24"/>
      <x:c r="B148" s="24"/>
      <x:c r="C148" s="24"/>
      <x:c r="D148" s="24"/>
      <x:c r="E148" s="24"/>
      <x:c r="F148" s="24"/>
      <x:c r="G148" s="24"/>
      <x:c r="H148" s="24"/>
      <x:c r="I148" s="24"/>
      <x:c r="J148" s="24"/>
      <x:c r="K148" s="24"/>
      <x:c r="L148" s="34"/>
      <x:c r="M148" s="34"/>
      <x:c r="N148" s="24"/>
      <x:c r="O148" s="24"/>
      <x:c r="P148" s="24"/>
      <x:c r="Q148" s="24"/>
      <x:c r="R148" s="24"/>
      <x:c r="S148" s="24"/>
      <x:c r="T148" s="24"/>
      <x:c r="U148" s="24"/>
      <x:c r="V148" s="24"/>
      <x:c r="W148" s="24"/>
      <x:c r="X148" s="24"/>
      <x:c r="Y148" s="24"/>
      <x:c r="Z148" s="24"/>
      <x:c r="AA148" s="24"/>
      <x:c r="AB148" s="30" t="str">
        <x:f>IF(A148="","",IF(COUNTIF($A$6:$A$205,A148)=1,"VALID","INVALID - DUPLICATE EVIDENCE ID"))</x:f>
      </x:c>
      <x:c r="AC148" s="30" t="str">
        <x:f>IF(A148="","",IF(AND(COUNTIF(DECISION_CONTEXT!$A$6:$A$205,B148)=1,EXACT(B148,INDEX(DECISION_CONTEXT!$A$6:$A$205,MATCH(B148,DECISION_CONTEXT!$A$6:$A$205,0)))),"VALID","INVALID - DECISION LINK"))</x:f>
      </x:c>
      <x:c r="AD148" s="30" t="str">
        <x:f>IF(A148="","",IF(AND(COUNTIF(CLAIM_REGISTER!$A$6:$A$205,C148)=1,EXACT(AK148,INDEX(CLAIM_REGISTER!$Q$6:$Q$205,MATCH(C148,CLAIM_REGISTER!$A$6:$A$205,0)))),"VALID","INVALID - CLAIM OWNERSHIP"))</x:f>
      </x:c>
      <x:c r="AE148" s="30" t="str">
        <x:f>IF(A148="","",IF(AND(OR(EXACT(F148,"MATERIAL"),EXACT(F148,"SUPPORTING")),OR(EXACT(I148,"FIRST-PARTY PUBLISHED"),EXACT(I148,"BUYER / SALES EVIDENCE"),EXACT(I148,"INDEPENDENT THIRD PARTY"),EXACT(I148,"MODELLED / ESTIMATED"),EXACT(I148,"DISCOVERY / INDEX"),EXACT(I148,"INTERNAL OBSERVATION"),EXACT(I148,"SPECIALIST / AUTHORITY"),EXACT(I148,"DECISION RECORD")),OR(EXACT(J148,"YES"),EXACT(J148,"NO"),EXACT(J148,"UNCLEAR")),OR(EXACT(O148,"OBSERVED"),EXACT(O148,"INFERRED"),EXACT(O148,"ASSUMED"),EXACT(O148,"CONTRADICTORY"),EXACT(O148,"UNRESOLVED")),OR(EXACT(P148,"TRACEABLE"),EXACT(P148,"NOT TRACEABLE")),OR(EXACT(Q148,"CURRENT ENOUGH"),EXACT(Q148,"STALE / UNCLEAR")),OR(EXACT(R148,"DIRECT"),EXACT(R148,"INDIRECT")),OR(EXACT(S148,"IN SCOPE"),EXACT(S148,"PARTIAL / OUT OF SCOPE")),OR(EXACT(T148,"INDEPENDENT"),EXACT(T148,"DERIVATIVE / UNCLEAR")),OR(EXACT(U148,"PRESENT"),EXACT(U148,"ABSENT / NOT REQUIRED")),OR(EXACT(V148,"NONE KNOWN"),EXACT(V148,"MATERIAL CONFLICT")),OR(EXACT(W148,"ACCEPTABLE"),EXACT(W148,"UNCLEAR"),EXACT(W148,"PROHIBITED"))),"VALID","INVALID - CONTROLLED TOKEN"))</x:f>
      </x:c>
      <x:c r="AF148" s="30" t="str">
        <x:f>IF(A148="","",IF(AND(B148&lt;&gt;"",C148&lt;&gt;"",D148&lt;&gt;"",E148&lt;&gt;"",G148&lt;&gt;"",H148&lt;&gt;"",K148&lt;&gt;"",L148&lt;&gt;"",M148&lt;&gt;"",N148&lt;&gt;"",X148&lt;&gt;"",Y148&lt;&gt;"",Z148&lt;&gt;"",AA148&lt;&gt;""),"VALID","INVALID - REQUIRED FIELD"))</x:f>
      </x:c>
      <x:c r="AG148" s="30" t="str">
        <x:f>IF(A148="","",IF(W148="PROHIBITED","HOLD",IF(J148="NO","HOLD",IF(P148="NOT TRACEABLE","HOLD",IF(AND(O148="ASSUMED",F148="MATERIAL"),"HOLD",IF(OR(O148="CONTRADICTORY",O148="UNRESOLVED",V148="MATERIAL CONFLICT"),"HOLD",""))))))</x:f>
      </x:c>
      <x:c r="AH148" s="30" t="str">
        <x:f>IF(A148="","",IF(OR(Q148="STALE / UNCLEAR",R148="INDIRECT",S148="PARTIAL / OUT OF SCOPE",T148="DERIVATIVE / UNCLEAR",AND(O148="INFERRED",F148="MATERIAL",U148&lt;&gt;"PRESENT"),O148="ASSUMED"),"WEAK","CLEAR"))</x:f>
      </x:c>
      <x:c r="AI148" s="30" t="str">
        <x:f>IF(A148="","",IF(OR(AB148&lt;&gt;"VALID",AC148&lt;&gt;"VALID",AD148&lt;&gt;"VALID",AE148&lt;&gt;"VALID",AF148&lt;&gt;"VALID"),"REPAIR / NARROW",IF(AG148="HOLD","HOLD / EXCLUDE",IF(OR(J148="UNCLEAR",W148="UNCLEAR"),"REPAIR / NARROW",IF(AH148="WEAK",IF(AND(O148="INFERRED",J148="YES",P148="TRACEABLE",Q148="CURRENT ENOUGH",S148="IN SCOPE",W148="ACCEPTABLE",OR(F148="SUPPORTING",U148="PRESENT")),"BOUNDED INFERENCE","REPAIR / NARROW"),IF(O148="OBSERVED","DECISION-USABLE",IF(O148="INFERRED","BOUNDED INFERENCE","REPAIR / NARROW")))))))</x:f>
      </x:c>
      <x:c r="AJ148" s="30" t="str">
        <x:f>IF(A148="","",IF(AI148="DECISION-USABLE","Freeze the audited wording for downstream use.",IF(AI148="BOUNDED INFERENCE","Freeze the bounded inference with its label and limitation.",IF(AI148="REPAIR / NARROW","Repair ownership, role fit, provenance, controls or wording before use.","Hold the record out of decision use until the blocking condition is resolved."))))</x:f>
      </x:c>
      <x:c r="AK148" s="30" t="str">
        <x:f>IF(A148="","",C148&amp;"|~|"&amp;B148&amp;"|~|"&amp;D148&amp;"|~|"&amp;E148&amp;"|~|"&amp;F148&amp;"|~|"&amp;G148)</x:f>
      </x:c>
      <x:c r="AL148" s="30" t="str">
        <x:f>IF(A148="","",B148&amp;"|~|"&amp;C148&amp;"|~|"&amp;D148)</x:f>
      </x:c>
    </x:row>
    <x:row r="149">
      <x:c r="A149" s="24"/>
      <x:c r="B149" s="24"/>
      <x:c r="C149" s="24"/>
      <x:c r="D149" s="24"/>
      <x:c r="E149" s="24"/>
      <x:c r="F149" s="24"/>
      <x:c r="G149" s="24"/>
      <x:c r="H149" s="24"/>
      <x:c r="I149" s="24"/>
      <x:c r="J149" s="24"/>
      <x:c r="K149" s="24"/>
      <x:c r="L149" s="34"/>
      <x:c r="M149" s="34"/>
      <x:c r="N149" s="24"/>
      <x:c r="O149" s="24"/>
      <x:c r="P149" s="24"/>
      <x:c r="Q149" s="24"/>
      <x:c r="R149" s="24"/>
      <x:c r="S149" s="24"/>
      <x:c r="T149" s="24"/>
      <x:c r="U149" s="24"/>
      <x:c r="V149" s="24"/>
      <x:c r="W149" s="24"/>
      <x:c r="X149" s="24"/>
      <x:c r="Y149" s="24"/>
      <x:c r="Z149" s="24"/>
      <x:c r="AA149" s="24"/>
      <x:c r="AB149" s="30" t="str">
        <x:f>IF(A149="","",IF(COUNTIF($A$6:$A$205,A149)=1,"VALID","INVALID - DUPLICATE EVIDENCE ID"))</x:f>
      </x:c>
      <x:c r="AC149" s="30" t="str">
        <x:f>IF(A149="","",IF(AND(COUNTIF(DECISION_CONTEXT!$A$6:$A$205,B149)=1,EXACT(B149,INDEX(DECISION_CONTEXT!$A$6:$A$205,MATCH(B149,DECISION_CONTEXT!$A$6:$A$205,0)))),"VALID","INVALID - DECISION LINK"))</x:f>
      </x:c>
      <x:c r="AD149" s="30" t="str">
        <x:f>IF(A149="","",IF(AND(COUNTIF(CLAIM_REGISTER!$A$6:$A$205,C149)=1,EXACT(AK149,INDEX(CLAIM_REGISTER!$Q$6:$Q$205,MATCH(C149,CLAIM_REGISTER!$A$6:$A$205,0)))),"VALID","INVALID - CLAIM OWNERSHIP"))</x:f>
      </x:c>
      <x:c r="AE149" s="30" t="str">
        <x:f>IF(A149="","",IF(AND(OR(EXACT(F149,"MATERIAL"),EXACT(F149,"SUPPORTING")),OR(EXACT(I149,"FIRST-PARTY PUBLISHED"),EXACT(I149,"BUYER / SALES EVIDENCE"),EXACT(I149,"INDEPENDENT THIRD PARTY"),EXACT(I149,"MODELLED / ESTIMATED"),EXACT(I149,"DISCOVERY / INDEX"),EXACT(I149,"INTERNAL OBSERVATION"),EXACT(I149,"SPECIALIST / AUTHORITY"),EXACT(I149,"DECISION RECORD")),OR(EXACT(J149,"YES"),EXACT(J149,"NO"),EXACT(J149,"UNCLEAR")),OR(EXACT(O149,"OBSERVED"),EXACT(O149,"INFERRED"),EXACT(O149,"ASSUMED"),EXACT(O149,"CONTRADICTORY"),EXACT(O149,"UNRESOLVED")),OR(EXACT(P149,"TRACEABLE"),EXACT(P149,"NOT TRACEABLE")),OR(EXACT(Q149,"CURRENT ENOUGH"),EXACT(Q149,"STALE / UNCLEAR")),OR(EXACT(R149,"DIRECT"),EXACT(R149,"INDIRECT")),OR(EXACT(S149,"IN SCOPE"),EXACT(S149,"PARTIAL / OUT OF SCOPE")),OR(EXACT(T149,"INDEPENDENT"),EXACT(T149,"DERIVATIVE / UNCLEAR")),OR(EXACT(U149,"PRESENT"),EXACT(U149,"ABSENT / NOT REQUIRED")),OR(EXACT(V149,"NONE KNOWN"),EXACT(V149,"MATERIAL CONFLICT")),OR(EXACT(W149,"ACCEPTABLE"),EXACT(W149,"UNCLEAR"),EXACT(W149,"PROHIBITED"))),"VALID","INVALID - CONTROLLED TOKEN"))</x:f>
      </x:c>
      <x:c r="AF149" s="30" t="str">
        <x:f>IF(A149="","",IF(AND(B149&lt;&gt;"",C149&lt;&gt;"",D149&lt;&gt;"",E149&lt;&gt;"",G149&lt;&gt;"",H149&lt;&gt;"",K149&lt;&gt;"",L149&lt;&gt;"",M149&lt;&gt;"",N149&lt;&gt;"",X149&lt;&gt;"",Y149&lt;&gt;"",Z149&lt;&gt;"",AA149&lt;&gt;""),"VALID","INVALID - REQUIRED FIELD"))</x:f>
      </x:c>
      <x:c r="AG149" s="30" t="str">
        <x:f>IF(A149="","",IF(W149="PROHIBITED","HOLD",IF(J149="NO","HOLD",IF(P149="NOT TRACEABLE","HOLD",IF(AND(O149="ASSUMED",F149="MATERIAL"),"HOLD",IF(OR(O149="CONTRADICTORY",O149="UNRESOLVED",V149="MATERIAL CONFLICT"),"HOLD",""))))))</x:f>
      </x:c>
      <x:c r="AH149" s="30" t="str">
        <x:f>IF(A149="","",IF(OR(Q149="STALE / UNCLEAR",R149="INDIRECT",S149="PARTIAL / OUT OF SCOPE",T149="DERIVATIVE / UNCLEAR",AND(O149="INFERRED",F149="MATERIAL",U149&lt;&gt;"PRESENT"),O149="ASSUMED"),"WEAK","CLEAR"))</x:f>
      </x:c>
      <x:c r="AI149" s="30" t="str">
        <x:f>IF(A149="","",IF(OR(AB149&lt;&gt;"VALID",AC149&lt;&gt;"VALID",AD149&lt;&gt;"VALID",AE149&lt;&gt;"VALID",AF149&lt;&gt;"VALID"),"REPAIR / NARROW",IF(AG149="HOLD","HOLD / EXCLUDE",IF(OR(J149="UNCLEAR",W149="UNCLEAR"),"REPAIR / NARROW",IF(AH149="WEAK",IF(AND(O149="INFERRED",J149="YES",P149="TRACEABLE",Q149="CURRENT ENOUGH",S149="IN SCOPE",W149="ACCEPTABLE",OR(F149="SUPPORTING",U149="PRESENT")),"BOUNDED INFERENCE","REPAIR / NARROW"),IF(O149="OBSERVED","DECISION-USABLE",IF(O149="INFERRED","BOUNDED INFERENCE","REPAIR / NARROW")))))))</x:f>
      </x:c>
      <x:c r="AJ149" s="30" t="str">
        <x:f>IF(A149="","",IF(AI149="DECISION-USABLE","Freeze the audited wording for downstream use.",IF(AI149="BOUNDED INFERENCE","Freeze the bounded inference with its label and limitation.",IF(AI149="REPAIR / NARROW","Repair ownership, role fit, provenance, controls or wording before use.","Hold the record out of decision use until the blocking condition is resolved."))))</x:f>
      </x:c>
      <x:c r="AK149" s="30" t="str">
        <x:f>IF(A149="","",C149&amp;"|~|"&amp;B149&amp;"|~|"&amp;D149&amp;"|~|"&amp;E149&amp;"|~|"&amp;F149&amp;"|~|"&amp;G149)</x:f>
      </x:c>
      <x:c r="AL149" s="30" t="str">
        <x:f>IF(A149="","",B149&amp;"|~|"&amp;C149&amp;"|~|"&amp;D149)</x:f>
      </x:c>
    </x:row>
    <x:row r="150">
      <x:c r="A150" s="24"/>
      <x:c r="B150" s="24"/>
      <x:c r="C150" s="24"/>
      <x:c r="D150" s="24"/>
      <x:c r="E150" s="24"/>
      <x:c r="F150" s="24"/>
      <x:c r="G150" s="24"/>
      <x:c r="H150" s="24"/>
      <x:c r="I150" s="24"/>
      <x:c r="J150" s="24"/>
      <x:c r="K150" s="24"/>
      <x:c r="L150" s="34"/>
      <x:c r="M150" s="34"/>
      <x:c r="N150" s="24"/>
      <x:c r="O150" s="24"/>
      <x:c r="P150" s="24"/>
      <x:c r="Q150" s="24"/>
      <x:c r="R150" s="24"/>
      <x:c r="S150" s="24"/>
      <x:c r="T150" s="24"/>
      <x:c r="U150" s="24"/>
      <x:c r="V150" s="24"/>
      <x:c r="W150" s="24"/>
      <x:c r="X150" s="24"/>
      <x:c r="Y150" s="24"/>
      <x:c r="Z150" s="24"/>
      <x:c r="AA150" s="24"/>
      <x:c r="AB150" s="30" t="str">
        <x:f>IF(A150="","",IF(COUNTIF($A$6:$A$205,A150)=1,"VALID","INVALID - DUPLICATE EVIDENCE ID"))</x:f>
      </x:c>
      <x:c r="AC150" s="30" t="str">
        <x:f>IF(A150="","",IF(AND(COUNTIF(DECISION_CONTEXT!$A$6:$A$205,B150)=1,EXACT(B150,INDEX(DECISION_CONTEXT!$A$6:$A$205,MATCH(B150,DECISION_CONTEXT!$A$6:$A$205,0)))),"VALID","INVALID - DECISION LINK"))</x:f>
      </x:c>
      <x:c r="AD150" s="30" t="str">
        <x:f>IF(A150="","",IF(AND(COUNTIF(CLAIM_REGISTER!$A$6:$A$205,C150)=1,EXACT(AK150,INDEX(CLAIM_REGISTER!$Q$6:$Q$205,MATCH(C150,CLAIM_REGISTER!$A$6:$A$205,0)))),"VALID","INVALID - CLAIM OWNERSHIP"))</x:f>
      </x:c>
      <x:c r="AE150" s="30" t="str">
        <x:f>IF(A150="","",IF(AND(OR(EXACT(F150,"MATERIAL"),EXACT(F150,"SUPPORTING")),OR(EXACT(I150,"FIRST-PARTY PUBLISHED"),EXACT(I150,"BUYER / SALES EVIDENCE"),EXACT(I150,"INDEPENDENT THIRD PARTY"),EXACT(I150,"MODELLED / ESTIMATED"),EXACT(I150,"DISCOVERY / INDEX"),EXACT(I150,"INTERNAL OBSERVATION"),EXACT(I150,"SPECIALIST / AUTHORITY"),EXACT(I150,"DECISION RECORD")),OR(EXACT(J150,"YES"),EXACT(J150,"NO"),EXACT(J150,"UNCLEAR")),OR(EXACT(O150,"OBSERVED"),EXACT(O150,"INFERRED"),EXACT(O150,"ASSUMED"),EXACT(O150,"CONTRADICTORY"),EXACT(O150,"UNRESOLVED")),OR(EXACT(P150,"TRACEABLE"),EXACT(P150,"NOT TRACEABLE")),OR(EXACT(Q150,"CURRENT ENOUGH"),EXACT(Q150,"STALE / UNCLEAR")),OR(EXACT(R150,"DIRECT"),EXACT(R150,"INDIRECT")),OR(EXACT(S150,"IN SCOPE"),EXACT(S150,"PARTIAL / OUT OF SCOPE")),OR(EXACT(T150,"INDEPENDENT"),EXACT(T150,"DERIVATIVE / UNCLEAR")),OR(EXACT(U150,"PRESENT"),EXACT(U150,"ABSENT / NOT REQUIRED")),OR(EXACT(V150,"NONE KNOWN"),EXACT(V150,"MATERIAL CONFLICT")),OR(EXACT(W150,"ACCEPTABLE"),EXACT(W150,"UNCLEAR"),EXACT(W150,"PROHIBITED"))),"VALID","INVALID - CONTROLLED TOKEN"))</x:f>
      </x:c>
      <x:c r="AF150" s="30" t="str">
        <x:f>IF(A150="","",IF(AND(B150&lt;&gt;"",C150&lt;&gt;"",D150&lt;&gt;"",E150&lt;&gt;"",G150&lt;&gt;"",H150&lt;&gt;"",K150&lt;&gt;"",L150&lt;&gt;"",M150&lt;&gt;"",N150&lt;&gt;"",X150&lt;&gt;"",Y150&lt;&gt;"",Z150&lt;&gt;"",AA150&lt;&gt;""),"VALID","INVALID - REQUIRED FIELD"))</x:f>
      </x:c>
      <x:c r="AG150" s="30" t="str">
        <x:f>IF(A150="","",IF(W150="PROHIBITED","HOLD",IF(J150="NO","HOLD",IF(P150="NOT TRACEABLE","HOLD",IF(AND(O150="ASSUMED",F150="MATERIAL"),"HOLD",IF(OR(O150="CONTRADICTORY",O150="UNRESOLVED",V150="MATERIAL CONFLICT"),"HOLD",""))))))</x:f>
      </x:c>
      <x:c r="AH150" s="30" t="str">
        <x:f>IF(A150="","",IF(OR(Q150="STALE / UNCLEAR",R150="INDIRECT",S150="PARTIAL / OUT OF SCOPE",T150="DERIVATIVE / UNCLEAR",AND(O150="INFERRED",F150="MATERIAL",U150&lt;&gt;"PRESENT"),O150="ASSUMED"),"WEAK","CLEAR"))</x:f>
      </x:c>
      <x:c r="AI150" s="30" t="str">
        <x:f>IF(A150="","",IF(OR(AB150&lt;&gt;"VALID",AC150&lt;&gt;"VALID",AD150&lt;&gt;"VALID",AE150&lt;&gt;"VALID",AF150&lt;&gt;"VALID"),"REPAIR / NARROW",IF(AG150="HOLD","HOLD / EXCLUDE",IF(OR(J150="UNCLEAR",W150="UNCLEAR"),"REPAIR / NARROW",IF(AH150="WEAK",IF(AND(O150="INFERRED",J150="YES",P150="TRACEABLE",Q150="CURRENT ENOUGH",S150="IN SCOPE",W150="ACCEPTABLE",OR(F150="SUPPORTING",U150="PRESENT")),"BOUNDED INFERENCE","REPAIR / NARROW"),IF(O150="OBSERVED","DECISION-USABLE",IF(O150="INFERRED","BOUNDED INFERENCE","REPAIR / NARROW")))))))</x:f>
      </x:c>
      <x:c r="AJ150" s="30" t="str">
        <x:f>IF(A150="","",IF(AI150="DECISION-USABLE","Freeze the audited wording for downstream use.",IF(AI150="BOUNDED INFERENCE","Freeze the bounded inference with its label and limitation.",IF(AI150="REPAIR / NARROW","Repair ownership, role fit, provenance, controls or wording before use.","Hold the record out of decision use until the blocking condition is resolved."))))</x:f>
      </x:c>
      <x:c r="AK150" s="30" t="str">
        <x:f>IF(A150="","",C150&amp;"|~|"&amp;B150&amp;"|~|"&amp;D150&amp;"|~|"&amp;E150&amp;"|~|"&amp;F150&amp;"|~|"&amp;G150)</x:f>
      </x:c>
      <x:c r="AL150" s="30" t="str">
        <x:f>IF(A150="","",B150&amp;"|~|"&amp;C150&amp;"|~|"&amp;D150)</x:f>
      </x:c>
    </x:row>
    <x:row r="151">
      <x:c r="A151" s="24"/>
      <x:c r="B151" s="24"/>
      <x:c r="C151" s="24"/>
      <x:c r="D151" s="24"/>
      <x:c r="E151" s="24"/>
      <x:c r="F151" s="24"/>
      <x:c r="G151" s="24"/>
      <x:c r="H151" s="24"/>
      <x:c r="I151" s="24"/>
      <x:c r="J151" s="24"/>
      <x:c r="K151" s="24"/>
      <x:c r="L151" s="34"/>
      <x:c r="M151" s="34"/>
      <x:c r="N151" s="24"/>
      <x:c r="O151" s="24"/>
      <x:c r="P151" s="24"/>
      <x:c r="Q151" s="24"/>
      <x:c r="R151" s="24"/>
      <x:c r="S151" s="24"/>
      <x:c r="T151" s="24"/>
      <x:c r="U151" s="24"/>
      <x:c r="V151" s="24"/>
      <x:c r="W151" s="24"/>
      <x:c r="X151" s="24"/>
      <x:c r="Y151" s="24"/>
      <x:c r="Z151" s="24"/>
      <x:c r="AA151" s="24"/>
      <x:c r="AB151" s="30" t="str">
        <x:f>IF(A151="","",IF(COUNTIF($A$6:$A$205,A151)=1,"VALID","INVALID - DUPLICATE EVIDENCE ID"))</x:f>
      </x:c>
      <x:c r="AC151" s="30" t="str">
        <x:f>IF(A151="","",IF(AND(COUNTIF(DECISION_CONTEXT!$A$6:$A$205,B151)=1,EXACT(B151,INDEX(DECISION_CONTEXT!$A$6:$A$205,MATCH(B151,DECISION_CONTEXT!$A$6:$A$205,0)))),"VALID","INVALID - DECISION LINK"))</x:f>
      </x:c>
      <x:c r="AD151" s="30" t="str">
        <x:f>IF(A151="","",IF(AND(COUNTIF(CLAIM_REGISTER!$A$6:$A$205,C151)=1,EXACT(AK151,INDEX(CLAIM_REGISTER!$Q$6:$Q$205,MATCH(C151,CLAIM_REGISTER!$A$6:$A$205,0)))),"VALID","INVALID - CLAIM OWNERSHIP"))</x:f>
      </x:c>
      <x:c r="AE151" s="30" t="str">
        <x:f>IF(A151="","",IF(AND(OR(EXACT(F151,"MATERIAL"),EXACT(F151,"SUPPORTING")),OR(EXACT(I151,"FIRST-PARTY PUBLISHED"),EXACT(I151,"BUYER / SALES EVIDENCE"),EXACT(I151,"INDEPENDENT THIRD PARTY"),EXACT(I151,"MODELLED / ESTIMATED"),EXACT(I151,"DISCOVERY / INDEX"),EXACT(I151,"INTERNAL OBSERVATION"),EXACT(I151,"SPECIALIST / AUTHORITY"),EXACT(I151,"DECISION RECORD")),OR(EXACT(J151,"YES"),EXACT(J151,"NO"),EXACT(J151,"UNCLEAR")),OR(EXACT(O151,"OBSERVED"),EXACT(O151,"INFERRED"),EXACT(O151,"ASSUMED"),EXACT(O151,"CONTRADICTORY"),EXACT(O151,"UNRESOLVED")),OR(EXACT(P151,"TRACEABLE"),EXACT(P151,"NOT TRACEABLE")),OR(EXACT(Q151,"CURRENT ENOUGH"),EXACT(Q151,"STALE / UNCLEAR")),OR(EXACT(R151,"DIRECT"),EXACT(R151,"INDIRECT")),OR(EXACT(S151,"IN SCOPE"),EXACT(S151,"PARTIAL / OUT OF SCOPE")),OR(EXACT(T151,"INDEPENDENT"),EXACT(T151,"DERIVATIVE / UNCLEAR")),OR(EXACT(U151,"PRESENT"),EXACT(U151,"ABSENT / NOT REQUIRED")),OR(EXACT(V151,"NONE KNOWN"),EXACT(V151,"MATERIAL CONFLICT")),OR(EXACT(W151,"ACCEPTABLE"),EXACT(W151,"UNCLEAR"),EXACT(W151,"PROHIBITED"))),"VALID","INVALID - CONTROLLED TOKEN"))</x:f>
      </x:c>
      <x:c r="AF151" s="30" t="str">
        <x:f>IF(A151="","",IF(AND(B151&lt;&gt;"",C151&lt;&gt;"",D151&lt;&gt;"",E151&lt;&gt;"",G151&lt;&gt;"",H151&lt;&gt;"",K151&lt;&gt;"",L151&lt;&gt;"",M151&lt;&gt;"",N151&lt;&gt;"",X151&lt;&gt;"",Y151&lt;&gt;"",Z151&lt;&gt;"",AA151&lt;&gt;""),"VALID","INVALID - REQUIRED FIELD"))</x:f>
      </x:c>
      <x:c r="AG151" s="30" t="str">
        <x:f>IF(A151="","",IF(W151="PROHIBITED","HOLD",IF(J151="NO","HOLD",IF(P151="NOT TRACEABLE","HOLD",IF(AND(O151="ASSUMED",F151="MATERIAL"),"HOLD",IF(OR(O151="CONTRADICTORY",O151="UNRESOLVED",V151="MATERIAL CONFLICT"),"HOLD",""))))))</x:f>
      </x:c>
      <x:c r="AH151" s="30" t="str">
        <x:f>IF(A151="","",IF(OR(Q151="STALE / UNCLEAR",R151="INDIRECT",S151="PARTIAL / OUT OF SCOPE",T151="DERIVATIVE / UNCLEAR",AND(O151="INFERRED",F151="MATERIAL",U151&lt;&gt;"PRESENT"),O151="ASSUMED"),"WEAK","CLEAR"))</x:f>
      </x:c>
      <x:c r="AI151" s="30" t="str">
        <x:f>IF(A151="","",IF(OR(AB151&lt;&gt;"VALID",AC151&lt;&gt;"VALID",AD151&lt;&gt;"VALID",AE151&lt;&gt;"VALID",AF151&lt;&gt;"VALID"),"REPAIR / NARROW",IF(AG151="HOLD","HOLD / EXCLUDE",IF(OR(J151="UNCLEAR",W151="UNCLEAR"),"REPAIR / NARROW",IF(AH151="WEAK",IF(AND(O151="INFERRED",J151="YES",P151="TRACEABLE",Q151="CURRENT ENOUGH",S151="IN SCOPE",W151="ACCEPTABLE",OR(F151="SUPPORTING",U151="PRESENT")),"BOUNDED INFERENCE","REPAIR / NARROW"),IF(O151="OBSERVED","DECISION-USABLE",IF(O151="INFERRED","BOUNDED INFERENCE","REPAIR / NARROW")))))))</x:f>
      </x:c>
      <x:c r="AJ151" s="30" t="str">
        <x:f>IF(A151="","",IF(AI151="DECISION-USABLE","Freeze the audited wording for downstream use.",IF(AI151="BOUNDED INFERENCE","Freeze the bounded inference with its label and limitation.",IF(AI151="REPAIR / NARROW","Repair ownership, role fit, provenance, controls or wording before use.","Hold the record out of decision use until the blocking condition is resolved."))))</x:f>
      </x:c>
      <x:c r="AK151" s="30" t="str">
        <x:f>IF(A151="","",C151&amp;"|~|"&amp;B151&amp;"|~|"&amp;D151&amp;"|~|"&amp;E151&amp;"|~|"&amp;F151&amp;"|~|"&amp;G151)</x:f>
      </x:c>
      <x:c r="AL151" s="30" t="str">
        <x:f>IF(A151="","",B151&amp;"|~|"&amp;C151&amp;"|~|"&amp;D151)</x:f>
      </x:c>
    </x:row>
    <x:row r="152">
      <x:c r="A152" s="24"/>
      <x:c r="B152" s="24"/>
      <x:c r="C152" s="24"/>
      <x:c r="D152" s="24"/>
      <x:c r="E152" s="24"/>
      <x:c r="F152" s="24"/>
      <x:c r="G152" s="24"/>
      <x:c r="H152" s="24"/>
      <x:c r="I152" s="24"/>
      <x:c r="J152" s="24"/>
      <x:c r="K152" s="24"/>
      <x:c r="L152" s="34"/>
      <x:c r="M152" s="34"/>
      <x:c r="N152" s="24"/>
      <x:c r="O152" s="24"/>
      <x:c r="P152" s="24"/>
      <x:c r="Q152" s="24"/>
      <x:c r="R152" s="24"/>
      <x:c r="S152" s="24"/>
      <x:c r="T152" s="24"/>
      <x:c r="U152" s="24"/>
      <x:c r="V152" s="24"/>
      <x:c r="W152" s="24"/>
      <x:c r="X152" s="24"/>
      <x:c r="Y152" s="24"/>
      <x:c r="Z152" s="24"/>
      <x:c r="AA152" s="24"/>
      <x:c r="AB152" s="30" t="str">
        <x:f>IF(A152="","",IF(COUNTIF($A$6:$A$205,A152)=1,"VALID","INVALID - DUPLICATE EVIDENCE ID"))</x:f>
      </x:c>
      <x:c r="AC152" s="30" t="str">
        <x:f>IF(A152="","",IF(AND(COUNTIF(DECISION_CONTEXT!$A$6:$A$205,B152)=1,EXACT(B152,INDEX(DECISION_CONTEXT!$A$6:$A$205,MATCH(B152,DECISION_CONTEXT!$A$6:$A$205,0)))),"VALID","INVALID - DECISION LINK"))</x:f>
      </x:c>
      <x:c r="AD152" s="30" t="str">
        <x:f>IF(A152="","",IF(AND(COUNTIF(CLAIM_REGISTER!$A$6:$A$205,C152)=1,EXACT(AK152,INDEX(CLAIM_REGISTER!$Q$6:$Q$205,MATCH(C152,CLAIM_REGISTER!$A$6:$A$205,0)))),"VALID","INVALID - CLAIM OWNERSHIP"))</x:f>
      </x:c>
      <x:c r="AE152" s="30" t="str">
        <x:f>IF(A152="","",IF(AND(OR(EXACT(F152,"MATERIAL"),EXACT(F152,"SUPPORTING")),OR(EXACT(I152,"FIRST-PARTY PUBLISHED"),EXACT(I152,"BUYER / SALES EVIDENCE"),EXACT(I152,"INDEPENDENT THIRD PARTY"),EXACT(I152,"MODELLED / ESTIMATED"),EXACT(I152,"DISCOVERY / INDEX"),EXACT(I152,"INTERNAL OBSERVATION"),EXACT(I152,"SPECIALIST / AUTHORITY"),EXACT(I152,"DECISION RECORD")),OR(EXACT(J152,"YES"),EXACT(J152,"NO"),EXACT(J152,"UNCLEAR")),OR(EXACT(O152,"OBSERVED"),EXACT(O152,"INFERRED"),EXACT(O152,"ASSUMED"),EXACT(O152,"CONTRADICTORY"),EXACT(O152,"UNRESOLVED")),OR(EXACT(P152,"TRACEABLE"),EXACT(P152,"NOT TRACEABLE")),OR(EXACT(Q152,"CURRENT ENOUGH"),EXACT(Q152,"STALE / UNCLEAR")),OR(EXACT(R152,"DIRECT"),EXACT(R152,"INDIRECT")),OR(EXACT(S152,"IN SCOPE"),EXACT(S152,"PARTIAL / OUT OF SCOPE")),OR(EXACT(T152,"INDEPENDENT"),EXACT(T152,"DERIVATIVE / UNCLEAR")),OR(EXACT(U152,"PRESENT"),EXACT(U152,"ABSENT / NOT REQUIRED")),OR(EXACT(V152,"NONE KNOWN"),EXACT(V152,"MATERIAL CONFLICT")),OR(EXACT(W152,"ACCEPTABLE"),EXACT(W152,"UNCLEAR"),EXACT(W152,"PROHIBITED"))),"VALID","INVALID - CONTROLLED TOKEN"))</x:f>
      </x:c>
      <x:c r="AF152" s="30" t="str">
        <x:f>IF(A152="","",IF(AND(B152&lt;&gt;"",C152&lt;&gt;"",D152&lt;&gt;"",E152&lt;&gt;"",G152&lt;&gt;"",H152&lt;&gt;"",K152&lt;&gt;"",L152&lt;&gt;"",M152&lt;&gt;"",N152&lt;&gt;"",X152&lt;&gt;"",Y152&lt;&gt;"",Z152&lt;&gt;"",AA152&lt;&gt;""),"VALID","INVALID - REQUIRED FIELD"))</x:f>
      </x:c>
      <x:c r="AG152" s="30" t="str">
        <x:f>IF(A152="","",IF(W152="PROHIBITED","HOLD",IF(J152="NO","HOLD",IF(P152="NOT TRACEABLE","HOLD",IF(AND(O152="ASSUMED",F152="MATERIAL"),"HOLD",IF(OR(O152="CONTRADICTORY",O152="UNRESOLVED",V152="MATERIAL CONFLICT"),"HOLD",""))))))</x:f>
      </x:c>
      <x:c r="AH152" s="30" t="str">
        <x:f>IF(A152="","",IF(OR(Q152="STALE / UNCLEAR",R152="INDIRECT",S152="PARTIAL / OUT OF SCOPE",T152="DERIVATIVE / UNCLEAR",AND(O152="INFERRED",F152="MATERIAL",U152&lt;&gt;"PRESENT"),O152="ASSUMED"),"WEAK","CLEAR"))</x:f>
      </x:c>
      <x:c r="AI152" s="30" t="str">
        <x:f>IF(A152="","",IF(OR(AB152&lt;&gt;"VALID",AC152&lt;&gt;"VALID",AD152&lt;&gt;"VALID",AE152&lt;&gt;"VALID",AF152&lt;&gt;"VALID"),"REPAIR / NARROW",IF(AG152="HOLD","HOLD / EXCLUDE",IF(OR(J152="UNCLEAR",W152="UNCLEAR"),"REPAIR / NARROW",IF(AH152="WEAK",IF(AND(O152="INFERRED",J152="YES",P152="TRACEABLE",Q152="CURRENT ENOUGH",S152="IN SCOPE",W152="ACCEPTABLE",OR(F152="SUPPORTING",U152="PRESENT")),"BOUNDED INFERENCE","REPAIR / NARROW"),IF(O152="OBSERVED","DECISION-USABLE",IF(O152="INFERRED","BOUNDED INFERENCE","REPAIR / NARROW")))))))</x:f>
      </x:c>
      <x:c r="AJ152" s="30" t="str">
        <x:f>IF(A152="","",IF(AI152="DECISION-USABLE","Freeze the audited wording for downstream use.",IF(AI152="BOUNDED INFERENCE","Freeze the bounded inference with its label and limitation.",IF(AI152="REPAIR / NARROW","Repair ownership, role fit, provenance, controls or wording before use.","Hold the record out of decision use until the blocking condition is resolved."))))</x:f>
      </x:c>
      <x:c r="AK152" s="30" t="str">
        <x:f>IF(A152="","",C152&amp;"|~|"&amp;B152&amp;"|~|"&amp;D152&amp;"|~|"&amp;E152&amp;"|~|"&amp;F152&amp;"|~|"&amp;G152)</x:f>
      </x:c>
      <x:c r="AL152" s="30" t="str">
        <x:f>IF(A152="","",B152&amp;"|~|"&amp;C152&amp;"|~|"&amp;D152)</x:f>
      </x:c>
    </x:row>
    <x:row r="153">
      <x:c r="A153" s="24"/>
      <x:c r="B153" s="24"/>
      <x:c r="C153" s="24"/>
      <x:c r="D153" s="24"/>
      <x:c r="E153" s="24"/>
      <x:c r="F153" s="24"/>
      <x:c r="G153" s="24"/>
      <x:c r="H153" s="24"/>
      <x:c r="I153" s="24"/>
      <x:c r="J153" s="24"/>
      <x:c r="K153" s="24"/>
      <x:c r="L153" s="34"/>
      <x:c r="M153" s="34"/>
      <x:c r="N153" s="24"/>
      <x:c r="O153" s="24"/>
      <x:c r="P153" s="24"/>
      <x:c r="Q153" s="24"/>
      <x:c r="R153" s="24"/>
      <x:c r="S153" s="24"/>
      <x:c r="T153" s="24"/>
      <x:c r="U153" s="24"/>
      <x:c r="V153" s="24"/>
      <x:c r="W153" s="24"/>
      <x:c r="X153" s="24"/>
      <x:c r="Y153" s="24"/>
      <x:c r="Z153" s="24"/>
      <x:c r="AA153" s="24"/>
      <x:c r="AB153" s="30" t="str">
        <x:f>IF(A153="","",IF(COUNTIF($A$6:$A$205,A153)=1,"VALID","INVALID - DUPLICATE EVIDENCE ID"))</x:f>
      </x:c>
      <x:c r="AC153" s="30" t="str">
        <x:f>IF(A153="","",IF(AND(COUNTIF(DECISION_CONTEXT!$A$6:$A$205,B153)=1,EXACT(B153,INDEX(DECISION_CONTEXT!$A$6:$A$205,MATCH(B153,DECISION_CONTEXT!$A$6:$A$205,0)))),"VALID","INVALID - DECISION LINK"))</x:f>
      </x:c>
      <x:c r="AD153" s="30" t="str">
        <x:f>IF(A153="","",IF(AND(COUNTIF(CLAIM_REGISTER!$A$6:$A$205,C153)=1,EXACT(AK153,INDEX(CLAIM_REGISTER!$Q$6:$Q$205,MATCH(C153,CLAIM_REGISTER!$A$6:$A$205,0)))),"VALID","INVALID - CLAIM OWNERSHIP"))</x:f>
      </x:c>
      <x:c r="AE153" s="30" t="str">
        <x:f>IF(A153="","",IF(AND(OR(EXACT(F153,"MATERIAL"),EXACT(F153,"SUPPORTING")),OR(EXACT(I153,"FIRST-PARTY PUBLISHED"),EXACT(I153,"BUYER / SALES EVIDENCE"),EXACT(I153,"INDEPENDENT THIRD PARTY"),EXACT(I153,"MODELLED / ESTIMATED"),EXACT(I153,"DISCOVERY / INDEX"),EXACT(I153,"INTERNAL OBSERVATION"),EXACT(I153,"SPECIALIST / AUTHORITY"),EXACT(I153,"DECISION RECORD")),OR(EXACT(J153,"YES"),EXACT(J153,"NO"),EXACT(J153,"UNCLEAR")),OR(EXACT(O153,"OBSERVED"),EXACT(O153,"INFERRED"),EXACT(O153,"ASSUMED"),EXACT(O153,"CONTRADICTORY"),EXACT(O153,"UNRESOLVED")),OR(EXACT(P153,"TRACEABLE"),EXACT(P153,"NOT TRACEABLE")),OR(EXACT(Q153,"CURRENT ENOUGH"),EXACT(Q153,"STALE / UNCLEAR")),OR(EXACT(R153,"DIRECT"),EXACT(R153,"INDIRECT")),OR(EXACT(S153,"IN SCOPE"),EXACT(S153,"PARTIAL / OUT OF SCOPE")),OR(EXACT(T153,"INDEPENDENT"),EXACT(T153,"DERIVATIVE / UNCLEAR")),OR(EXACT(U153,"PRESENT"),EXACT(U153,"ABSENT / NOT REQUIRED")),OR(EXACT(V153,"NONE KNOWN"),EXACT(V153,"MATERIAL CONFLICT")),OR(EXACT(W153,"ACCEPTABLE"),EXACT(W153,"UNCLEAR"),EXACT(W153,"PROHIBITED"))),"VALID","INVALID - CONTROLLED TOKEN"))</x:f>
      </x:c>
      <x:c r="AF153" s="30" t="str">
        <x:f>IF(A153="","",IF(AND(B153&lt;&gt;"",C153&lt;&gt;"",D153&lt;&gt;"",E153&lt;&gt;"",G153&lt;&gt;"",H153&lt;&gt;"",K153&lt;&gt;"",L153&lt;&gt;"",M153&lt;&gt;"",N153&lt;&gt;"",X153&lt;&gt;"",Y153&lt;&gt;"",Z153&lt;&gt;"",AA153&lt;&gt;""),"VALID","INVALID - REQUIRED FIELD"))</x:f>
      </x:c>
      <x:c r="AG153" s="30" t="str">
        <x:f>IF(A153="","",IF(W153="PROHIBITED","HOLD",IF(J153="NO","HOLD",IF(P153="NOT TRACEABLE","HOLD",IF(AND(O153="ASSUMED",F153="MATERIAL"),"HOLD",IF(OR(O153="CONTRADICTORY",O153="UNRESOLVED",V153="MATERIAL CONFLICT"),"HOLD",""))))))</x:f>
      </x:c>
      <x:c r="AH153" s="30" t="str">
        <x:f>IF(A153="","",IF(OR(Q153="STALE / UNCLEAR",R153="INDIRECT",S153="PARTIAL / OUT OF SCOPE",T153="DERIVATIVE / UNCLEAR",AND(O153="INFERRED",F153="MATERIAL",U153&lt;&gt;"PRESENT"),O153="ASSUMED"),"WEAK","CLEAR"))</x:f>
      </x:c>
      <x:c r="AI153" s="30" t="str">
        <x:f>IF(A153="","",IF(OR(AB153&lt;&gt;"VALID",AC153&lt;&gt;"VALID",AD153&lt;&gt;"VALID",AE153&lt;&gt;"VALID",AF153&lt;&gt;"VALID"),"REPAIR / NARROW",IF(AG153="HOLD","HOLD / EXCLUDE",IF(OR(J153="UNCLEAR",W153="UNCLEAR"),"REPAIR / NARROW",IF(AH153="WEAK",IF(AND(O153="INFERRED",J153="YES",P153="TRACEABLE",Q153="CURRENT ENOUGH",S153="IN SCOPE",W153="ACCEPTABLE",OR(F153="SUPPORTING",U153="PRESENT")),"BOUNDED INFERENCE","REPAIR / NARROW"),IF(O153="OBSERVED","DECISION-USABLE",IF(O153="INFERRED","BOUNDED INFERENCE","REPAIR / NARROW")))))))</x:f>
      </x:c>
      <x:c r="AJ153" s="30" t="str">
        <x:f>IF(A153="","",IF(AI153="DECISION-USABLE","Freeze the audited wording for downstream use.",IF(AI153="BOUNDED INFERENCE","Freeze the bounded inference with its label and limitation.",IF(AI153="REPAIR / NARROW","Repair ownership, role fit, provenance, controls or wording before use.","Hold the record out of decision use until the blocking condition is resolved."))))</x:f>
      </x:c>
      <x:c r="AK153" s="30" t="str">
        <x:f>IF(A153="","",C153&amp;"|~|"&amp;B153&amp;"|~|"&amp;D153&amp;"|~|"&amp;E153&amp;"|~|"&amp;F153&amp;"|~|"&amp;G153)</x:f>
      </x:c>
      <x:c r="AL153" s="30" t="str">
        <x:f>IF(A153="","",B153&amp;"|~|"&amp;C153&amp;"|~|"&amp;D153)</x:f>
      </x:c>
    </x:row>
    <x:row r="154">
      <x:c r="A154" s="24"/>
      <x:c r="B154" s="24"/>
      <x:c r="C154" s="24"/>
      <x:c r="D154" s="24"/>
      <x:c r="E154" s="24"/>
      <x:c r="F154" s="24"/>
      <x:c r="G154" s="24"/>
      <x:c r="H154" s="24"/>
      <x:c r="I154" s="24"/>
      <x:c r="J154" s="24"/>
      <x:c r="K154" s="24"/>
      <x:c r="L154" s="34"/>
      <x:c r="M154" s="34"/>
      <x:c r="N154" s="24"/>
      <x:c r="O154" s="24"/>
      <x:c r="P154" s="24"/>
      <x:c r="Q154" s="24"/>
      <x:c r="R154" s="24"/>
      <x:c r="S154" s="24"/>
      <x:c r="T154" s="24"/>
      <x:c r="U154" s="24"/>
      <x:c r="V154" s="24"/>
      <x:c r="W154" s="24"/>
      <x:c r="X154" s="24"/>
      <x:c r="Y154" s="24"/>
      <x:c r="Z154" s="24"/>
      <x:c r="AA154" s="24"/>
      <x:c r="AB154" s="30" t="str">
        <x:f>IF(A154="","",IF(COUNTIF($A$6:$A$205,A154)=1,"VALID","INVALID - DUPLICATE EVIDENCE ID"))</x:f>
      </x:c>
      <x:c r="AC154" s="30" t="str">
        <x:f>IF(A154="","",IF(AND(COUNTIF(DECISION_CONTEXT!$A$6:$A$205,B154)=1,EXACT(B154,INDEX(DECISION_CONTEXT!$A$6:$A$205,MATCH(B154,DECISION_CONTEXT!$A$6:$A$205,0)))),"VALID","INVALID - DECISION LINK"))</x:f>
      </x:c>
      <x:c r="AD154" s="30" t="str">
        <x:f>IF(A154="","",IF(AND(COUNTIF(CLAIM_REGISTER!$A$6:$A$205,C154)=1,EXACT(AK154,INDEX(CLAIM_REGISTER!$Q$6:$Q$205,MATCH(C154,CLAIM_REGISTER!$A$6:$A$205,0)))),"VALID","INVALID - CLAIM OWNERSHIP"))</x:f>
      </x:c>
      <x:c r="AE154" s="30" t="str">
        <x:f>IF(A154="","",IF(AND(OR(EXACT(F154,"MATERIAL"),EXACT(F154,"SUPPORTING")),OR(EXACT(I154,"FIRST-PARTY PUBLISHED"),EXACT(I154,"BUYER / SALES EVIDENCE"),EXACT(I154,"INDEPENDENT THIRD PARTY"),EXACT(I154,"MODELLED / ESTIMATED"),EXACT(I154,"DISCOVERY / INDEX"),EXACT(I154,"INTERNAL OBSERVATION"),EXACT(I154,"SPECIALIST / AUTHORITY"),EXACT(I154,"DECISION RECORD")),OR(EXACT(J154,"YES"),EXACT(J154,"NO"),EXACT(J154,"UNCLEAR")),OR(EXACT(O154,"OBSERVED"),EXACT(O154,"INFERRED"),EXACT(O154,"ASSUMED"),EXACT(O154,"CONTRADICTORY"),EXACT(O154,"UNRESOLVED")),OR(EXACT(P154,"TRACEABLE"),EXACT(P154,"NOT TRACEABLE")),OR(EXACT(Q154,"CURRENT ENOUGH"),EXACT(Q154,"STALE / UNCLEAR")),OR(EXACT(R154,"DIRECT"),EXACT(R154,"INDIRECT")),OR(EXACT(S154,"IN SCOPE"),EXACT(S154,"PARTIAL / OUT OF SCOPE")),OR(EXACT(T154,"INDEPENDENT"),EXACT(T154,"DERIVATIVE / UNCLEAR")),OR(EXACT(U154,"PRESENT"),EXACT(U154,"ABSENT / NOT REQUIRED")),OR(EXACT(V154,"NONE KNOWN"),EXACT(V154,"MATERIAL CONFLICT")),OR(EXACT(W154,"ACCEPTABLE"),EXACT(W154,"UNCLEAR"),EXACT(W154,"PROHIBITED"))),"VALID","INVALID - CONTROLLED TOKEN"))</x:f>
      </x:c>
      <x:c r="AF154" s="30" t="str">
        <x:f>IF(A154="","",IF(AND(B154&lt;&gt;"",C154&lt;&gt;"",D154&lt;&gt;"",E154&lt;&gt;"",G154&lt;&gt;"",H154&lt;&gt;"",K154&lt;&gt;"",L154&lt;&gt;"",M154&lt;&gt;"",N154&lt;&gt;"",X154&lt;&gt;"",Y154&lt;&gt;"",Z154&lt;&gt;"",AA154&lt;&gt;""),"VALID","INVALID - REQUIRED FIELD"))</x:f>
      </x:c>
      <x:c r="AG154" s="30" t="str">
        <x:f>IF(A154="","",IF(W154="PROHIBITED","HOLD",IF(J154="NO","HOLD",IF(P154="NOT TRACEABLE","HOLD",IF(AND(O154="ASSUMED",F154="MATERIAL"),"HOLD",IF(OR(O154="CONTRADICTORY",O154="UNRESOLVED",V154="MATERIAL CONFLICT"),"HOLD",""))))))</x:f>
      </x:c>
      <x:c r="AH154" s="30" t="str">
        <x:f>IF(A154="","",IF(OR(Q154="STALE / UNCLEAR",R154="INDIRECT",S154="PARTIAL / OUT OF SCOPE",T154="DERIVATIVE / UNCLEAR",AND(O154="INFERRED",F154="MATERIAL",U154&lt;&gt;"PRESENT"),O154="ASSUMED"),"WEAK","CLEAR"))</x:f>
      </x:c>
      <x:c r="AI154" s="30" t="str">
        <x:f>IF(A154="","",IF(OR(AB154&lt;&gt;"VALID",AC154&lt;&gt;"VALID",AD154&lt;&gt;"VALID",AE154&lt;&gt;"VALID",AF154&lt;&gt;"VALID"),"REPAIR / NARROW",IF(AG154="HOLD","HOLD / EXCLUDE",IF(OR(J154="UNCLEAR",W154="UNCLEAR"),"REPAIR / NARROW",IF(AH154="WEAK",IF(AND(O154="INFERRED",J154="YES",P154="TRACEABLE",Q154="CURRENT ENOUGH",S154="IN SCOPE",W154="ACCEPTABLE",OR(F154="SUPPORTING",U154="PRESENT")),"BOUNDED INFERENCE","REPAIR / NARROW"),IF(O154="OBSERVED","DECISION-USABLE",IF(O154="INFERRED","BOUNDED INFERENCE","REPAIR / NARROW")))))))</x:f>
      </x:c>
      <x:c r="AJ154" s="30" t="str">
        <x:f>IF(A154="","",IF(AI154="DECISION-USABLE","Freeze the audited wording for downstream use.",IF(AI154="BOUNDED INFERENCE","Freeze the bounded inference with its label and limitation.",IF(AI154="REPAIR / NARROW","Repair ownership, role fit, provenance, controls or wording before use.","Hold the record out of decision use until the blocking condition is resolved."))))</x:f>
      </x:c>
      <x:c r="AK154" s="30" t="str">
        <x:f>IF(A154="","",C154&amp;"|~|"&amp;B154&amp;"|~|"&amp;D154&amp;"|~|"&amp;E154&amp;"|~|"&amp;F154&amp;"|~|"&amp;G154)</x:f>
      </x:c>
      <x:c r="AL154" s="30" t="str">
        <x:f>IF(A154="","",B154&amp;"|~|"&amp;C154&amp;"|~|"&amp;D154)</x:f>
      </x:c>
    </x:row>
    <x:row r="155">
      <x:c r="A155" s="24"/>
      <x:c r="B155" s="24"/>
      <x:c r="C155" s="24"/>
      <x:c r="D155" s="24"/>
      <x:c r="E155" s="24"/>
      <x:c r="F155" s="24"/>
      <x:c r="G155" s="24"/>
      <x:c r="H155" s="24"/>
      <x:c r="I155" s="24"/>
      <x:c r="J155" s="24"/>
      <x:c r="K155" s="24"/>
      <x:c r="L155" s="34"/>
      <x:c r="M155" s="34"/>
      <x:c r="N155" s="24"/>
      <x:c r="O155" s="24"/>
      <x:c r="P155" s="24"/>
      <x:c r="Q155" s="24"/>
      <x:c r="R155" s="24"/>
      <x:c r="S155" s="24"/>
      <x:c r="T155" s="24"/>
      <x:c r="U155" s="24"/>
      <x:c r="V155" s="24"/>
      <x:c r="W155" s="24"/>
      <x:c r="X155" s="24"/>
      <x:c r="Y155" s="24"/>
      <x:c r="Z155" s="24"/>
      <x:c r="AA155" s="24"/>
      <x:c r="AB155" s="30" t="str">
        <x:f>IF(A155="","",IF(COUNTIF($A$6:$A$205,A155)=1,"VALID","INVALID - DUPLICATE EVIDENCE ID"))</x:f>
      </x:c>
      <x:c r="AC155" s="30" t="str">
        <x:f>IF(A155="","",IF(AND(COUNTIF(DECISION_CONTEXT!$A$6:$A$205,B155)=1,EXACT(B155,INDEX(DECISION_CONTEXT!$A$6:$A$205,MATCH(B155,DECISION_CONTEXT!$A$6:$A$205,0)))),"VALID","INVALID - DECISION LINK"))</x:f>
      </x:c>
      <x:c r="AD155" s="30" t="str">
        <x:f>IF(A155="","",IF(AND(COUNTIF(CLAIM_REGISTER!$A$6:$A$205,C155)=1,EXACT(AK155,INDEX(CLAIM_REGISTER!$Q$6:$Q$205,MATCH(C155,CLAIM_REGISTER!$A$6:$A$205,0)))),"VALID","INVALID - CLAIM OWNERSHIP"))</x:f>
      </x:c>
      <x:c r="AE155" s="30" t="str">
        <x:f>IF(A155="","",IF(AND(OR(EXACT(F155,"MATERIAL"),EXACT(F155,"SUPPORTING")),OR(EXACT(I155,"FIRST-PARTY PUBLISHED"),EXACT(I155,"BUYER / SALES EVIDENCE"),EXACT(I155,"INDEPENDENT THIRD PARTY"),EXACT(I155,"MODELLED / ESTIMATED"),EXACT(I155,"DISCOVERY / INDEX"),EXACT(I155,"INTERNAL OBSERVATION"),EXACT(I155,"SPECIALIST / AUTHORITY"),EXACT(I155,"DECISION RECORD")),OR(EXACT(J155,"YES"),EXACT(J155,"NO"),EXACT(J155,"UNCLEAR")),OR(EXACT(O155,"OBSERVED"),EXACT(O155,"INFERRED"),EXACT(O155,"ASSUMED"),EXACT(O155,"CONTRADICTORY"),EXACT(O155,"UNRESOLVED")),OR(EXACT(P155,"TRACEABLE"),EXACT(P155,"NOT TRACEABLE")),OR(EXACT(Q155,"CURRENT ENOUGH"),EXACT(Q155,"STALE / UNCLEAR")),OR(EXACT(R155,"DIRECT"),EXACT(R155,"INDIRECT")),OR(EXACT(S155,"IN SCOPE"),EXACT(S155,"PARTIAL / OUT OF SCOPE")),OR(EXACT(T155,"INDEPENDENT"),EXACT(T155,"DERIVATIVE / UNCLEAR")),OR(EXACT(U155,"PRESENT"),EXACT(U155,"ABSENT / NOT REQUIRED")),OR(EXACT(V155,"NONE KNOWN"),EXACT(V155,"MATERIAL CONFLICT")),OR(EXACT(W155,"ACCEPTABLE"),EXACT(W155,"UNCLEAR"),EXACT(W155,"PROHIBITED"))),"VALID","INVALID - CONTROLLED TOKEN"))</x:f>
      </x:c>
      <x:c r="AF155" s="30" t="str">
        <x:f>IF(A155="","",IF(AND(B155&lt;&gt;"",C155&lt;&gt;"",D155&lt;&gt;"",E155&lt;&gt;"",G155&lt;&gt;"",H155&lt;&gt;"",K155&lt;&gt;"",L155&lt;&gt;"",M155&lt;&gt;"",N155&lt;&gt;"",X155&lt;&gt;"",Y155&lt;&gt;"",Z155&lt;&gt;"",AA155&lt;&gt;""),"VALID","INVALID - REQUIRED FIELD"))</x:f>
      </x:c>
      <x:c r="AG155" s="30" t="str">
        <x:f>IF(A155="","",IF(W155="PROHIBITED","HOLD",IF(J155="NO","HOLD",IF(P155="NOT TRACEABLE","HOLD",IF(AND(O155="ASSUMED",F155="MATERIAL"),"HOLD",IF(OR(O155="CONTRADICTORY",O155="UNRESOLVED",V155="MATERIAL CONFLICT"),"HOLD",""))))))</x:f>
      </x:c>
      <x:c r="AH155" s="30" t="str">
        <x:f>IF(A155="","",IF(OR(Q155="STALE / UNCLEAR",R155="INDIRECT",S155="PARTIAL / OUT OF SCOPE",T155="DERIVATIVE / UNCLEAR",AND(O155="INFERRED",F155="MATERIAL",U155&lt;&gt;"PRESENT"),O155="ASSUMED"),"WEAK","CLEAR"))</x:f>
      </x:c>
      <x:c r="AI155" s="30" t="str">
        <x:f>IF(A155="","",IF(OR(AB155&lt;&gt;"VALID",AC155&lt;&gt;"VALID",AD155&lt;&gt;"VALID",AE155&lt;&gt;"VALID",AF155&lt;&gt;"VALID"),"REPAIR / NARROW",IF(AG155="HOLD","HOLD / EXCLUDE",IF(OR(J155="UNCLEAR",W155="UNCLEAR"),"REPAIR / NARROW",IF(AH155="WEAK",IF(AND(O155="INFERRED",J155="YES",P155="TRACEABLE",Q155="CURRENT ENOUGH",S155="IN SCOPE",W155="ACCEPTABLE",OR(F155="SUPPORTING",U155="PRESENT")),"BOUNDED INFERENCE","REPAIR / NARROW"),IF(O155="OBSERVED","DECISION-USABLE",IF(O155="INFERRED","BOUNDED INFERENCE","REPAIR / NARROW")))))))</x:f>
      </x:c>
      <x:c r="AJ155" s="30" t="str">
        <x:f>IF(A155="","",IF(AI155="DECISION-USABLE","Freeze the audited wording for downstream use.",IF(AI155="BOUNDED INFERENCE","Freeze the bounded inference with its label and limitation.",IF(AI155="REPAIR / NARROW","Repair ownership, role fit, provenance, controls or wording before use.","Hold the record out of decision use until the blocking condition is resolved."))))</x:f>
      </x:c>
      <x:c r="AK155" s="30" t="str">
        <x:f>IF(A155="","",C155&amp;"|~|"&amp;B155&amp;"|~|"&amp;D155&amp;"|~|"&amp;E155&amp;"|~|"&amp;F155&amp;"|~|"&amp;G155)</x:f>
      </x:c>
      <x:c r="AL155" s="30" t="str">
        <x:f>IF(A155="","",B155&amp;"|~|"&amp;C155&amp;"|~|"&amp;D155)</x:f>
      </x:c>
    </x:row>
    <x:row r="156">
      <x:c r="A156" s="24"/>
      <x:c r="B156" s="24"/>
      <x:c r="C156" s="24"/>
      <x:c r="D156" s="24"/>
      <x:c r="E156" s="24"/>
      <x:c r="F156" s="24"/>
      <x:c r="G156" s="24"/>
      <x:c r="H156" s="24"/>
      <x:c r="I156" s="24"/>
      <x:c r="J156" s="24"/>
      <x:c r="K156" s="24"/>
      <x:c r="L156" s="34"/>
      <x:c r="M156" s="34"/>
      <x:c r="N156" s="24"/>
      <x:c r="O156" s="24"/>
      <x:c r="P156" s="24"/>
      <x:c r="Q156" s="24"/>
      <x:c r="R156" s="24"/>
      <x:c r="S156" s="24"/>
      <x:c r="T156" s="24"/>
      <x:c r="U156" s="24"/>
      <x:c r="V156" s="24"/>
      <x:c r="W156" s="24"/>
      <x:c r="X156" s="24"/>
      <x:c r="Y156" s="24"/>
      <x:c r="Z156" s="24"/>
      <x:c r="AA156" s="24"/>
      <x:c r="AB156" s="30" t="str">
        <x:f>IF(A156="","",IF(COUNTIF($A$6:$A$205,A156)=1,"VALID","INVALID - DUPLICATE EVIDENCE ID"))</x:f>
      </x:c>
      <x:c r="AC156" s="30" t="str">
        <x:f>IF(A156="","",IF(AND(COUNTIF(DECISION_CONTEXT!$A$6:$A$205,B156)=1,EXACT(B156,INDEX(DECISION_CONTEXT!$A$6:$A$205,MATCH(B156,DECISION_CONTEXT!$A$6:$A$205,0)))),"VALID","INVALID - DECISION LINK"))</x:f>
      </x:c>
      <x:c r="AD156" s="30" t="str">
        <x:f>IF(A156="","",IF(AND(COUNTIF(CLAIM_REGISTER!$A$6:$A$205,C156)=1,EXACT(AK156,INDEX(CLAIM_REGISTER!$Q$6:$Q$205,MATCH(C156,CLAIM_REGISTER!$A$6:$A$205,0)))),"VALID","INVALID - CLAIM OWNERSHIP"))</x:f>
      </x:c>
      <x:c r="AE156" s="30" t="str">
        <x:f>IF(A156="","",IF(AND(OR(EXACT(F156,"MATERIAL"),EXACT(F156,"SUPPORTING")),OR(EXACT(I156,"FIRST-PARTY PUBLISHED"),EXACT(I156,"BUYER / SALES EVIDENCE"),EXACT(I156,"INDEPENDENT THIRD PARTY"),EXACT(I156,"MODELLED / ESTIMATED"),EXACT(I156,"DISCOVERY / INDEX"),EXACT(I156,"INTERNAL OBSERVATION"),EXACT(I156,"SPECIALIST / AUTHORITY"),EXACT(I156,"DECISION RECORD")),OR(EXACT(J156,"YES"),EXACT(J156,"NO"),EXACT(J156,"UNCLEAR")),OR(EXACT(O156,"OBSERVED"),EXACT(O156,"INFERRED"),EXACT(O156,"ASSUMED"),EXACT(O156,"CONTRADICTORY"),EXACT(O156,"UNRESOLVED")),OR(EXACT(P156,"TRACEABLE"),EXACT(P156,"NOT TRACEABLE")),OR(EXACT(Q156,"CURRENT ENOUGH"),EXACT(Q156,"STALE / UNCLEAR")),OR(EXACT(R156,"DIRECT"),EXACT(R156,"INDIRECT")),OR(EXACT(S156,"IN SCOPE"),EXACT(S156,"PARTIAL / OUT OF SCOPE")),OR(EXACT(T156,"INDEPENDENT"),EXACT(T156,"DERIVATIVE / UNCLEAR")),OR(EXACT(U156,"PRESENT"),EXACT(U156,"ABSENT / NOT REQUIRED")),OR(EXACT(V156,"NONE KNOWN"),EXACT(V156,"MATERIAL CONFLICT")),OR(EXACT(W156,"ACCEPTABLE"),EXACT(W156,"UNCLEAR"),EXACT(W156,"PROHIBITED"))),"VALID","INVALID - CONTROLLED TOKEN"))</x:f>
      </x:c>
      <x:c r="AF156" s="30" t="str">
        <x:f>IF(A156="","",IF(AND(B156&lt;&gt;"",C156&lt;&gt;"",D156&lt;&gt;"",E156&lt;&gt;"",G156&lt;&gt;"",H156&lt;&gt;"",K156&lt;&gt;"",L156&lt;&gt;"",M156&lt;&gt;"",N156&lt;&gt;"",X156&lt;&gt;"",Y156&lt;&gt;"",Z156&lt;&gt;"",AA156&lt;&gt;""),"VALID","INVALID - REQUIRED FIELD"))</x:f>
      </x:c>
      <x:c r="AG156" s="30" t="str">
        <x:f>IF(A156="","",IF(W156="PROHIBITED","HOLD",IF(J156="NO","HOLD",IF(P156="NOT TRACEABLE","HOLD",IF(AND(O156="ASSUMED",F156="MATERIAL"),"HOLD",IF(OR(O156="CONTRADICTORY",O156="UNRESOLVED",V156="MATERIAL CONFLICT"),"HOLD",""))))))</x:f>
      </x:c>
      <x:c r="AH156" s="30" t="str">
        <x:f>IF(A156="","",IF(OR(Q156="STALE / UNCLEAR",R156="INDIRECT",S156="PARTIAL / OUT OF SCOPE",T156="DERIVATIVE / UNCLEAR",AND(O156="INFERRED",F156="MATERIAL",U156&lt;&gt;"PRESENT"),O156="ASSUMED"),"WEAK","CLEAR"))</x:f>
      </x:c>
      <x:c r="AI156" s="30" t="str">
        <x:f>IF(A156="","",IF(OR(AB156&lt;&gt;"VALID",AC156&lt;&gt;"VALID",AD156&lt;&gt;"VALID",AE156&lt;&gt;"VALID",AF156&lt;&gt;"VALID"),"REPAIR / NARROW",IF(AG156="HOLD","HOLD / EXCLUDE",IF(OR(J156="UNCLEAR",W156="UNCLEAR"),"REPAIR / NARROW",IF(AH156="WEAK",IF(AND(O156="INFERRED",J156="YES",P156="TRACEABLE",Q156="CURRENT ENOUGH",S156="IN SCOPE",W156="ACCEPTABLE",OR(F156="SUPPORTING",U156="PRESENT")),"BOUNDED INFERENCE","REPAIR / NARROW"),IF(O156="OBSERVED","DECISION-USABLE",IF(O156="INFERRED","BOUNDED INFERENCE","REPAIR / NARROW")))))))</x:f>
      </x:c>
      <x:c r="AJ156" s="30" t="str">
        <x:f>IF(A156="","",IF(AI156="DECISION-USABLE","Freeze the audited wording for downstream use.",IF(AI156="BOUNDED INFERENCE","Freeze the bounded inference with its label and limitation.",IF(AI156="REPAIR / NARROW","Repair ownership, role fit, provenance, controls or wording before use.","Hold the record out of decision use until the blocking condition is resolved."))))</x:f>
      </x:c>
      <x:c r="AK156" s="30" t="str">
        <x:f>IF(A156="","",C156&amp;"|~|"&amp;B156&amp;"|~|"&amp;D156&amp;"|~|"&amp;E156&amp;"|~|"&amp;F156&amp;"|~|"&amp;G156)</x:f>
      </x:c>
      <x:c r="AL156" s="30" t="str">
        <x:f>IF(A156="","",B156&amp;"|~|"&amp;C156&amp;"|~|"&amp;D156)</x:f>
      </x:c>
    </x:row>
    <x:row r="157">
      <x:c r="A157" s="24"/>
      <x:c r="B157" s="24"/>
      <x:c r="C157" s="24"/>
      <x:c r="D157" s="24"/>
      <x:c r="E157" s="24"/>
      <x:c r="F157" s="24"/>
      <x:c r="G157" s="24"/>
      <x:c r="H157" s="24"/>
      <x:c r="I157" s="24"/>
      <x:c r="J157" s="24"/>
      <x:c r="K157" s="24"/>
      <x:c r="L157" s="34"/>
      <x:c r="M157" s="34"/>
      <x:c r="N157" s="24"/>
      <x:c r="O157" s="24"/>
      <x:c r="P157" s="24"/>
      <x:c r="Q157" s="24"/>
      <x:c r="R157" s="24"/>
      <x:c r="S157" s="24"/>
      <x:c r="T157" s="24"/>
      <x:c r="U157" s="24"/>
      <x:c r="V157" s="24"/>
      <x:c r="W157" s="24"/>
      <x:c r="X157" s="24"/>
      <x:c r="Y157" s="24"/>
      <x:c r="Z157" s="24"/>
      <x:c r="AA157" s="24"/>
      <x:c r="AB157" s="30" t="str">
        <x:f>IF(A157="","",IF(COUNTIF($A$6:$A$205,A157)=1,"VALID","INVALID - DUPLICATE EVIDENCE ID"))</x:f>
      </x:c>
      <x:c r="AC157" s="30" t="str">
        <x:f>IF(A157="","",IF(AND(COUNTIF(DECISION_CONTEXT!$A$6:$A$205,B157)=1,EXACT(B157,INDEX(DECISION_CONTEXT!$A$6:$A$205,MATCH(B157,DECISION_CONTEXT!$A$6:$A$205,0)))),"VALID","INVALID - DECISION LINK"))</x:f>
      </x:c>
      <x:c r="AD157" s="30" t="str">
        <x:f>IF(A157="","",IF(AND(COUNTIF(CLAIM_REGISTER!$A$6:$A$205,C157)=1,EXACT(AK157,INDEX(CLAIM_REGISTER!$Q$6:$Q$205,MATCH(C157,CLAIM_REGISTER!$A$6:$A$205,0)))),"VALID","INVALID - CLAIM OWNERSHIP"))</x:f>
      </x:c>
      <x:c r="AE157" s="30" t="str">
        <x:f>IF(A157="","",IF(AND(OR(EXACT(F157,"MATERIAL"),EXACT(F157,"SUPPORTING")),OR(EXACT(I157,"FIRST-PARTY PUBLISHED"),EXACT(I157,"BUYER / SALES EVIDENCE"),EXACT(I157,"INDEPENDENT THIRD PARTY"),EXACT(I157,"MODELLED / ESTIMATED"),EXACT(I157,"DISCOVERY / INDEX"),EXACT(I157,"INTERNAL OBSERVATION"),EXACT(I157,"SPECIALIST / AUTHORITY"),EXACT(I157,"DECISION RECORD")),OR(EXACT(J157,"YES"),EXACT(J157,"NO"),EXACT(J157,"UNCLEAR")),OR(EXACT(O157,"OBSERVED"),EXACT(O157,"INFERRED"),EXACT(O157,"ASSUMED"),EXACT(O157,"CONTRADICTORY"),EXACT(O157,"UNRESOLVED")),OR(EXACT(P157,"TRACEABLE"),EXACT(P157,"NOT TRACEABLE")),OR(EXACT(Q157,"CURRENT ENOUGH"),EXACT(Q157,"STALE / UNCLEAR")),OR(EXACT(R157,"DIRECT"),EXACT(R157,"INDIRECT")),OR(EXACT(S157,"IN SCOPE"),EXACT(S157,"PARTIAL / OUT OF SCOPE")),OR(EXACT(T157,"INDEPENDENT"),EXACT(T157,"DERIVATIVE / UNCLEAR")),OR(EXACT(U157,"PRESENT"),EXACT(U157,"ABSENT / NOT REQUIRED")),OR(EXACT(V157,"NONE KNOWN"),EXACT(V157,"MATERIAL CONFLICT")),OR(EXACT(W157,"ACCEPTABLE"),EXACT(W157,"UNCLEAR"),EXACT(W157,"PROHIBITED"))),"VALID","INVALID - CONTROLLED TOKEN"))</x:f>
      </x:c>
      <x:c r="AF157" s="30" t="str">
        <x:f>IF(A157="","",IF(AND(B157&lt;&gt;"",C157&lt;&gt;"",D157&lt;&gt;"",E157&lt;&gt;"",G157&lt;&gt;"",H157&lt;&gt;"",K157&lt;&gt;"",L157&lt;&gt;"",M157&lt;&gt;"",N157&lt;&gt;"",X157&lt;&gt;"",Y157&lt;&gt;"",Z157&lt;&gt;"",AA157&lt;&gt;""),"VALID","INVALID - REQUIRED FIELD"))</x:f>
      </x:c>
      <x:c r="AG157" s="30" t="str">
        <x:f>IF(A157="","",IF(W157="PROHIBITED","HOLD",IF(J157="NO","HOLD",IF(P157="NOT TRACEABLE","HOLD",IF(AND(O157="ASSUMED",F157="MATERIAL"),"HOLD",IF(OR(O157="CONTRADICTORY",O157="UNRESOLVED",V157="MATERIAL CONFLICT"),"HOLD",""))))))</x:f>
      </x:c>
      <x:c r="AH157" s="30" t="str">
        <x:f>IF(A157="","",IF(OR(Q157="STALE / UNCLEAR",R157="INDIRECT",S157="PARTIAL / OUT OF SCOPE",T157="DERIVATIVE / UNCLEAR",AND(O157="INFERRED",F157="MATERIAL",U157&lt;&gt;"PRESENT"),O157="ASSUMED"),"WEAK","CLEAR"))</x:f>
      </x:c>
      <x:c r="AI157" s="30" t="str">
        <x:f>IF(A157="","",IF(OR(AB157&lt;&gt;"VALID",AC157&lt;&gt;"VALID",AD157&lt;&gt;"VALID",AE157&lt;&gt;"VALID",AF157&lt;&gt;"VALID"),"REPAIR / NARROW",IF(AG157="HOLD","HOLD / EXCLUDE",IF(OR(J157="UNCLEAR",W157="UNCLEAR"),"REPAIR / NARROW",IF(AH157="WEAK",IF(AND(O157="INFERRED",J157="YES",P157="TRACEABLE",Q157="CURRENT ENOUGH",S157="IN SCOPE",W157="ACCEPTABLE",OR(F157="SUPPORTING",U157="PRESENT")),"BOUNDED INFERENCE","REPAIR / NARROW"),IF(O157="OBSERVED","DECISION-USABLE",IF(O157="INFERRED","BOUNDED INFERENCE","REPAIR / NARROW")))))))</x:f>
      </x:c>
      <x:c r="AJ157" s="30" t="str">
        <x:f>IF(A157="","",IF(AI157="DECISION-USABLE","Freeze the audited wording for downstream use.",IF(AI157="BOUNDED INFERENCE","Freeze the bounded inference with its label and limitation.",IF(AI157="REPAIR / NARROW","Repair ownership, role fit, provenance, controls or wording before use.","Hold the record out of decision use until the blocking condition is resolved."))))</x:f>
      </x:c>
      <x:c r="AK157" s="30" t="str">
        <x:f>IF(A157="","",C157&amp;"|~|"&amp;B157&amp;"|~|"&amp;D157&amp;"|~|"&amp;E157&amp;"|~|"&amp;F157&amp;"|~|"&amp;G157)</x:f>
      </x:c>
      <x:c r="AL157" s="30" t="str">
        <x:f>IF(A157="","",B157&amp;"|~|"&amp;C157&amp;"|~|"&amp;D157)</x:f>
      </x:c>
    </x:row>
    <x:row r="158">
      <x:c r="A158" s="24"/>
      <x:c r="B158" s="24"/>
      <x:c r="C158" s="24"/>
      <x:c r="D158" s="24"/>
      <x:c r="E158" s="24"/>
      <x:c r="F158" s="24"/>
      <x:c r="G158" s="24"/>
      <x:c r="H158" s="24"/>
      <x:c r="I158" s="24"/>
      <x:c r="J158" s="24"/>
      <x:c r="K158" s="24"/>
      <x:c r="L158" s="34"/>
      <x:c r="M158" s="34"/>
      <x:c r="N158" s="24"/>
      <x:c r="O158" s="24"/>
      <x:c r="P158" s="24"/>
      <x:c r="Q158" s="24"/>
      <x:c r="R158" s="24"/>
      <x:c r="S158" s="24"/>
      <x:c r="T158" s="24"/>
      <x:c r="U158" s="24"/>
      <x:c r="V158" s="24"/>
      <x:c r="W158" s="24"/>
      <x:c r="X158" s="24"/>
      <x:c r="Y158" s="24"/>
      <x:c r="Z158" s="24"/>
      <x:c r="AA158" s="24"/>
      <x:c r="AB158" s="30" t="str">
        <x:f>IF(A158="","",IF(COUNTIF($A$6:$A$205,A158)=1,"VALID","INVALID - DUPLICATE EVIDENCE ID"))</x:f>
      </x:c>
      <x:c r="AC158" s="30" t="str">
        <x:f>IF(A158="","",IF(AND(COUNTIF(DECISION_CONTEXT!$A$6:$A$205,B158)=1,EXACT(B158,INDEX(DECISION_CONTEXT!$A$6:$A$205,MATCH(B158,DECISION_CONTEXT!$A$6:$A$205,0)))),"VALID","INVALID - DECISION LINK"))</x:f>
      </x:c>
      <x:c r="AD158" s="30" t="str">
        <x:f>IF(A158="","",IF(AND(COUNTIF(CLAIM_REGISTER!$A$6:$A$205,C158)=1,EXACT(AK158,INDEX(CLAIM_REGISTER!$Q$6:$Q$205,MATCH(C158,CLAIM_REGISTER!$A$6:$A$205,0)))),"VALID","INVALID - CLAIM OWNERSHIP"))</x:f>
      </x:c>
      <x:c r="AE158" s="30" t="str">
        <x:f>IF(A158="","",IF(AND(OR(EXACT(F158,"MATERIAL"),EXACT(F158,"SUPPORTING")),OR(EXACT(I158,"FIRST-PARTY PUBLISHED"),EXACT(I158,"BUYER / SALES EVIDENCE"),EXACT(I158,"INDEPENDENT THIRD PARTY"),EXACT(I158,"MODELLED / ESTIMATED"),EXACT(I158,"DISCOVERY / INDEX"),EXACT(I158,"INTERNAL OBSERVATION"),EXACT(I158,"SPECIALIST / AUTHORITY"),EXACT(I158,"DECISION RECORD")),OR(EXACT(J158,"YES"),EXACT(J158,"NO"),EXACT(J158,"UNCLEAR")),OR(EXACT(O158,"OBSERVED"),EXACT(O158,"INFERRED"),EXACT(O158,"ASSUMED"),EXACT(O158,"CONTRADICTORY"),EXACT(O158,"UNRESOLVED")),OR(EXACT(P158,"TRACEABLE"),EXACT(P158,"NOT TRACEABLE")),OR(EXACT(Q158,"CURRENT ENOUGH"),EXACT(Q158,"STALE / UNCLEAR")),OR(EXACT(R158,"DIRECT"),EXACT(R158,"INDIRECT")),OR(EXACT(S158,"IN SCOPE"),EXACT(S158,"PARTIAL / OUT OF SCOPE")),OR(EXACT(T158,"INDEPENDENT"),EXACT(T158,"DERIVATIVE / UNCLEAR")),OR(EXACT(U158,"PRESENT"),EXACT(U158,"ABSENT / NOT REQUIRED")),OR(EXACT(V158,"NONE KNOWN"),EXACT(V158,"MATERIAL CONFLICT")),OR(EXACT(W158,"ACCEPTABLE"),EXACT(W158,"UNCLEAR"),EXACT(W158,"PROHIBITED"))),"VALID","INVALID - CONTROLLED TOKEN"))</x:f>
      </x:c>
      <x:c r="AF158" s="30" t="str">
        <x:f>IF(A158="","",IF(AND(B158&lt;&gt;"",C158&lt;&gt;"",D158&lt;&gt;"",E158&lt;&gt;"",G158&lt;&gt;"",H158&lt;&gt;"",K158&lt;&gt;"",L158&lt;&gt;"",M158&lt;&gt;"",N158&lt;&gt;"",X158&lt;&gt;"",Y158&lt;&gt;"",Z158&lt;&gt;"",AA158&lt;&gt;""),"VALID","INVALID - REQUIRED FIELD"))</x:f>
      </x:c>
      <x:c r="AG158" s="30" t="str">
        <x:f>IF(A158="","",IF(W158="PROHIBITED","HOLD",IF(J158="NO","HOLD",IF(P158="NOT TRACEABLE","HOLD",IF(AND(O158="ASSUMED",F158="MATERIAL"),"HOLD",IF(OR(O158="CONTRADICTORY",O158="UNRESOLVED",V158="MATERIAL CONFLICT"),"HOLD",""))))))</x:f>
      </x:c>
      <x:c r="AH158" s="30" t="str">
        <x:f>IF(A158="","",IF(OR(Q158="STALE / UNCLEAR",R158="INDIRECT",S158="PARTIAL / OUT OF SCOPE",T158="DERIVATIVE / UNCLEAR",AND(O158="INFERRED",F158="MATERIAL",U158&lt;&gt;"PRESENT"),O158="ASSUMED"),"WEAK","CLEAR"))</x:f>
      </x:c>
      <x:c r="AI158" s="30" t="str">
        <x:f>IF(A158="","",IF(OR(AB158&lt;&gt;"VALID",AC158&lt;&gt;"VALID",AD158&lt;&gt;"VALID",AE158&lt;&gt;"VALID",AF158&lt;&gt;"VALID"),"REPAIR / NARROW",IF(AG158="HOLD","HOLD / EXCLUDE",IF(OR(J158="UNCLEAR",W158="UNCLEAR"),"REPAIR / NARROW",IF(AH158="WEAK",IF(AND(O158="INFERRED",J158="YES",P158="TRACEABLE",Q158="CURRENT ENOUGH",S158="IN SCOPE",W158="ACCEPTABLE",OR(F158="SUPPORTING",U158="PRESENT")),"BOUNDED INFERENCE","REPAIR / NARROW"),IF(O158="OBSERVED","DECISION-USABLE",IF(O158="INFERRED","BOUNDED INFERENCE","REPAIR / NARROW")))))))</x:f>
      </x:c>
      <x:c r="AJ158" s="30" t="str">
        <x:f>IF(A158="","",IF(AI158="DECISION-USABLE","Freeze the audited wording for downstream use.",IF(AI158="BOUNDED INFERENCE","Freeze the bounded inference with its label and limitation.",IF(AI158="REPAIR / NARROW","Repair ownership, role fit, provenance, controls or wording before use.","Hold the record out of decision use until the blocking condition is resolved."))))</x:f>
      </x:c>
      <x:c r="AK158" s="30" t="str">
        <x:f>IF(A158="","",C158&amp;"|~|"&amp;B158&amp;"|~|"&amp;D158&amp;"|~|"&amp;E158&amp;"|~|"&amp;F158&amp;"|~|"&amp;G158)</x:f>
      </x:c>
      <x:c r="AL158" s="30" t="str">
        <x:f>IF(A158="","",B158&amp;"|~|"&amp;C158&amp;"|~|"&amp;D158)</x:f>
      </x:c>
    </x:row>
    <x:row r="159">
      <x:c r="A159" s="24"/>
      <x:c r="B159" s="24"/>
      <x:c r="C159" s="24"/>
      <x:c r="D159" s="24"/>
      <x:c r="E159" s="24"/>
      <x:c r="F159" s="24"/>
      <x:c r="G159" s="24"/>
      <x:c r="H159" s="24"/>
      <x:c r="I159" s="24"/>
      <x:c r="J159" s="24"/>
      <x:c r="K159" s="24"/>
      <x:c r="L159" s="34"/>
      <x:c r="M159" s="34"/>
      <x:c r="N159" s="24"/>
      <x:c r="O159" s="24"/>
      <x:c r="P159" s="24"/>
      <x:c r="Q159" s="24"/>
      <x:c r="R159" s="24"/>
      <x:c r="S159" s="24"/>
      <x:c r="T159" s="24"/>
      <x:c r="U159" s="24"/>
      <x:c r="V159" s="24"/>
      <x:c r="W159" s="24"/>
      <x:c r="X159" s="24"/>
      <x:c r="Y159" s="24"/>
      <x:c r="Z159" s="24"/>
      <x:c r="AA159" s="24"/>
      <x:c r="AB159" s="30" t="str">
        <x:f>IF(A159="","",IF(COUNTIF($A$6:$A$205,A159)=1,"VALID","INVALID - DUPLICATE EVIDENCE ID"))</x:f>
      </x:c>
      <x:c r="AC159" s="30" t="str">
        <x:f>IF(A159="","",IF(AND(COUNTIF(DECISION_CONTEXT!$A$6:$A$205,B159)=1,EXACT(B159,INDEX(DECISION_CONTEXT!$A$6:$A$205,MATCH(B159,DECISION_CONTEXT!$A$6:$A$205,0)))),"VALID","INVALID - DECISION LINK"))</x:f>
      </x:c>
      <x:c r="AD159" s="30" t="str">
        <x:f>IF(A159="","",IF(AND(COUNTIF(CLAIM_REGISTER!$A$6:$A$205,C159)=1,EXACT(AK159,INDEX(CLAIM_REGISTER!$Q$6:$Q$205,MATCH(C159,CLAIM_REGISTER!$A$6:$A$205,0)))),"VALID","INVALID - CLAIM OWNERSHIP"))</x:f>
      </x:c>
      <x:c r="AE159" s="30" t="str">
        <x:f>IF(A159="","",IF(AND(OR(EXACT(F159,"MATERIAL"),EXACT(F159,"SUPPORTING")),OR(EXACT(I159,"FIRST-PARTY PUBLISHED"),EXACT(I159,"BUYER / SALES EVIDENCE"),EXACT(I159,"INDEPENDENT THIRD PARTY"),EXACT(I159,"MODELLED / ESTIMATED"),EXACT(I159,"DISCOVERY / INDEX"),EXACT(I159,"INTERNAL OBSERVATION"),EXACT(I159,"SPECIALIST / AUTHORITY"),EXACT(I159,"DECISION RECORD")),OR(EXACT(J159,"YES"),EXACT(J159,"NO"),EXACT(J159,"UNCLEAR")),OR(EXACT(O159,"OBSERVED"),EXACT(O159,"INFERRED"),EXACT(O159,"ASSUMED"),EXACT(O159,"CONTRADICTORY"),EXACT(O159,"UNRESOLVED")),OR(EXACT(P159,"TRACEABLE"),EXACT(P159,"NOT TRACEABLE")),OR(EXACT(Q159,"CURRENT ENOUGH"),EXACT(Q159,"STALE / UNCLEAR")),OR(EXACT(R159,"DIRECT"),EXACT(R159,"INDIRECT")),OR(EXACT(S159,"IN SCOPE"),EXACT(S159,"PARTIAL / OUT OF SCOPE")),OR(EXACT(T159,"INDEPENDENT"),EXACT(T159,"DERIVATIVE / UNCLEAR")),OR(EXACT(U159,"PRESENT"),EXACT(U159,"ABSENT / NOT REQUIRED")),OR(EXACT(V159,"NONE KNOWN"),EXACT(V159,"MATERIAL CONFLICT")),OR(EXACT(W159,"ACCEPTABLE"),EXACT(W159,"UNCLEAR"),EXACT(W159,"PROHIBITED"))),"VALID","INVALID - CONTROLLED TOKEN"))</x:f>
      </x:c>
      <x:c r="AF159" s="30" t="str">
        <x:f>IF(A159="","",IF(AND(B159&lt;&gt;"",C159&lt;&gt;"",D159&lt;&gt;"",E159&lt;&gt;"",G159&lt;&gt;"",H159&lt;&gt;"",K159&lt;&gt;"",L159&lt;&gt;"",M159&lt;&gt;"",N159&lt;&gt;"",X159&lt;&gt;"",Y159&lt;&gt;"",Z159&lt;&gt;"",AA159&lt;&gt;""),"VALID","INVALID - REQUIRED FIELD"))</x:f>
      </x:c>
      <x:c r="AG159" s="30" t="str">
        <x:f>IF(A159="","",IF(W159="PROHIBITED","HOLD",IF(J159="NO","HOLD",IF(P159="NOT TRACEABLE","HOLD",IF(AND(O159="ASSUMED",F159="MATERIAL"),"HOLD",IF(OR(O159="CONTRADICTORY",O159="UNRESOLVED",V159="MATERIAL CONFLICT"),"HOLD",""))))))</x:f>
      </x:c>
      <x:c r="AH159" s="30" t="str">
        <x:f>IF(A159="","",IF(OR(Q159="STALE / UNCLEAR",R159="INDIRECT",S159="PARTIAL / OUT OF SCOPE",T159="DERIVATIVE / UNCLEAR",AND(O159="INFERRED",F159="MATERIAL",U159&lt;&gt;"PRESENT"),O159="ASSUMED"),"WEAK","CLEAR"))</x:f>
      </x:c>
      <x:c r="AI159" s="30" t="str">
        <x:f>IF(A159="","",IF(OR(AB159&lt;&gt;"VALID",AC159&lt;&gt;"VALID",AD159&lt;&gt;"VALID",AE159&lt;&gt;"VALID",AF159&lt;&gt;"VALID"),"REPAIR / NARROW",IF(AG159="HOLD","HOLD / EXCLUDE",IF(OR(J159="UNCLEAR",W159="UNCLEAR"),"REPAIR / NARROW",IF(AH159="WEAK",IF(AND(O159="INFERRED",J159="YES",P159="TRACEABLE",Q159="CURRENT ENOUGH",S159="IN SCOPE",W159="ACCEPTABLE",OR(F159="SUPPORTING",U159="PRESENT")),"BOUNDED INFERENCE","REPAIR / NARROW"),IF(O159="OBSERVED","DECISION-USABLE",IF(O159="INFERRED","BOUNDED INFERENCE","REPAIR / NARROW")))))))</x:f>
      </x:c>
      <x:c r="AJ159" s="30" t="str">
        <x:f>IF(A159="","",IF(AI159="DECISION-USABLE","Freeze the audited wording for downstream use.",IF(AI159="BOUNDED INFERENCE","Freeze the bounded inference with its label and limitation.",IF(AI159="REPAIR / NARROW","Repair ownership, role fit, provenance, controls or wording before use.","Hold the record out of decision use until the blocking condition is resolved."))))</x:f>
      </x:c>
      <x:c r="AK159" s="30" t="str">
        <x:f>IF(A159="","",C159&amp;"|~|"&amp;B159&amp;"|~|"&amp;D159&amp;"|~|"&amp;E159&amp;"|~|"&amp;F159&amp;"|~|"&amp;G159)</x:f>
      </x:c>
      <x:c r="AL159" s="30" t="str">
        <x:f>IF(A159="","",B159&amp;"|~|"&amp;C159&amp;"|~|"&amp;D159)</x:f>
      </x:c>
    </x:row>
    <x:row r="160">
      <x:c r="A160" s="24"/>
      <x:c r="B160" s="24"/>
      <x:c r="C160" s="24"/>
      <x:c r="D160" s="24"/>
      <x:c r="E160" s="24"/>
      <x:c r="F160" s="24"/>
      <x:c r="G160" s="24"/>
      <x:c r="H160" s="24"/>
      <x:c r="I160" s="24"/>
      <x:c r="J160" s="24"/>
      <x:c r="K160" s="24"/>
      <x:c r="L160" s="34"/>
      <x:c r="M160" s="34"/>
      <x:c r="N160" s="24"/>
      <x:c r="O160" s="24"/>
      <x:c r="P160" s="24"/>
      <x:c r="Q160" s="24"/>
      <x:c r="R160" s="24"/>
      <x:c r="S160" s="24"/>
      <x:c r="T160" s="24"/>
      <x:c r="U160" s="24"/>
      <x:c r="V160" s="24"/>
      <x:c r="W160" s="24"/>
      <x:c r="X160" s="24"/>
      <x:c r="Y160" s="24"/>
      <x:c r="Z160" s="24"/>
      <x:c r="AA160" s="24"/>
      <x:c r="AB160" s="30" t="str">
        <x:f>IF(A160="","",IF(COUNTIF($A$6:$A$205,A160)=1,"VALID","INVALID - DUPLICATE EVIDENCE ID"))</x:f>
      </x:c>
      <x:c r="AC160" s="30" t="str">
        <x:f>IF(A160="","",IF(AND(COUNTIF(DECISION_CONTEXT!$A$6:$A$205,B160)=1,EXACT(B160,INDEX(DECISION_CONTEXT!$A$6:$A$205,MATCH(B160,DECISION_CONTEXT!$A$6:$A$205,0)))),"VALID","INVALID - DECISION LINK"))</x:f>
      </x:c>
      <x:c r="AD160" s="30" t="str">
        <x:f>IF(A160="","",IF(AND(COUNTIF(CLAIM_REGISTER!$A$6:$A$205,C160)=1,EXACT(AK160,INDEX(CLAIM_REGISTER!$Q$6:$Q$205,MATCH(C160,CLAIM_REGISTER!$A$6:$A$205,0)))),"VALID","INVALID - CLAIM OWNERSHIP"))</x:f>
      </x:c>
      <x:c r="AE160" s="30" t="str">
        <x:f>IF(A160="","",IF(AND(OR(EXACT(F160,"MATERIAL"),EXACT(F160,"SUPPORTING")),OR(EXACT(I160,"FIRST-PARTY PUBLISHED"),EXACT(I160,"BUYER / SALES EVIDENCE"),EXACT(I160,"INDEPENDENT THIRD PARTY"),EXACT(I160,"MODELLED / ESTIMATED"),EXACT(I160,"DISCOVERY / INDEX"),EXACT(I160,"INTERNAL OBSERVATION"),EXACT(I160,"SPECIALIST / AUTHORITY"),EXACT(I160,"DECISION RECORD")),OR(EXACT(J160,"YES"),EXACT(J160,"NO"),EXACT(J160,"UNCLEAR")),OR(EXACT(O160,"OBSERVED"),EXACT(O160,"INFERRED"),EXACT(O160,"ASSUMED"),EXACT(O160,"CONTRADICTORY"),EXACT(O160,"UNRESOLVED")),OR(EXACT(P160,"TRACEABLE"),EXACT(P160,"NOT TRACEABLE")),OR(EXACT(Q160,"CURRENT ENOUGH"),EXACT(Q160,"STALE / UNCLEAR")),OR(EXACT(R160,"DIRECT"),EXACT(R160,"INDIRECT")),OR(EXACT(S160,"IN SCOPE"),EXACT(S160,"PARTIAL / OUT OF SCOPE")),OR(EXACT(T160,"INDEPENDENT"),EXACT(T160,"DERIVATIVE / UNCLEAR")),OR(EXACT(U160,"PRESENT"),EXACT(U160,"ABSENT / NOT REQUIRED")),OR(EXACT(V160,"NONE KNOWN"),EXACT(V160,"MATERIAL CONFLICT")),OR(EXACT(W160,"ACCEPTABLE"),EXACT(W160,"UNCLEAR"),EXACT(W160,"PROHIBITED"))),"VALID","INVALID - CONTROLLED TOKEN"))</x:f>
      </x:c>
      <x:c r="AF160" s="30" t="str">
        <x:f>IF(A160="","",IF(AND(B160&lt;&gt;"",C160&lt;&gt;"",D160&lt;&gt;"",E160&lt;&gt;"",G160&lt;&gt;"",H160&lt;&gt;"",K160&lt;&gt;"",L160&lt;&gt;"",M160&lt;&gt;"",N160&lt;&gt;"",X160&lt;&gt;"",Y160&lt;&gt;"",Z160&lt;&gt;"",AA160&lt;&gt;""),"VALID","INVALID - REQUIRED FIELD"))</x:f>
      </x:c>
      <x:c r="AG160" s="30" t="str">
        <x:f>IF(A160="","",IF(W160="PROHIBITED","HOLD",IF(J160="NO","HOLD",IF(P160="NOT TRACEABLE","HOLD",IF(AND(O160="ASSUMED",F160="MATERIAL"),"HOLD",IF(OR(O160="CONTRADICTORY",O160="UNRESOLVED",V160="MATERIAL CONFLICT"),"HOLD",""))))))</x:f>
      </x:c>
      <x:c r="AH160" s="30" t="str">
        <x:f>IF(A160="","",IF(OR(Q160="STALE / UNCLEAR",R160="INDIRECT",S160="PARTIAL / OUT OF SCOPE",T160="DERIVATIVE / UNCLEAR",AND(O160="INFERRED",F160="MATERIAL",U160&lt;&gt;"PRESENT"),O160="ASSUMED"),"WEAK","CLEAR"))</x:f>
      </x:c>
      <x:c r="AI160" s="30" t="str">
        <x:f>IF(A160="","",IF(OR(AB160&lt;&gt;"VALID",AC160&lt;&gt;"VALID",AD160&lt;&gt;"VALID",AE160&lt;&gt;"VALID",AF160&lt;&gt;"VALID"),"REPAIR / NARROW",IF(AG160="HOLD","HOLD / EXCLUDE",IF(OR(J160="UNCLEAR",W160="UNCLEAR"),"REPAIR / NARROW",IF(AH160="WEAK",IF(AND(O160="INFERRED",J160="YES",P160="TRACEABLE",Q160="CURRENT ENOUGH",S160="IN SCOPE",W160="ACCEPTABLE",OR(F160="SUPPORTING",U160="PRESENT")),"BOUNDED INFERENCE","REPAIR / NARROW"),IF(O160="OBSERVED","DECISION-USABLE",IF(O160="INFERRED","BOUNDED INFERENCE","REPAIR / NARROW")))))))</x:f>
      </x:c>
      <x:c r="AJ160" s="30" t="str">
        <x:f>IF(A160="","",IF(AI160="DECISION-USABLE","Freeze the audited wording for downstream use.",IF(AI160="BOUNDED INFERENCE","Freeze the bounded inference with its label and limitation.",IF(AI160="REPAIR / NARROW","Repair ownership, role fit, provenance, controls or wording before use.","Hold the record out of decision use until the blocking condition is resolved."))))</x:f>
      </x:c>
      <x:c r="AK160" s="30" t="str">
        <x:f>IF(A160="","",C160&amp;"|~|"&amp;B160&amp;"|~|"&amp;D160&amp;"|~|"&amp;E160&amp;"|~|"&amp;F160&amp;"|~|"&amp;G160)</x:f>
      </x:c>
      <x:c r="AL160" s="30" t="str">
        <x:f>IF(A160="","",B160&amp;"|~|"&amp;C160&amp;"|~|"&amp;D160)</x:f>
      </x:c>
    </x:row>
    <x:row r="161">
      <x:c r="A161" s="24"/>
      <x:c r="B161" s="24"/>
      <x:c r="C161" s="24"/>
      <x:c r="D161" s="24"/>
      <x:c r="E161" s="24"/>
      <x:c r="F161" s="24"/>
      <x:c r="G161" s="24"/>
      <x:c r="H161" s="24"/>
      <x:c r="I161" s="24"/>
      <x:c r="J161" s="24"/>
      <x:c r="K161" s="24"/>
      <x:c r="L161" s="34"/>
      <x:c r="M161" s="34"/>
      <x:c r="N161" s="24"/>
      <x:c r="O161" s="24"/>
      <x:c r="P161" s="24"/>
      <x:c r="Q161" s="24"/>
      <x:c r="R161" s="24"/>
      <x:c r="S161" s="24"/>
      <x:c r="T161" s="24"/>
      <x:c r="U161" s="24"/>
      <x:c r="V161" s="24"/>
      <x:c r="W161" s="24"/>
      <x:c r="X161" s="24"/>
      <x:c r="Y161" s="24"/>
      <x:c r="Z161" s="24"/>
      <x:c r="AA161" s="24"/>
      <x:c r="AB161" s="30" t="str">
        <x:f>IF(A161="","",IF(COUNTIF($A$6:$A$205,A161)=1,"VALID","INVALID - DUPLICATE EVIDENCE ID"))</x:f>
      </x:c>
      <x:c r="AC161" s="30" t="str">
        <x:f>IF(A161="","",IF(AND(COUNTIF(DECISION_CONTEXT!$A$6:$A$205,B161)=1,EXACT(B161,INDEX(DECISION_CONTEXT!$A$6:$A$205,MATCH(B161,DECISION_CONTEXT!$A$6:$A$205,0)))),"VALID","INVALID - DECISION LINK"))</x:f>
      </x:c>
      <x:c r="AD161" s="30" t="str">
        <x:f>IF(A161="","",IF(AND(COUNTIF(CLAIM_REGISTER!$A$6:$A$205,C161)=1,EXACT(AK161,INDEX(CLAIM_REGISTER!$Q$6:$Q$205,MATCH(C161,CLAIM_REGISTER!$A$6:$A$205,0)))),"VALID","INVALID - CLAIM OWNERSHIP"))</x:f>
      </x:c>
      <x:c r="AE161" s="30" t="str">
        <x:f>IF(A161="","",IF(AND(OR(EXACT(F161,"MATERIAL"),EXACT(F161,"SUPPORTING")),OR(EXACT(I161,"FIRST-PARTY PUBLISHED"),EXACT(I161,"BUYER / SALES EVIDENCE"),EXACT(I161,"INDEPENDENT THIRD PARTY"),EXACT(I161,"MODELLED / ESTIMATED"),EXACT(I161,"DISCOVERY / INDEX"),EXACT(I161,"INTERNAL OBSERVATION"),EXACT(I161,"SPECIALIST / AUTHORITY"),EXACT(I161,"DECISION RECORD")),OR(EXACT(J161,"YES"),EXACT(J161,"NO"),EXACT(J161,"UNCLEAR")),OR(EXACT(O161,"OBSERVED"),EXACT(O161,"INFERRED"),EXACT(O161,"ASSUMED"),EXACT(O161,"CONTRADICTORY"),EXACT(O161,"UNRESOLVED")),OR(EXACT(P161,"TRACEABLE"),EXACT(P161,"NOT TRACEABLE")),OR(EXACT(Q161,"CURRENT ENOUGH"),EXACT(Q161,"STALE / UNCLEAR")),OR(EXACT(R161,"DIRECT"),EXACT(R161,"INDIRECT")),OR(EXACT(S161,"IN SCOPE"),EXACT(S161,"PARTIAL / OUT OF SCOPE")),OR(EXACT(T161,"INDEPENDENT"),EXACT(T161,"DERIVATIVE / UNCLEAR")),OR(EXACT(U161,"PRESENT"),EXACT(U161,"ABSENT / NOT REQUIRED")),OR(EXACT(V161,"NONE KNOWN"),EXACT(V161,"MATERIAL CONFLICT")),OR(EXACT(W161,"ACCEPTABLE"),EXACT(W161,"UNCLEAR"),EXACT(W161,"PROHIBITED"))),"VALID","INVALID - CONTROLLED TOKEN"))</x:f>
      </x:c>
      <x:c r="AF161" s="30" t="str">
        <x:f>IF(A161="","",IF(AND(B161&lt;&gt;"",C161&lt;&gt;"",D161&lt;&gt;"",E161&lt;&gt;"",G161&lt;&gt;"",H161&lt;&gt;"",K161&lt;&gt;"",L161&lt;&gt;"",M161&lt;&gt;"",N161&lt;&gt;"",X161&lt;&gt;"",Y161&lt;&gt;"",Z161&lt;&gt;"",AA161&lt;&gt;""),"VALID","INVALID - REQUIRED FIELD"))</x:f>
      </x:c>
      <x:c r="AG161" s="30" t="str">
        <x:f>IF(A161="","",IF(W161="PROHIBITED","HOLD",IF(J161="NO","HOLD",IF(P161="NOT TRACEABLE","HOLD",IF(AND(O161="ASSUMED",F161="MATERIAL"),"HOLD",IF(OR(O161="CONTRADICTORY",O161="UNRESOLVED",V161="MATERIAL CONFLICT"),"HOLD",""))))))</x:f>
      </x:c>
      <x:c r="AH161" s="30" t="str">
        <x:f>IF(A161="","",IF(OR(Q161="STALE / UNCLEAR",R161="INDIRECT",S161="PARTIAL / OUT OF SCOPE",T161="DERIVATIVE / UNCLEAR",AND(O161="INFERRED",F161="MATERIAL",U161&lt;&gt;"PRESENT"),O161="ASSUMED"),"WEAK","CLEAR"))</x:f>
      </x:c>
      <x:c r="AI161" s="30" t="str">
        <x:f>IF(A161="","",IF(OR(AB161&lt;&gt;"VALID",AC161&lt;&gt;"VALID",AD161&lt;&gt;"VALID",AE161&lt;&gt;"VALID",AF161&lt;&gt;"VALID"),"REPAIR / NARROW",IF(AG161="HOLD","HOLD / EXCLUDE",IF(OR(J161="UNCLEAR",W161="UNCLEAR"),"REPAIR / NARROW",IF(AH161="WEAK",IF(AND(O161="INFERRED",J161="YES",P161="TRACEABLE",Q161="CURRENT ENOUGH",S161="IN SCOPE",W161="ACCEPTABLE",OR(F161="SUPPORTING",U161="PRESENT")),"BOUNDED INFERENCE","REPAIR / NARROW"),IF(O161="OBSERVED","DECISION-USABLE",IF(O161="INFERRED","BOUNDED INFERENCE","REPAIR / NARROW")))))))</x:f>
      </x:c>
      <x:c r="AJ161" s="30" t="str">
        <x:f>IF(A161="","",IF(AI161="DECISION-USABLE","Freeze the audited wording for downstream use.",IF(AI161="BOUNDED INFERENCE","Freeze the bounded inference with its label and limitation.",IF(AI161="REPAIR / NARROW","Repair ownership, role fit, provenance, controls or wording before use.","Hold the record out of decision use until the blocking condition is resolved."))))</x:f>
      </x:c>
      <x:c r="AK161" s="30" t="str">
        <x:f>IF(A161="","",C161&amp;"|~|"&amp;B161&amp;"|~|"&amp;D161&amp;"|~|"&amp;E161&amp;"|~|"&amp;F161&amp;"|~|"&amp;G161)</x:f>
      </x:c>
      <x:c r="AL161" s="30" t="str">
        <x:f>IF(A161="","",B161&amp;"|~|"&amp;C161&amp;"|~|"&amp;D161)</x:f>
      </x:c>
    </x:row>
    <x:row r="162">
      <x:c r="A162" s="24"/>
      <x:c r="B162" s="24"/>
      <x:c r="C162" s="24"/>
      <x:c r="D162" s="24"/>
      <x:c r="E162" s="24"/>
      <x:c r="F162" s="24"/>
      <x:c r="G162" s="24"/>
      <x:c r="H162" s="24"/>
      <x:c r="I162" s="24"/>
      <x:c r="J162" s="24"/>
      <x:c r="K162" s="24"/>
      <x:c r="L162" s="34"/>
      <x:c r="M162" s="34"/>
      <x:c r="N162" s="24"/>
      <x:c r="O162" s="24"/>
      <x:c r="P162" s="24"/>
      <x:c r="Q162" s="24"/>
      <x:c r="R162" s="24"/>
      <x:c r="S162" s="24"/>
      <x:c r="T162" s="24"/>
      <x:c r="U162" s="24"/>
      <x:c r="V162" s="24"/>
      <x:c r="W162" s="24"/>
      <x:c r="X162" s="24"/>
      <x:c r="Y162" s="24"/>
      <x:c r="Z162" s="24"/>
      <x:c r="AA162" s="24"/>
      <x:c r="AB162" s="30" t="str">
        <x:f>IF(A162="","",IF(COUNTIF($A$6:$A$205,A162)=1,"VALID","INVALID - DUPLICATE EVIDENCE ID"))</x:f>
      </x:c>
      <x:c r="AC162" s="30" t="str">
        <x:f>IF(A162="","",IF(AND(COUNTIF(DECISION_CONTEXT!$A$6:$A$205,B162)=1,EXACT(B162,INDEX(DECISION_CONTEXT!$A$6:$A$205,MATCH(B162,DECISION_CONTEXT!$A$6:$A$205,0)))),"VALID","INVALID - DECISION LINK"))</x:f>
      </x:c>
      <x:c r="AD162" s="30" t="str">
        <x:f>IF(A162="","",IF(AND(COUNTIF(CLAIM_REGISTER!$A$6:$A$205,C162)=1,EXACT(AK162,INDEX(CLAIM_REGISTER!$Q$6:$Q$205,MATCH(C162,CLAIM_REGISTER!$A$6:$A$205,0)))),"VALID","INVALID - CLAIM OWNERSHIP"))</x:f>
      </x:c>
      <x:c r="AE162" s="30" t="str">
        <x:f>IF(A162="","",IF(AND(OR(EXACT(F162,"MATERIAL"),EXACT(F162,"SUPPORTING")),OR(EXACT(I162,"FIRST-PARTY PUBLISHED"),EXACT(I162,"BUYER / SALES EVIDENCE"),EXACT(I162,"INDEPENDENT THIRD PARTY"),EXACT(I162,"MODELLED / ESTIMATED"),EXACT(I162,"DISCOVERY / INDEX"),EXACT(I162,"INTERNAL OBSERVATION"),EXACT(I162,"SPECIALIST / AUTHORITY"),EXACT(I162,"DECISION RECORD")),OR(EXACT(J162,"YES"),EXACT(J162,"NO"),EXACT(J162,"UNCLEAR")),OR(EXACT(O162,"OBSERVED"),EXACT(O162,"INFERRED"),EXACT(O162,"ASSUMED"),EXACT(O162,"CONTRADICTORY"),EXACT(O162,"UNRESOLVED")),OR(EXACT(P162,"TRACEABLE"),EXACT(P162,"NOT TRACEABLE")),OR(EXACT(Q162,"CURRENT ENOUGH"),EXACT(Q162,"STALE / UNCLEAR")),OR(EXACT(R162,"DIRECT"),EXACT(R162,"INDIRECT")),OR(EXACT(S162,"IN SCOPE"),EXACT(S162,"PARTIAL / OUT OF SCOPE")),OR(EXACT(T162,"INDEPENDENT"),EXACT(T162,"DERIVATIVE / UNCLEAR")),OR(EXACT(U162,"PRESENT"),EXACT(U162,"ABSENT / NOT REQUIRED")),OR(EXACT(V162,"NONE KNOWN"),EXACT(V162,"MATERIAL CONFLICT")),OR(EXACT(W162,"ACCEPTABLE"),EXACT(W162,"UNCLEAR"),EXACT(W162,"PROHIBITED"))),"VALID","INVALID - CONTROLLED TOKEN"))</x:f>
      </x:c>
      <x:c r="AF162" s="30" t="str">
        <x:f>IF(A162="","",IF(AND(B162&lt;&gt;"",C162&lt;&gt;"",D162&lt;&gt;"",E162&lt;&gt;"",G162&lt;&gt;"",H162&lt;&gt;"",K162&lt;&gt;"",L162&lt;&gt;"",M162&lt;&gt;"",N162&lt;&gt;"",X162&lt;&gt;"",Y162&lt;&gt;"",Z162&lt;&gt;"",AA162&lt;&gt;""),"VALID","INVALID - REQUIRED FIELD"))</x:f>
      </x:c>
      <x:c r="AG162" s="30" t="str">
        <x:f>IF(A162="","",IF(W162="PROHIBITED","HOLD",IF(J162="NO","HOLD",IF(P162="NOT TRACEABLE","HOLD",IF(AND(O162="ASSUMED",F162="MATERIAL"),"HOLD",IF(OR(O162="CONTRADICTORY",O162="UNRESOLVED",V162="MATERIAL CONFLICT"),"HOLD",""))))))</x:f>
      </x:c>
      <x:c r="AH162" s="30" t="str">
        <x:f>IF(A162="","",IF(OR(Q162="STALE / UNCLEAR",R162="INDIRECT",S162="PARTIAL / OUT OF SCOPE",T162="DERIVATIVE / UNCLEAR",AND(O162="INFERRED",F162="MATERIAL",U162&lt;&gt;"PRESENT"),O162="ASSUMED"),"WEAK","CLEAR"))</x:f>
      </x:c>
      <x:c r="AI162" s="30" t="str">
        <x:f>IF(A162="","",IF(OR(AB162&lt;&gt;"VALID",AC162&lt;&gt;"VALID",AD162&lt;&gt;"VALID",AE162&lt;&gt;"VALID",AF162&lt;&gt;"VALID"),"REPAIR / NARROW",IF(AG162="HOLD","HOLD / EXCLUDE",IF(OR(J162="UNCLEAR",W162="UNCLEAR"),"REPAIR / NARROW",IF(AH162="WEAK",IF(AND(O162="INFERRED",J162="YES",P162="TRACEABLE",Q162="CURRENT ENOUGH",S162="IN SCOPE",W162="ACCEPTABLE",OR(F162="SUPPORTING",U162="PRESENT")),"BOUNDED INFERENCE","REPAIR / NARROW"),IF(O162="OBSERVED","DECISION-USABLE",IF(O162="INFERRED","BOUNDED INFERENCE","REPAIR / NARROW")))))))</x:f>
      </x:c>
      <x:c r="AJ162" s="30" t="str">
        <x:f>IF(A162="","",IF(AI162="DECISION-USABLE","Freeze the audited wording for downstream use.",IF(AI162="BOUNDED INFERENCE","Freeze the bounded inference with its label and limitation.",IF(AI162="REPAIR / NARROW","Repair ownership, role fit, provenance, controls or wording before use.","Hold the record out of decision use until the blocking condition is resolved."))))</x:f>
      </x:c>
      <x:c r="AK162" s="30" t="str">
        <x:f>IF(A162="","",C162&amp;"|~|"&amp;B162&amp;"|~|"&amp;D162&amp;"|~|"&amp;E162&amp;"|~|"&amp;F162&amp;"|~|"&amp;G162)</x:f>
      </x:c>
      <x:c r="AL162" s="30" t="str">
        <x:f>IF(A162="","",B162&amp;"|~|"&amp;C162&amp;"|~|"&amp;D162)</x:f>
      </x:c>
    </x:row>
    <x:row r="163">
      <x:c r="A163" s="24"/>
      <x:c r="B163" s="24"/>
      <x:c r="C163" s="24"/>
      <x:c r="D163" s="24"/>
      <x:c r="E163" s="24"/>
      <x:c r="F163" s="24"/>
      <x:c r="G163" s="24"/>
      <x:c r="H163" s="24"/>
      <x:c r="I163" s="24"/>
      <x:c r="J163" s="24"/>
      <x:c r="K163" s="24"/>
      <x:c r="L163" s="34"/>
      <x:c r="M163" s="34"/>
      <x:c r="N163" s="24"/>
      <x:c r="O163" s="24"/>
      <x:c r="P163" s="24"/>
      <x:c r="Q163" s="24"/>
      <x:c r="R163" s="24"/>
      <x:c r="S163" s="24"/>
      <x:c r="T163" s="24"/>
      <x:c r="U163" s="24"/>
      <x:c r="V163" s="24"/>
      <x:c r="W163" s="24"/>
      <x:c r="X163" s="24"/>
      <x:c r="Y163" s="24"/>
      <x:c r="Z163" s="24"/>
      <x:c r="AA163" s="24"/>
      <x:c r="AB163" s="30" t="str">
        <x:f>IF(A163="","",IF(COUNTIF($A$6:$A$205,A163)=1,"VALID","INVALID - DUPLICATE EVIDENCE ID"))</x:f>
      </x:c>
      <x:c r="AC163" s="30" t="str">
        <x:f>IF(A163="","",IF(AND(COUNTIF(DECISION_CONTEXT!$A$6:$A$205,B163)=1,EXACT(B163,INDEX(DECISION_CONTEXT!$A$6:$A$205,MATCH(B163,DECISION_CONTEXT!$A$6:$A$205,0)))),"VALID","INVALID - DECISION LINK"))</x:f>
      </x:c>
      <x:c r="AD163" s="30" t="str">
        <x:f>IF(A163="","",IF(AND(COUNTIF(CLAIM_REGISTER!$A$6:$A$205,C163)=1,EXACT(AK163,INDEX(CLAIM_REGISTER!$Q$6:$Q$205,MATCH(C163,CLAIM_REGISTER!$A$6:$A$205,0)))),"VALID","INVALID - CLAIM OWNERSHIP"))</x:f>
      </x:c>
      <x:c r="AE163" s="30" t="str">
        <x:f>IF(A163="","",IF(AND(OR(EXACT(F163,"MATERIAL"),EXACT(F163,"SUPPORTING")),OR(EXACT(I163,"FIRST-PARTY PUBLISHED"),EXACT(I163,"BUYER / SALES EVIDENCE"),EXACT(I163,"INDEPENDENT THIRD PARTY"),EXACT(I163,"MODELLED / ESTIMATED"),EXACT(I163,"DISCOVERY / INDEX"),EXACT(I163,"INTERNAL OBSERVATION"),EXACT(I163,"SPECIALIST / AUTHORITY"),EXACT(I163,"DECISION RECORD")),OR(EXACT(J163,"YES"),EXACT(J163,"NO"),EXACT(J163,"UNCLEAR")),OR(EXACT(O163,"OBSERVED"),EXACT(O163,"INFERRED"),EXACT(O163,"ASSUMED"),EXACT(O163,"CONTRADICTORY"),EXACT(O163,"UNRESOLVED")),OR(EXACT(P163,"TRACEABLE"),EXACT(P163,"NOT TRACEABLE")),OR(EXACT(Q163,"CURRENT ENOUGH"),EXACT(Q163,"STALE / UNCLEAR")),OR(EXACT(R163,"DIRECT"),EXACT(R163,"INDIRECT")),OR(EXACT(S163,"IN SCOPE"),EXACT(S163,"PARTIAL / OUT OF SCOPE")),OR(EXACT(T163,"INDEPENDENT"),EXACT(T163,"DERIVATIVE / UNCLEAR")),OR(EXACT(U163,"PRESENT"),EXACT(U163,"ABSENT / NOT REQUIRED")),OR(EXACT(V163,"NONE KNOWN"),EXACT(V163,"MATERIAL CONFLICT")),OR(EXACT(W163,"ACCEPTABLE"),EXACT(W163,"UNCLEAR"),EXACT(W163,"PROHIBITED"))),"VALID","INVALID - CONTROLLED TOKEN"))</x:f>
      </x:c>
      <x:c r="AF163" s="30" t="str">
        <x:f>IF(A163="","",IF(AND(B163&lt;&gt;"",C163&lt;&gt;"",D163&lt;&gt;"",E163&lt;&gt;"",G163&lt;&gt;"",H163&lt;&gt;"",K163&lt;&gt;"",L163&lt;&gt;"",M163&lt;&gt;"",N163&lt;&gt;"",X163&lt;&gt;"",Y163&lt;&gt;"",Z163&lt;&gt;"",AA163&lt;&gt;""),"VALID","INVALID - REQUIRED FIELD"))</x:f>
      </x:c>
      <x:c r="AG163" s="30" t="str">
        <x:f>IF(A163="","",IF(W163="PROHIBITED","HOLD",IF(J163="NO","HOLD",IF(P163="NOT TRACEABLE","HOLD",IF(AND(O163="ASSUMED",F163="MATERIAL"),"HOLD",IF(OR(O163="CONTRADICTORY",O163="UNRESOLVED",V163="MATERIAL CONFLICT"),"HOLD",""))))))</x:f>
      </x:c>
      <x:c r="AH163" s="30" t="str">
        <x:f>IF(A163="","",IF(OR(Q163="STALE / UNCLEAR",R163="INDIRECT",S163="PARTIAL / OUT OF SCOPE",T163="DERIVATIVE / UNCLEAR",AND(O163="INFERRED",F163="MATERIAL",U163&lt;&gt;"PRESENT"),O163="ASSUMED"),"WEAK","CLEAR"))</x:f>
      </x:c>
      <x:c r="AI163" s="30" t="str">
        <x:f>IF(A163="","",IF(OR(AB163&lt;&gt;"VALID",AC163&lt;&gt;"VALID",AD163&lt;&gt;"VALID",AE163&lt;&gt;"VALID",AF163&lt;&gt;"VALID"),"REPAIR / NARROW",IF(AG163="HOLD","HOLD / EXCLUDE",IF(OR(J163="UNCLEAR",W163="UNCLEAR"),"REPAIR / NARROW",IF(AH163="WEAK",IF(AND(O163="INFERRED",J163="YES",P163="TRACEABLE",Q163="CURRENT ENOUGH",S163="IN SCOPE",W163="ACCEPTABLE",OR(F163="SUPPORTING",U163="PRESENT")),"BOUNDED INFERENCE","REPAIR / NARROW"),IF(O163="OBSERVED","DECISION-USABLE",IF(O163="INFERRED","BOUNDED INFERENCE","REPAIR / NARROW")))))))</x:f>
      </x:c>
      <x:c r="AJ163" s="30" t="str">
        <x:f>IF(A163="","",IF(AI163="DECISION-USABLE","Freeze the audited wording for downstream use.",IF(AI163="BOUNDED INFERENCE","Freeze the bounded inference with its label and limitation.",IF(AI163="REPAIR / NARROW","Repair ownership, role fit, provenance, controls or wording before use.","Hold the record out of decision use until the blocking condition is resolved."))))</x:f>
      </x:c>
      <x:c r="AK163" s="30" t="str">
        <x:f>IF(A163="","",C163&amp;"|~|"&amp;B163&amp;"|~|"&amp;D163&amp;"|~|"&amp;E163&amp;"|~|"&amp;F163&amp;"|~|"&amp;G163)</x:f>
      </x:c>
      <x:c r="AL163" s="30" t="str">
        <x:f>IF(A163="","",B163&amp;"|~|"&amp;C163&amp;"|~|"&amp;D163)</x:f>
      </x:c>
    </x:row>
    <x:row r="164">
      <x:c r="A164" s="24"/>
      <x:c r="B164" s="24"/>
      <x:c r="C164" s="24"/>
      <x:c r="D164" s="24"/>
      <x:c r="E164" s="24"/>
      <x:c r="F164" s="24"/>
      <x:c r="G164" s="24"/>
      <x:c r="H164" s="24"/>
      <x:c r="I164" s="24"/>
      <x:c r="J164" s="24"/>
      <x:c r="K164" s="24"/>
      <x:c r="L164" s="34"/>
      <x:c r="M164" s="34"/>
      <x:c r="N164" s="24"/>
      <x:c r="O164" s="24"/>
      <x:c r="P164" s="24"/>
      <x:c r="Q164" s="24"/>
      <x:c r="R164" s="24"/>
      <x:c r="S164" s="24"/>
      <x:c r="T164" s="24"/>
      <x:c r="U164" s="24"/>
      <x:c r="V164" s="24"/>
      <x:c r="W164" s="24"/>
      <x:c r="X164" s="24"/>
      <x:c r="Y164" s="24"/>
      <x:c r="Z164" s="24"/>
      <x:c r="AA164" s="24"/>
      <x:c r="AB164" s="30" t="str">
        <x:f>IF(A164="","",IF(COUNTIF($A$6:$A$205,A164)=1,"VALID","INVALID - DUPLICATE EVIDENCE ID"))</x:f>
      </x:c>
      <x:c r="AC164" s="30" t="str">
        <x:f>IF(A164="","",IF(AND(COUNTIF(DECISION_CONTEXT!$A$6:$A$205,B164)=1,EXACT(B164,INDEX(DECISION_CONTEXT!$A$6:$A$205,MATCH(B164,DECISION_CONTEXT!$A$6:$A$205,0)))),"VALID","INVALID - DECISION LINK"))</x:f>
      </x:c>
      <x:c r="AD164" s="30" t="str">
        <x:f>IF(A164="","",IF(AND(COUNTIF(CLAIM_REGISTER!$A$6:$A$205,C164)=1,EXACT(AK164,INDEX(CLAIM_REGISTER!$Q$6:$Q$205,MATCH(C164,CLAIM_REGISTER!$A$6:$A$205,0)))),"VALID","INVALID - CLAIM OWNERSHIP"))</x:f>
      </x:c>
      <x:c r="AE164" s="30" t="str">
        <x:f>IF(A164="","",IF(AND(OR(EXACT(F164,"MATERIAL"),EXACT(F164,"SUPPORTING")),OR(EXACT(I164,"FIRST-PARTY PUBLISHED"),EXACT(I164,"BUYER / SALES EVIDENCE"),EXACT(I164,"INDEPENDENT THIRD PARTY"),EXACT(I164,"MODELLED / ESTIMATED"),EXACT(I164,"DISCOVERY / INDEX"),EXACT(I164,"INTERNAL OBSERVATION"),EXACT(I164,"SPECIALIST / AUTHORITY"),EXACT(I164,"DECISION RECORD")),OR(EXACT(J164,"YES"),EXACT(J164,"NO"),EXACT(J164,"UNCLEAR")),OR(EXACT(O164,"OBSERVED"),EXACT(O164,"INFERRED"),EXACT(O164,"ASSUMED"),EXACT(O164,"CONTRADICTORY"),EXACT(O164,"UNRESOLVED")),OR(EXACT(P164,"TRACEABLE"),EXACT(P164,"NOT TRACEABLE")),OR(EXACT(Q164,"CURRENT ENOUGH"),EXACT(Q164,"STALE / UNCLEAR")),OR(EXACT(R164,"DIRECT"),EXACT(R164,"INDIRECT")),OR(EXACT(S164,"IN SCOPE"),EXACT(S164,"PARTIAL / OUT OF SCOPE")),OR(EXACT(T164,"INDEPENDENT"),EXACT(T164,"DERIVATIVE / UNCLEAR")),OR(EXACT(U164,"PRESENT"),EXACT(U164,"ABSENT / NOT REQUIRED")),OR(EXACT(V164,"NONE KNOWN"),EXACT(V164,"MATERIAL CONFLICT")),OR(EXACT(W164,"ACCEPTABLE"),EXACT(W164,"UNCLEAR"),EXACT(W164,"PROHIBITED"))),"VALID","INVALID - CONTROLLED TOKEN"))</x:f>
      </x:c>
      <x:c r="AF164" s="30" t="str">
        <x:f>IF(A164="","",IF(AND(B164&lt;&gt;"",C164&lt;&gt;"",D164&lt;&gt;"",E164&lt;&gt;"",G164&lt;&gt;"",H164&lt;&gt;"",K164&lt;&gt;"",L164&lt;&gt;"",M164&lt;&gt;"",N164&lt;&gt;"",X164&lt;&gt;"",Y164&lt;&gt;"",Z164&lt;&gt;"",AA164&lt;&gt;""),"VALID","INVALID - REQUIRED FIELD"))</x:f>
      </x:c>
      <x:c r="AG164" s="30" t="str">
        <x:f>IF(A164="","",IF(W164="PROHIBITED","HOLD",IF(J164="NO","HOLD",IF(P164="NOT TRACEABLE","HOLD",IF(AND(O164="ASSUMED",F164="MATERIAL"),"HOLD",IF(OR(O164="CONTRADICTORY",O164="UNRESOLVED",V164="MATERIAL CONFLICT"),"HOLD",""))))))</x:f>
      </x:c>
      <x:c r="AH164" s="30" t="str">
        <x:f>IF(A164="","",IF(OR(Q164="STALE / UNCLEAR",R164="INDIRECT",S164="PARTIAL / OUT OF SCOPE",T164="DERIVATIVE / UNCLEAR",AND(O164="INFERRED",F164="MATERIAL",U164&lt;&gt;"PRESENT"),O164="ASSUMED"),"WEAK","CLEAR"))</x:f>
      </x:c>
      <x:c r="AI164" s="30" t="str">
        <x:f>IF(A164="","",IF(OR(AB164&lt;&gt;"VALID",AC164&lt;&gt;"VALID",AD164&lt;&gt;"VALID",AE164&lt;&gt;"VALID",AF164&lt;&gt;"VALID"),"REPAIR / NARROW",IF(AG164="HOLD","HOLD / EXCLUDE",IF(OR(J164="UNCLEAR",W164="UNCLEAR"),"REPAIR / NARROW",IF(AH164="WEAK",IF(AND(O164="INFERRED",J164="YES",P164="TRACEABLE",Q164="CURRENT ENOUGH",S164="IN SCOPE",W164="ACCEPTABLE",OR(F164="SUPPORTING",U164="PRESENT")),"BOUNDED INFERENCE","REPAIR / NARROW"),IF(O164="OBSERVED","DECISION-USABLE",IF(O164="INFERRED","BOUNDED INFERENCE","REPAIR / NARROW")))))))</x:f>
      </x:c>
      <x:c r="AJ164" s="30" t="str">
        <x:f>IF(A164="","",IF(AI164="DECISION-USABLE","Freeze the audited wording for downstream use.",IF(AI164="BOUNDED INFERENCE","Freeze the bounded inference with its label and limitation.",IF(AI164="REPAIR / NARROW","Repair ownership, role fit, provenance, controls or wording before use.","Hold the record out of decision use until the blocking condition is resolved."))))</x:f>
      </x:c>
      <x:c r="AK164" s="30" t="str">
        <x:f>IF(A164="","",C164&amp;"|~|"&amp;B164&amp;"|~|"&amp;D164&amp;"|~|"&amp;E164&amp;"|~|"&amp;F164&amp;"|~|"&amp;G164)</x:f>
      </x:c>
      <x:c r="AL164" s="30" t="str">
        <x:f>IF(A164="","",B164&amp;"|~|"&amp;C164&amp;"|~|"&amp;D164)</x:f>
      </x:c>
    </x:row>
    <x:row r="165">
      <x:c r="A165" s="24"/>
      <x:c r="B165" s="24"/>
      <x:c r="C165" s="24"/>
      <x:c r="D165" s="24"/>
      <x:c r="E165" s="24"/>
      <x:c r="F165" s="24"/>
      <x:c r="G165" s="24"/>
      <x:c r="H165" s="24"/>
      <x:c r="I165" s="24"/>
      <x:c r="J165" s="24"/>
      <x:c r="K165" s="24"/>
      <x:c r="L165" s="34"/>
      <x:c r="M165" s="34"/>
      <x:c r="N165" s="24"/>
      <x:c r="O165" s="24"/>
      <x:c r="P165" s="24"/>
      <x:c r="Q165" s="24"/>
      <x:c r="R165" s="24"/>
      <x:c r="S165" s="24"/>
      <x:c r="T165" s="24"/>
      <x:c r="U165" s="24"/>
      <x:c r="V165" s="24"/>
      <x:c r="W165" s="24"/>
      <x:c r="X165" s="24"/>
      <x:c r="Y165" s="24"/>
      <x:c r="Z165" s="24"/>
      <x:c r="AA165" s="24"/>
      <x:c r="AB165" s="30" t="str">
        <x:f>IF(A165="","",IF(COUNTIF($A$6:$A$205,A165)=1,"VALID","INVALID - DUPLICATE EVIDENCE ID"))</x:f>
      </x:c>
      <x:c r="AC165" s="30" t="str">
        <x:f>IF(A165="","",IF(AND(COUNTIF(DECISION_CONTEXT!$A$6:$A$205,B165)=1,EXACT(B165,INDEX(DECISION_CONTEXT!$A$6:$A$205,MATCH(B165,DECISION_CONTEXT!$A$6:$A$205,0)))),"VALID","INVALID - DECISION LINK"))</x:f>
      </x:c>
      <x:c r="AD165" s="30" t="str">
        <x:f>IF(A165="","",IF(AND(COUNTIF(CLAIM_REGISTER!$A$6:$A$205,C165)=1,EXACT(AK165,INDEX(CLAIM_REGISTER!$Q$6:$Q$205,MATCH(C165,CLAIM_REGISTER!$A$6:$A$205,0)))),"VALID","INVALID - CLAIM OWNERSHIP"))</x:f>
      </x:c>
      <x:c r="AE165" s="30" t="str">
        <x:f>IF(A165="","",IF(AND(OR(EXACT(F165,"MATERIAL"),EXACT(F165,"SUPPORTING")),OR(EXACT(I165,"FIRST-PARTY PUBLISHED"),EXACT(I165,"BUYER / SALES EVIDENCE"),EXACT(I165,"INDEPENDENT THIRD PARTY"),EXACT(I165,"MODELLED / ESTIMATED"),EXACT(I165,"DISCOVERY / INDEX"),EXACT(I165,"INTERNAL OBSERVATION"),EXACT(I165,"SPECIALIST / AUTHORITY"),EXACT(I165,"DECISION RECORD")),OR(EXACT(J165,"YES"),EXACT(J165,"NO"),EXACT(J165,"UNCLEAR")),OR(EXACT(O165,"OBSERVED"),EXACT(O165,"INFERRED"),EXACT(O165,"ASSUMED"),EXACT(O165,"CONTRADICTORY"),EXACT(O165,"UNRESOLVED")),OR(EXACT(P165,"TRACEABLE"),EXACT(P165,"NOT TRACEABLE")),OR(EXACT(Q165,"CURRENT ENOUGH"),EXACT(Q165,"STALE / UNCLEAR")),OR(EXACT(R165,"DIRECT"),EXACT(R165,"INDIRECT")),OR(EXACT(S165,"IN SCOPE"),EXACT(S165,"PARTIAL / OUT OF SCOPE")),OR(EXACT(T165,"INDEPENDENT"),EXACT(T165,"DERIVATIVE / UNCLEAR")),OR(EXACT(U165,"PRESENT"),EXACT(U165,"ABSENT / NOT REQUIRED")),OR(EXACT(V165,"NONE KNOWN"),EXACT(V165,"MATERIAL CONFLICT")),OR(EXACT(W165,"ACCEPTABLE"),EXACT(W165,"UNCLEAR"),EXACT(W165,"PROHIBITED"))),"VALID","INVALID - CONTROLLED TOKEN"))</x:f>
      </x:c>
      <x:c r="AF165" s="30" t="str">
        <x:f>IF(A165="","",IF(AND(B165&lt;&gt;"",C165&lt;&gt;"",D165&lt;&gt;"",E165&lt;&gt;"",G165&lt;&gt;"",H165&lt;&gt;"",K165&lt;&gt;"",L165&lt;&gt;"",M165&lt;&gt;"",N165&lt;&gt;"",X165&lt;&gt;"",Y165&lt;&gt;"",Z165&lt;&gt;"",AA165&lt;&gt;""),"VALID","INVALID - REQUIRED FIELD"))</x:f>
      </x:c>
      <x:c r="AG165" s="30" t="str">
        <x:f>IF(A165="","",IF(W165="PROHIBITED","HOLD",IF(J165="NO","HOLD",IF(P165="NOT TRACEABLE","HOLD",IF(AND(O165="ASSUMED",F165="MATERIAL"),"HOLD",IF(OR(O165="CONTRADICTORY",O165="UNRESOLVED",V165="MATERIAL CONFLICT"),"HOLD",""))))))</x:f>
      </x:c>
      <x:c r="AH165" s="30" t="str">
        <x:f>IF(A165="","",IF(OR(Q165="STALE / UNCLEAR",R165="INDIRECT",S165="PARTIAL / OUT OF SCOPE",T165="DERIVATIVE / UNCLEAR",AND(O165="INFERRED",F165="MATERIAL",U165&lt;&gt;"PRESENT"),O165="ASSUMED"),"WEAK","CLEAR"))</x:f>
      </x:c>
      <x:c r="AI165" s="30" t="str">
        <x:f>IF(A165="","",IF(OR(AB165&lt;&gt;"VALID",AC165&lt;&gt;"VALID",AD165&lt;&gt;"VALID",AE165&lt;&gt;"VALID",AF165&lt;&gt;"VALID"),"REPAIR / NARROW",IF(AG165="HOLD","HOLD / EXCLUDE",IF(OR(J165="UNCLEAR",W165="UNCLEAR"),"REPAIR / NARROW",IF(AH165="WEAK",IF(AND(O165="INFERRED",J165="YES",P165="TRACEABLE",Q165="CURRENT ENOUGH",S165="IN SCOPE",W165="ACCEPTABLE",OR(F165="SUPPORTING",U165="PRESENT")),"BOUNDED INFERENCE","REPAIR / NARROW"),IF(O165="OBSERVED","DECISION-USABLE",IF(O165="INFERRED","BOUNDED INFERENCE","REPAIR / NARROW")))))))</x:f>
      </x:c>
      <x:c r="AJ165" s="30" t="str">
        <x:f>IF(A165="","",IF(AI165="DECISION-USABLE","Freeze the audited wording for downstream use.",IF(AI165="BOUNDED INFERENCE","Freeze the bounded inference with its label and limitation.",IF(AI165="REPAIR / NARROW","Repair ownership, role fit, provenance, controls or wording before use.","Hold the record out of decision use until the blocking condition is resolved."))))</x:f>
      </x:c>
      <x:c r="AK165" s="30" t="str">
        <x:f>IF(A165="","",C165&amp;"|~|"&amp;B165&amp;"|~|"&amp;D165&amp;"|~|"&amp;E165&amp;"|~|"&amp;F165&amp;"|~|"&amp;G165)</x:f>
      </x:c>
      <x:c r="AL165" s="30" t="str">
        <x:f>IF(A165="","",B165&amp;"|~|"&amp;C165&amp;"|~|"&amp;D165)</x:f>
      </x:c>
    </x:row>
    <x:row r="166">
      <x:c r="A166" s="24"/>
      <x:c r="B166" s="24"/>
      <x:c r="C166" s="24"/>
      <x:c r="D166" s="24"/>
      <x:c r="E166" s="24"/>
      <x:c r="F166" s="24"/>
      <x:c r="G166" s="24"/>
      <x:c r="H166" s="24"/>
      <x:c r="I166" s="24"/>
      <x:c r="J166" s="24"/>
      <x:c r="K166" s="24"/>
      <x:c r="L166" s="34"/>
      <x:c r="M166" s="34"/>
      <x:c r="N166" s="24"/>
      <x:c r="O166" s="24"/>
      <x:c r="P166" s="24"/>
      <x:c r="Q166" s="24"/>
      <x:c r="R166" s="24"/>
      <x:c r="S166" s="24"/>
      <x:c r="T166" s="24"/>
      <x:c r="U166" s="24"/>
      <x:c r="V166" s="24"/>
      <x:c r="W166" s="24"/>
      <x:c r="X166" s="24"/>
      <x:c r="Y166" s="24"/>
      <x:c r="Z166" s="24"/>
      <x:c r="AA166" s="24"/>
      <x:c r="AB166" s="30" t="str">
        <x:f>IF(A166="","",IF(COUNTIF($A$6:$A$205,A166)=1,"VALID","INVALID - DUPLICATE EVIDENCE ID"))</x:f>
      </x:c>
      <x:c r="AC166" s="30" t="str">
        <x:f>IF(A166="","",IF(AND(COUNTIF(DECISION_CONTEXT!$A$6:$A$205,B166)=1,EXACT(B166,INDEX(DECISION_CONTEXT!$A$6:$A$205,MATCH(B166,DECISION_CONTEXT!$A$6:$A$205,0)))),"VALID","INVALID - DECISION LINK"))</x:f>
      </x:c>
      <x:c r="AD166" s="30" t="str">
        <x:f>IF(A166="","",IF(AND(COUNTIF(CLAIM_REGISTER!$A$6:$A$205,C166)=1,EXACT(AK166,INDEX(CLAIM_REGISTER!$Q$6:$Q$205,MATCH(C166,CLAIM_REGISTER!$A$6:$A$205,0)))),"VALID","INVALID - CLAIM OWNERSHIP"))</x:f>
      </x:c>
      <x:c r="AE166" s="30" t="str">
        <x:f>IF(A166="","",IF(AND(OR(EXACT(F166,"MATERIAL"),EXACT(F166,"SUPPORTING")),OR(EXACT(I166,"FIRST-PARTY PUBLISHED"),EXACT(I166,"BUYER / SALES EVIDENCE"),EXACT(I166,"INDEPENDENT THIRD PARTY"),EXACT(I166,"MODELLED / ESTIMATED"),EXACT(I166,"DISCOVERY / INDEX"),EXACT(I166,"INTERNAL OBSERVATION"),EXACT(I166,"SPECIALIST / AUTHORITY"),EXACT(I166,"DECISION RECORD")),OR(EXACT(J166,"YES"),EXACT(J166,"NO"),EXACT(J166,"UNCLEAR")),OR(EXACT(O166,"OBSERVED"),EXACT(O166,"INFERRED"),EXACT(O166,"ASSUMED"),EXACT(O166,"CONTRADICTORY"),EXACT(O166,"UNRESOLVED")),OR(EXACT(P166,"TRACEABLE"),EXACT(P166,"NOT TRACEABLE")),OR(EXACT(Q166,"CURRENT ENOUGH"),EXACT(Q166,"STALE / UNCLEAR")),OR(EXACT(R166,"DIRECT"),EXACT(R166,"INDIRECT")),OR(EXACT(S166,"IN SCOPE"),EXACT(S166,"PARTIAL / OUT OF SCOPE")),OR(EXACT(T166,"INDEPENDENT"),EXACT(T166,"DERIVATIVE / UNCLEAR")),OR(EXACT(U166,"PRESENT"),EXACT(U166,"ABSENT / NOT REQUIRED")),OR(EXACT(V166,"NONE KNOWN"),EXACT(V166,"MATERIAL CONFLICT")),OR(EXACT(W166,"ACCEPTABLE"),EXACT(W166,"UNCLEAR"),EXACT(W166,"PROHIBITED"))),"VALID","INVALID - CONTROLLED TOKEN"))</x:f>
      </x:c>
      <x:c r="AF166" s="30" t="str">
        <x:f>IF(A166="","",IF(AND(B166&lt;&gt;"",C166&lt;&gt;"",D166&lt;&gt;"",E166&lt;&gt;"",G166&lt;&gt;"",H166&lt;&gt;"",K166&lt;&gt;"",L166&lt;&gt;"",M166&lt;&gt;"",N166&lt;&gt;"",X166&lt;&gt;"",Y166&lt;&gt;"",Z166&lt;&gt;"",AA166&lt;&gt;""),"VALID","INVALID - REQUIRED FIELD"))</x:f>
      </x:c>
      <x:c r="AG166" s="30" t="str">
        <x:f>IF(A166="","",IF(W166="PROHIBITED","HOLD",IF(J166="NO","HOLD",IF(P166="NOT TRACEABLE","HOLD",IF(AND(O166="ASSUMED",F166="MATERIAL"),"HOLD",IF(OR(O166="CONTRADICTORY",O166="UNRESOLVED",V166="MATERIAL CONFLICT"),"HOLD",""))))))</x:f>
      </x:c>
      <x:c r="AH166" s="30" t="str">
        <x:f>IF(A166="","",IF(OR(Q166="STALE / UNCLEAR",R166="INDIRECT",S166="PARTIAL / OUT OF SCOPE",T166="DERIVATIVE / UNCLEAR",AND(O166="INFERRED",F166="MATERIAL",U166&lt;&gt;"PRESENT"),O166="ASSUMED"),"WEAK","CLEAR"))</x:f>
      </x:c>
      <x:c r="AI166" s="30" t="str">
        <x:f>IF(A166="","",IF(OR(AB166&lt;&gt;"VALID",AC166&lt;&gt;"VALID",AD166&lt;&gt;"VALID",AE166&lt;&gt;"VALID",AF166&lt;&gt;"VALID"),"REPAIR / NARROW",IF(AG166="HOLD","HOLD / EXCLUDE",IF(OR(J166="UNCLEAR",W166="UNCLEAR"),"REPAIR / NARROW",IF(AH166="WEAK",IF(AND(O166="INFERRED",J166="YES",P166="TRACEABLE",Q166="CURRENT ENOUGH",S166="IN SCOPE",W166="ACCEPTABLE",OR(F166="SUPPORTING",U166="PRESENT")),"BOUNDED INFERENCE","REPAIR / NARROW"),IF(O166="OBSERVED","DECISION-USABLE",IF(O166="INFERRED","BOUNDED INFERENCE","REPAIR / NARROW")))))))</x:f>
      </x:c>
      <x:c r="AJ166" s="30" t="str">
        <x:f>IF(A166="","",IF(AI166="DECISION-USABLE","Freeze the audited wording for downstream use.",IF(AI166="BOUNDED INFERENCE","Freeze the bounded inference with its label and limitation.",IF(AI166="REPAIR / NARROW","Repair ownership, role fit, provenance, controls or wording before use.","Hold the record out of decision use until the blocking condition is resolved."))))</x:f>
      </x:c>
      <x:c r="AK166" s="30" t="str">
        <x:f>IF(A166="","",C166&amp;"|~|"&amp;B166&amp;"|~|"&amp;D166&amp;"|~|"&amp;E166&amp;"|~|"&amp;F166&amp;"|~|"&amp;G166)</x:f>
      </x:c>
      <x:c r="AL166" s="30" t="str">
        <x:f>IF(A166="","",B166&amp;"|~|"&amp;C166&amp;"|~|"&amp;D166)</x:f>
      </x:c>
    </x:row>
    <x:row r="167">
      <x:c r="A167" s="24"/>
      <x:c r="B167" s="24"/>
      <x:c r="C167" s="24"/>
      <x:c r="D167" s="24"/>
      <x:c r="E167" s="24"/>
      <x:c r="F167" s="24"/>
      <x:c r="G167" s="24"/>
      <x:c r="H167" s="24"/>
      <x:c r="I167" s="24"/>
      <x:c r="J167" s="24"/>
      <x:c r="K167" s="24"/>
      <x:c r="L167" s="34"/>
      <x:c r="M167" s="34"/>
      <x:c r="N167" s="24"/>
      <x:c r="O167" s="24"/>
      <x:c r="P167" s="24"/>
      <x:c r="Q167" s="24"/>
      <x:c r="R167" s="24"/>
      <x:c r="S167" s="24"/>
      <x:c r="T167" s="24"/>
      <x:c r="U167" s="24"/>
      <x:c r="V167" s="24"/>
      <x:c r="W167" s="24"/>
      <x:c r="X167" s="24"/>
      <x:c r="Y167" s="24"/>
      <x:c r="Z167" s="24"/>
      <x:c r="AA167" s="24"/>
      <x:c r="AB167" s="30" t="str">
        <x:f>IF(A167="","",IF(COUNTIF($A$6:$A$205,A167)=1,"VALID","INVALID - DUPLICATE EVIDENCE ID"))</x:f>
      </x:c>
      <x:c r="AC167" s="30" t="str">
        <x:f>IF(A167="","",IF(AND(COUNTIF(DECISION_CONTEXT!$A$6:$A$205,B167)=1,EXACT(B167,INDEX(DECISION_CONTEXT!$A$6:$A$205,MATCH(B167,DECISION_CONTEXT!$A$6:$A$205,0)))),"VALID","INVALID - DECISION LINK"))</x:f>
      </x:c>
      <x:c r="AD167" s="30" t="str">
        <x:f>IF(A167="","",IF(AND(COUNTIF(CLAIM_REGISTER!$A$6:$A$205,C167)=1,EXACT(AK167,INDEX(CLAIM_REGISTER!$Q$6:$Q$205,MATCH(C167,CLAIM_REGISTER!$A$6:$A$205,0)))),"VALID","INVALID - CLAIM OWNERSHIP"))</x:f>
      </x:c>
      <x:c r="AE167" s="30" t="str">
        <x:f>IF(A167="","",IF(AND(OR(EXACT(F167,"MATERIAL"),EXACT(F167,"SUPPORTING")),OR(EXACT(I167,"FIRST-PARTY PUBLISHED"),EXACT(I167,"BUYER / SALES EVIDENCE"),EXACT(I167,"INDEPENDENT THIRD PARTY"),EXACT(I167,"MODELLED / ESTIMATED"),EXACT(I167,"DISCOVERY / INDEX"),EXACT(I167,"INTERNAL OBSERVATION"),EXACT(I167,"SPECIALIST / AUTHORITY"),EXACT(I167,"DECISION RECORD")),OR(EXACT(J167,"YES"),EXACT(J167,"NO"),EXACT(J167,"UNCLEAR")),OR(EXACT(O167,"OBSERVED"),EXACT(O167,"INFERRED"),EXACT(O167,"ASSUMED"),EXACT(O167,"CONTRADICTORY"),EXACT(O167,"UNRESOLVED")),OR(EXACT(P167,"TRACEABLE"),EXACT(P167,"NOT TRACEABLE")),OR(EXACT(Q167,"CURRENT ENOUGH"),EXACT(Q167,"STALE / UNCLEAR")),OR(EXACT(R167,"DIRECT"),EXACT(R167,"INDIRECT")),OR(EXACT(S167,"IN SCOPE"),EXACT(S167,"PARTIAL / OUT OF SCOPE")),OR(EXACT(T167,"INDEPENDENT"),EXACT(T167,"DERIVATIVE / UNCLEAR")),OR(EXACT(U167,"PRESENT"),EXACT(U167,"ABSENT / NOT REQUIRED")),OR(EXACT(V167,"NONE KNOWN"),EXACT(V167,"MATERIAL CONFLICT")),OR(EXACT(W167,"ACCEPTABLE"),EXACT(W167,"UNCLEAR"),EXACT(W167,"PROHIBITED"))),"VALID","INVALID - CONTROLLED TOKEN"))</x:f>
      </x:c>
      <x:c r="AF167" s="30" t="str">
        <x:f>IF(A167="","",IF(AND(B167&lt;&gt;"",C167&lt;&gt;"",D167&lt;&gt;"",E167&lt;&gt;"",G167&lt;&gt;"",H167&lt;&gt;"",K167&lt;&gt;"",L167&lt;&gt;"",M167&lt;&gt;"",N167&lt;&gt;"",X167&lt;&gt;"",Y167&lt;&gt;"",Z167&lt;&gt;"",AA167&lt;&gt;""),"VALID","INVALID - REQUIRED FIELD"))</x:f>
      </x:c>
      <x:c r="AG167" s="30" t="str">
        <x:f>IF(A167="","",IF(W167="PROHIBITED","HOLD",IF(J167="NO","HOLD",IF(P167="NOT TRACEABLE","HOLD",IF(AND(O167="ASSUMED",F167="MATERIAL"),"HOLD",IF(OR(O167="CONTRADICTORY",O167="UNRESOLVED",V167="MATERIAL CONFLICT"),"HOLD",""))))))</x:f>
      </x:c>
      <x:c r="AH167" s="30" t="str">
        <x:f>IF(A167="","",IF(OR(Q167="STALE / UNCLEAR",R167="INDIRECT",S167="PARTIAL / OUT OF SCOPE",T167="DERIVATIVE / UNCLEAR",AND(O167="INFERRED",F167="MATERIAL",U167&lt;&gt;"PRESENT"),O167="ASSUMED"),"WEAK","CLEAR"))</x:f>
      </x:c>
      <x:c r="AI167" s="30" t="str">
        <x:f>IF(A167="","",IF(OR(AB167&lt;&gt;"VALID",AC167&lt;&gt;"VALID",AD167&lt;&gt;"VALID",AE167&lt;&gt;"VALID",AF167&lt;&gt;"VALID"),"REPAIR / NARROW",IF(AG167="HOLD","HOLD / EXCLUDE",IF(OR(J167="UNCLEAR",W167="UNCLEAR"),"REPAIR / NARROW",IF(AH167="WEAK",IF(AND(O167="INFERRED",J167="YES",P167="TRACEABLE",Q167="CURRENT ENOUGH",S167="IN SCOPE",W167="ACCEPTABLE",OR(F167="SUPPORTING",U167="PRESENT")),"BOUNDED INFERENCE","REPAIR / NARROW"),IF(O167="OBSERVED","DECISION-USABLE",IF(O167="INFERRED","BOUNDED INFERENCE","REPAIR / NARROW")))))))</x:f>
      </x:c>
      <x:c r="AJ167" s="30" t="str">
        <x:f>IF(A167="","",IF(AI167="DECISION-USABLE","Freeze the audited wording for downstream use.",IF(AI167="BOUNDED INFERENCE","Freeze the bounded inference with its label and limitation.",IF(AI167="REPAIR / NARROW","Repair ownership, role fit, provenance, controls or wording before use.","Hold the record out of decision use until the blocking condition is resolved."))))</x:f>
      </x:c>
      <x:c r="AK167" s="30" t="str">
        <x:f>IF(A167="","",C167&amp;"|~|"&amp;B167&amp;"|~|"&amp;D167&amp;"|~|"&amp;E167&amp;"|~|"&amp;F167&amp;"|~|"&amp;G167)</x:f>
      </x:c>
      <x:c r="AL167" s="30" t="str">
        <x:f>IF(A167="","",B167&amp;"|~|"&amp;C167&amp;"|~|"&amp;D167)</x:f>
      </x:c>
    </x:row>
    <x:row r="168">
      <x:c r="A168" s="24"/>
      <x:c r="B168" s="24"/>
      <x:c r="C168" s="24"/>
      <x:c r="D168" s="24"/>
      <x:c r="E168" s="24"/>
      <x:c r="F168" s="24"/>
      <x:c r="G168" s="24"/>
      <x:c r="H168" s="24"/>
      <x:c r="I168" s="24"/>
      <x:c r="J168" s="24"/>
      <x:c r="K168" s="24"/>
      <x:c r="L168" s="34"/>
      <x:c r="M168" s="34"/>
      <x:c r="N168" s="24"/>
      <x:c r="O168" s="24"/>
      <x:c r="P168" s="24"/>
      <x:c r="Q168" s="24"/>
      <x:c r="R168" s="24"/>
      <x:c r="S168" s="24"/>
      <x:c r="T168" s="24"/>
      <x:c r="U168" s="24"/>
      <x:c r="V168" s="24"/>
      <x:c r="W168" s="24"/>
      <x:c r="X168" s="24"/>
      <x:c r="Y168" s="24"/>
      <x:c r="Z168" s="24"/>
      <x:c r="AA168" s="24"/>
      <x:c r="AB168" s="30" t="str">
        <x:f>IF(A168="","",IF(COUNTIF($A$6:$A$205,A168)=1,"VALID","INVALID - DUPLICATE EVIDENCE ID"))</x:f>
      </x:c>
      <x:c r="AC168" s="30" t="str">
        <x:f>IF(A168="","",IF(AND(COUNTIF(DECISION_CONTEXT!$A$6:$A$205,B168)=1,EXACT(B168,INDEX(DECISION_CONTEXT!$A$6:$A$205,MATCH(B168,DECISION_CONTEXT!$A$6:$A$205,0)))),"VALID","INVALID - DECISION LINK"))</x:f>
      </x:c>
      <x:c r="AD168" s="30" t="str">
        <x:f>IF(A168="","",IF(AND(COUNTIF(CLAIM_REGISTER!$A$6:$A$205,C168)=1,EXACT(AK168,INDEX(CLAIM_REGISTER!$Q$6:$Q$205,MATCH(C168,CLAIM_REGISTER!$A$6:$A$205,0)))),"VALID","INVALID - CLAIM OWNERSHIP"))</x:f>
      </x:c>
      <x:c r="AE168" s="30" t="str">
        <x:f>IF(A168="","",IF(AND(OR(EXACT(F168,"MATERIAL"),EXACT(F168,"SUPPORTING")),OR(EXACT(I168,"FIRST-PARTY PUBLISHED"),EXACT(I168,"BUYER / SALES EVIDENCE"),EXACT(I168,"INDEPENDENT THIRD PARTY"),EXACT(I168,"MODELLED / ESTIMATED"),EXACT(I168,"DISCOVERY / INDEX"),EXACT(I168,"INTERNAL OBSERVATION"),EXACT(I168,"SPECIALIST / AUTHORITY"),EXACT(I168,"DECISION RECORD")),OR(EXACT(J168,"YES"),EXACT(J168,"NO"),EXACT(J168,"UNCLEAR")),OR(EXACT(O168,"OBSERVED"),EXACT(O168,"INFERRED"),EXACT(O168,"ASSUMED"),EXACT(O168,"CONTRADICTORY"),EXACT(O168,"UNRESOLVED")),OR(EXACT(P168,"TRACEABLE"),EXACT(P168,"NOT TRACEABLE")),OR(EXACT(Q168,"CURRENT ENOUGH"),EXACT(Q168,"STALE / UNCLEAR")),OR(EXACT(R168,"DIRECT"),EXACT(R168,"INDIRECT")),OR(EXACT(S168,"IN SCOPE"),EXACT(S168,"PARTIAL / OUT OF SCOPE")),OR(EXACT(T168,"INDEPENDENT"),EXACT(T168,"DERIVATIVE / UNCLEAR")),OR(EXACT(U168,"PRESENT"),EXACT(U168,"ABSENT / NOT REQUIRED")),OR(EXACT(V168,"NONE KNOWN"),EXACT(V168,"MATERIAL CONFLICT")),OR(EXACT(W168,"ACCEPTABLE"),EXACT(W168,"UNCLEAR"),EXACT(W168,"PROHIBITED"))),"VALID","INVALID - CONTROLLED TOKEN"))</x:f>
      </x:c>
      <x:c r="AF168" s="30" t="str">
        <x:f>IF(A168="","",IF(AND(B168&lt;&gt;"",C168&lt;&gt;"",D168&lt;&gt;"",E168&lt;&gt;"",G168&lt;&gt;"",H168&lt;&gt;"",K168&lt;&gt;"",L168&lt;&gt;"",M168&lt;&gt;"",N168&lt;&gt;"",X168&lt;&gt;"",Y168&lt;&gt;"",Z168&lt;&gt;"",AA168&lt;&gt;""),"VALID","INVALID - REQUIRED FIELD"))</x:f>
      </x:c>
      <x:c r="AG168" s="30" t="str">
        <x:f>IF(A168="","",IF(W168="PROHIBITED","HOLD",IF(J168="NO","HOLD",IF(P168="NOT TRACEABLE","HOLD",IF(AND(O168="ASSUMED",F168="MATERIAL"),"HOLD",IF(OR(O168="CONTRADICTORY",O168="UNRESOLVED",V168="MATERIAL CONFLICT"),"HOLD",""))))))</x:f>
      </x:c>
      <x:c r="AH168" s="30" t="str">
        <x:f>IF(A168="","",IF(OR(Q168="STALE / UNCLEAR",R168="INDIRECT",S168="PARTIAL / OUT OF SCOPE",T168="DERIVATIVE / UNCLEAR",AND(O168="INFERRED",F168="MATERIAL",U168&lt;&gt;"PRESENT"),O168="ASSUMED"),"WEAK","CLEAR"))</x:f>
      </x:c>
      <x:c r="AI168" s="30" t="str">
        <x:f>IF(A168="","",IF(OR(AB168&lt;&gt;"VALID",AC168&lt;&gt;"VALID",AD168&lt;&gt;"VALID",AE168&lt;&gt;"VALID",AF168&lt;&gt;"VALID"),"REPAIR / NARROW",IF(AG168="HOLD","HOLD / EXCLUDE",IF(OR(J168="UNCLEAR",W168="UNCLEAR"),"REPAIR / NARROW",IF(AH168="WEAK",IF(AND(O168="INFERRED",J168="YES",P168="TRACEABLE",Q168="CURRENT ENOUGH",S168="IN SCOPE",W168="ACCEPTABLE",OR(F168="SUPPORTING",U168="PRESENT")),"BOUNDED INFERENCE","REPAIR / NARROW"),IF(O168="OBSERVED","DECISION-USABLE",IF(O168="INFERRED","BOUNDED INFERENCE","REPAIR / NARROW")))))))</x:f>
      </x:c>
      <x:c r="AJ168" s="30" t="str">
        <x:f>IF(A168="","",IF(AI168="DECISION-USABLE","Freeze the audited wording for downstream use.",IF(AI168="BOUNDED INFERENCE","Freeze the bounded inference with its label and limitation.",IF(AI168="REPAIR / NARROW","Repair ownership, role fit, provenance, controls or wording before use.","Hold the record out of decision use until the blocking condition is resolved."))))</x:f>
      </x:c>
      <x:c r="AK168" s="30" t="str">
        <x:f>IF(A168="","",C168&amp;"|~|"&amp;B168&amp;"|~|"&amp;D168&amp;"|~|"&amp;E168&amp;"|~|"&amp;F168&amp;"|~|"&amp;G168)</x:f>
      </x:c>
      <x:c r="AL168" s="30" t="str">
        <x:f>IF(A168="","",B168&amp;"|~|"&amp;C168&amp;"|~|"&amp;D168)</x:f>
      </x:c>
    </x:row>
    <x:row r="169">
      <x:c r="A169" s="24"/>
      <x:c r="B169" s="24"/>
      <x:c r="C169" s="24"/>
      <x:c r="D169" s="24"/>
      <x:c r="E169" s="24"/>
      <x:c r="F169" s="24"/>
      <x:c r="G169" s="24"/>
      <x:c r="H169" s="24"/>
      <x:c r="I169" s="24"/>
      <x:c r="J169" s="24"/>
      <x:c r="K169" s="24"/>
      <x:c r="L169" s="34"/>
      <x:c r="M169" s="34"/>
      <x:c r="N169" s="24"/>
      <x:c r="O169" s="24"/>
      <x:c r="P169" s="24"/>
      <x:c r="Q169" s="24"/>
      <x:c r="R169" s="24"/>
      <x:c r="S169" s="24"/>
      <x:c r="T169" s="24"/>
      <x:c r="U169" s="24"/>
      <x:c r="V169" s="24"/>
      <x:c r="W169" s="24"/>
      <x:c r="X169" s="24"/>
      <x:c r="Y169" s="24"/>
      <x:c r="Z169" s="24"/>
      <x:c r="AA169" s="24"/>
      <x:c r="AB169" s="30" t="str">
        <x:f>IF(A169="","",IF(COUNTIF($A$6:$A$205,A169)=1,"VALID","INVALID - DUPLICATE EVIDENCE ID"))</x:f>
      </x:c>
      <x:c r="AC169" s="30" t="str">
        <x:f>IF(A169="","",IF(AND(COUNTIF(DECISION_CONTEXT!$A$6:$A$205,B169)=1,EXACT(B169,INDEX(DECISION_CONTEXT!$A$6:$A$205,MATCH(B169,DECISION_CONTEXT!$A$6:$A$205,0)))),"VALID","INVALID - DECISION LINK"))</x:f>
      </x:c>
      <x:c r="AD169" s="30" t="str">
        <x:f>IF(A169="","",IF(AND(COUNTIF(CLAIM_REGISTER!$A$6:$A$205,C169)=1,EXACT(AK169,INDEX(CLAIM_REGISTER!$Q$6:$Q$205,MATCH(C169,CLAIM_REGISTER!$A$6:$A$205,0)))),"VALID","INVALID - CLAIM OWNERSHIP"))</x:f>
      </x:c>
      <x:c r="AE169" s="30" t="str">
        <x:f>IF(A169="","",IF(AND(OR(EXACT(F169,"MATERIAL"),EXACT(F169,"SUPPORTING")),OR(EXACT(I169,"FIRST-PARTY PUBLISHED"),EXACT(I169,"BUYER / SALES EVIDENCE"),EXACT(I169,"INDEPENDENT THIRD PARTY"),EXACT(I169,"MODELLED / ESTIMATED"),EXACT(I169,"DISCOVERY / INDEX"),EXACT(I169,"INTERNAL OBSERVATION"),EXACT(I169,"SPECIALIST / AUTHORITY"),EXACT(I169,"DECISION RECORD")),OR(EXACT(J169,"YES"),EXACT(J169,"NO"),EXACT(J169,"UNCLEAR")),OR(EXACT(O169,"OBSERVED"),EXACT(O169,"INFERRED"),EXACT(O169,"ASSUMED"),EXACT(O169,"CONTRADICTORY"),EXACT(O169,"UNRESOLVED")),OR(EXACT(P169,"TRACEABLE"),EXACT(P169,"NOT TRACEABLE")),OR(EXACT(Q169,"CURRENT ENOUGH"),EXACT(Q169,"STALE / UNCLEAR")),OR(EXACT(R169,"DIRECT"),EXACT(R169,"INDIRECT")),OR(EXACT(S169,"IN SCOPE"),EXACT(S169,"PARTIAL / OUT OF SCOPE")),OR(EXACT(T169,"INDEPENDENT"),EXACT(T169,"DERIVATIVE / UNCLEAR")),OR(EXACT(U169,"PRESENT"),EXACT(U169,"ABSENT / NOT REQUIRED")),OR(EXACT(V169,"NONE KNOWN"),EXACT(V169,"MATERIAL CONFLICT")),OR(EXACT(W169,"ACCEPTABLE"),EXACT(W169,"UNCLEAR"),EXACT(W169,"PROHIBITED"))),"VALID","INVALID - CONTROLLED TOKEN"))</x:f>
      </x:c>
      <x:c r="AF169" s="30" t="str">
        <x:f>IF(A169="","",IF(AND(B169&lt;&gt;"",C169&lt;&gt;"",D169&lt;&gt;"",E169&lt;&gt;"",G169&lt;&gt;"",H169&lt;&gt;"",K169&lt;&gt;"",L169&lt;&gt;"",M169&lt;&gt;"",N169&lt;&gt;"",X169&lt;&gt;"",Y169&lt;&gt;"",Z169&lt;&gt;"",AA169&lt;&gt;""),"VALID","INVALID - REQUIRED FIELD"))</x:f>
      </x:c>
      <x:c r="AG169" s="30" t="str">
        <x:f>IF(A169="","",IF(W169="PROHIBITED","HOLD",IF(J169="NO","HOLD",IF(P169="NOT TRACEABLE","HOLD",IF(AND(O169="ASSUMED",F169="MATERIAL"),"HOLD",IF(OR(O169="CONTRADICTORY",O169="UNRESOLVED",V169="MATERIAL CONFLICT"),"HOLD",""))))))</x:f>
      </x:c>
      <x:c r="AH169" s="30" t="str">
        <x:f>IF(A169="","",IF(OR(Q169="STALE / UNCLEAR",R169="INDIRECT",S169="PARTIAL / OUT OF SCOPE",T169="DERIVATIVE / UNCLEAR",AND(O169="INFERRED",F169="MATERIAL",U169&lt;&gt;"PRESENT"),O169="ASSUMED"),"WEAK","CLEAR"))</x:f>
      </x:c>
      <x:c r="AI169" s="30" t="str">
        <x:f>IF(A169="","",IF(OR(AB169&lt;&gt;"VALID",AC169&lt;&gt;"VALID",AD169&lt;&gt;"VALID",AE169&lt;&gt;"VALID",AF169&lt;&gt;"VALID"),"REPAIR / NARROW",IF(AG169="HOLD","HOLD / EXCLUDE",IF(OR(J169="UNCLEAR",W169="UNCLEAR"),"REPAIR / NARROW",IF(AH169="WEAK",IF(AND(O169="INFERRED",J169="YES",P169="TRACEABLE",Q169="CURRENT ENOUGH",S169="IN SCOPE",W169="ACCEPTABLE",OR(F169="SUPPORTING",U169="PRESENT")),"BOUNDED INFERENCE","REPAIR / NARROW"),IF(O169="OBSERVED","DECISION-USABLE",IF(O169="INFERRED","BOUNDED INFERENCE","REPAIR / NARROW")))))))</x:f>
      </x:c>
      <x:c r="AJ169" s="30" t="str">
        <x:f>IF(A169="","",IF(AI169="DECISION-USABLE","Freeze the audited wording for downstream use.",IF(AI169="BOUNDED INFERENCE","Freeze the bounded inference with its label and limitation.",IF(AI169="REPAIR / NARROW","Repair ownership, role fit, provenance, controls or wording before use.","Hold the record out of decision use until the blocking condition is resolved."))))</x:f>
      </x:c>
      <x:c r="AK169" s="30" t="str">
        <x:f>IF(A169="","",C169&amp;"|~|"&amp;B169&amp;"|~|"&amp;D169&amp;"|~|"&amp;E169&amp;"|~|"&amp;F169&amp;"|~|"&amp;G169)</x:f>
      </x:c>
      <x:c r="AL169" s="30" t="str">
        <x:f>IF(A169="","",B169&amp;"|~|"&amp;C169&amp;"|~|"&amp;D169)</x:f>
      </x:c>
    </x:row>
    <x:row r="170">
      <x:c r="A170" s="24"/>
      <x:c r="B170" s="24"/>
      <x:c r="C170" s="24"/>
      <x:c r="D170" s="24"/>
      <x:c r="E170" s="24"/>
      <x:c r="F170" s="24"/>
      <x:c r="G170" s="24"/>
      <x:c r="H170" s="24"/>
      <x:c r="I170" s="24"/>
      <x:c r="J170" s="24"/>
      <x:c r="K170" s="24"/>
      <x:c r="L170" s="34"/>
      <x:c r="M170" s="34"/>
      <x:c r="N170" s="24"/>
      <x:c r="O170" s="24"/>
      <x:c r="P170" s="24"/>
      <x:c r="Q170" s="24"/>
      <x:c r="R170" s="24"/>
      <x:c r="S170" s="24"/>
      <x:c r="T170" s="24"/>
      <x:c r="U170" s="24"/>
      <x:c r="V170" s="24"/>
      <x:c r="W170" s="24"/>
      <x:c r="X170" s="24"/>
      <x:c r="Y170" s="24"/>
      <x:c r="Z170" s="24"/>
      <x:c r="AA170" s="24"/>
      <x:c r="AB170" s="30" t="str">
        <x:f>IF(A170="","",IF(COUNTIF($A$6:$A$205,A170)=1,"VALID","INVALID - DUPLICATE EVIDENCE ID"))</x:f>
      </x:c>
      <x:c r="AC170" s="30" t="str">
        <x:f>IF(A170="","",IF(AND(COUNTIF(DECISION_CONTEXT!$A$6:$A$205,B170)=1,EXACT(B170,INDEX(DECISION_CONTEXT!$A$6:$A$205,MATCH(B170,DECISION_CONTEXT!$A$6:$A$205,0)))),"VALID","INVALID - DECISION LINK"))</x:f>
      </x:c>
      <x:c r="AD170" s="30" t="str">
        <x:f>IF(A170="","",IF(AND(COUNTIF(CLAIM_REGISTER!$A$6:$A$205,C170)=1,EXACT(AK170,INDEX(CLAIM_REGISTER!$Q$6:$Q$205,MATCH(C170,CLAIM_REGISTER!$A$6:$A$205,0)))),"VALID","INVALID - CLAIM OWNERSHIP"))</x:f>
      </x:c>
      <x:c r="AE170" s="30" t="str">
        <x:f>IF(A170="","",IF(AND(OR(EXACT(F170,"MATERIAL"),EXACT(F170,"SUPPORTING")),OR(EXACT(I170,"FIRST-PARTY PUBLISHED"),EXACT(I170,"BUYER / SALES EVIDENCE"),EXACT(I170,"INDEPENDENT THIRD PARTY"),EXACT(I170,"MODELLED / ESTIMATED"),EXACT(I170,"DISCOVERY / INDEX"),EXACT(I170,"INTERNAL OBSERVATION"),EXACT(I170,"SPECIALIST / AUTHORITY"),EXACT(I170,"DECISION RECORD")),OR(EXACT(J170,"YES"),EXACT(J170,"NO"),EXACT(J170,"UNCLEAR")),OR(EXACT(O170,"OBSERVED"),EXACT(O170,"INFERRED"),EXACT(O170,"ASSUMED"),EXACT(O170,"CONTRADICTORY"),EXACT(O170,"UNRESOLVED")),OR(EXACT(P170,"TRACEABLE"),EXACT(P170,"NOT TRACEABLE")),OR(EXACT(Q170,"CURRENT ENOUGH"),EXACT(Q170,"STALE / UNCLEAR")),OR(EXACT(R170,"DIRECT"),EXACT(R170,"INDIRECT")),OR(EXACT(S170,"IN SCOPE"),EXACT(S170,"PARTIAL / OUT OF SCOPE")),OR(EXACT(T170,"INDEPENDENT"),EXACT(T170,"DERIVATIVE / UNCLEAR")),OR(EXACT(U170,"PRESENT"),EXACT(U170,"ABSENT / NOT REQUIRED")),OR(EXACT(V170,"NONE KNOWN"),EXACT(V170,"MATERIAL CONFLICT")),OR(EXACT(W170,"ACCEPTABLE"),EXACT(W170,"UNCLEAR"),EXACT(W170,"PROHIBITED"))),"VALID","INVALID - CONTROLLED TOKEN"))</x:f>
      </x:c>
      <x:c r="AF170" s="30" t="str">
        <x:f>IF(A170="","",IF(AND(B170&lt;&gt;"",C170&lt;&gt;"",D170&lt;&gt;"",E170&lt;&gt;"",G170&lt;&gt;"",H170&lt;&gt;"",K170&lt;&gt;"",L170&lt;&gt;"",M170&lt;&gt;"",N170&lt;&gt;"",X170&lt;&gt;"",Y170&lt;&gt;"",Z170&lt;&gt;"",AA170&lt;&gt;""),"VALID","INVALID - REQUIRED FIELD"))</x:f>
      </x:c>
      <x:c r="AG170" s="30" t="str">
        <x:f>IF(A170="","",IF(W170="PROHIBITED","HOLD",IF(J170="NO","HOLD",IF(P170="NOT TRACEABLE","HOLD",IF(AND(O170="ASSUMED",F170="MATERIAL"),"HOLD",IF(OR(O170="CONTRADICTORY",O170="UNRESOLVED",V170="MATERIAL CONFLICT"),"HOLD",""))))))</x:f>
      </x:c>
      <x:c r="AH170" s="30" t="str">
        <x:f>IF(A170="","",IF(OR(Q170="STALE / UNCLEAR",R170="INDIRECT",S170="PARTIAL / OUT OF SCOPE",T170="DERIVATIVE / UNCLEAR",AND(O170="INFERRED",F170="MATERIAL",U170&lt;&gt;"PRESENT"),O170="ASSUMED"),"WEAK","CLEAR"))</x:f>
      </x:c>
      <x:c r="AI170" s="30" t="str">
        <x:f>IF(A170="","",IF(OR(AB170&lt;&gt;"VALID",AC170&lt;&gt;"VALID",AD170&lt;&gt;"VALID",AE170&lt;&gt;"VALID",AF170&lt;&gt;"VALID"),"REPAIR / NARROW",IF(AG170="HOLD","HOLD / EXCLUDE",IF(OR(J170="UNCLEAR",W170="UNCLEAR"),"REPAIR / NARROW",IF(AH170="WEAK",IF(AND(O170="INFERRED",J170="YES",P170="TRACEABLE",Q170="CURRENT ENOUGH",S170="IN SCOPE",W170="ACCEPTABLE",OR(F170="SUPPORTING",U170="PRESENT")),"BOUNDED INFERENCE","REPAIR / NARROW"),IF(O170="OBSERVED","DECISION-USABLE",IF(O170="INFERRED","BOUNDED INFERENCE","REPAIR / NARROW")))))))</x:f>
      </x:c>
      <x:c r="AJ170" s="30" t="str">
        <x:f>IF(A170="","",IF(AI170="DECISION-USABLE","Freeze the audited wording for downstream use.",IF(AI170="BOUNDED INFERENCE","Freeze the bounded inference with its label and limitation.",IF(AI170="REPAIR / NARROW","Repair ownership, role fit, provenance, controls or wording before use.","Hold the record out of decision use until the blocking condition is resolved."))))</x:f>
      </x:c>
      <x:c r="AK170" s="30" t="str">
        <x:f>IF(A170="","",C170&amp;"|~|"&amp;B170&amp;"|~|"&amp;D170&amp;"|~|"&amp;E170&amp;"|~|"&amp;F170&amp;"|~|"&amp;G170)</x:f>
      </x:c>
      <x:c r="AL170" s="30" t="str">
        <x:f>IF(A170="","",B170&amp;"|~|"&amp;C170&amp;"|~|"&amp;D170)</x:f>
      </x:c>
    </x:row>
    <x:row r="171">
      <x:c r="A171" s="24"/>
      <x:c r="B171" s="24"/>
      <x:c r="C171" s="24"/>
      <x:c r="D171" s="24"/>
      <x:c r="E171" s="24"/>
      <x:c r="F171" s="24"/>
      <x:c r="G171" s="24"/>
      <x:c r="H171" s="24"/>
      <x:c r="I171" s="24"/>
      <x:c r="J171" s="24"/>
      <x:c r="K171" s="24"/>
      <x:c r="L171" s="34"/>
      <x:c r="M171" s="34"/>
      <x:c r="N171" s="24"/>
      <x:c r="O171" s="24"/>
      <x:c r="P171" s="24"/>
      <x:c r="Q171" s="24"/>
      <x:c r="R171" s="24"/>
      <x:c r="S171" s="24"/>
      <x:c r="T171" s="24"/>
      <x:c r="U171" s="24"/>
      <x:c r="V171" s="24"/>
      <x:c r="W171" s="24"/>
      <x:c r="X171" s="24"/>
      <x:c r="Y171" s="24"/>
      <x:c r="Z171" s="24"/>
      <x:c r="AA171" s="24"/>
      <x:c r="AB171" s="30" t="str">
        <x:f>IF(A171="","",IF(COUNTIF($A$6:$A$205,A171)=1,"VALID","INVALID - DUPLICATE EVIDENCE ID"))</x:f>
      </x:c>
      <x:c r="AC171" s="30" t="str">
        <x:f>IF(A171="","",IF(AND(COUNTIF(DECISION_CONTEXT!$A$6:$A$205,B171)=1,EXACT(B171,INDEX(DECISION_CONTEXT!$A$6:$A$205,MATCH(B171,DECISION_CONTEXT!$A$6:$A$205,0)))),"VALID","INVALID - DECISION LINK"))</x:f>
      </x:c>
      <x:c r="AD171" s="30" t="str">
        <x:f>IF(A171="","",IF(AND(COUNTIF(CLAIM_REGISTER!$A$6:$A$205,C171)=1,EXACT(AK171,INDEX(CLAIM_REGISTER!$Q$6:$Q$205,MATCH(C171,CLAIM_REGISTER!$A$6:$A$205,0)))),"VALID","INVALID - CLAIM OWNERSHIP"))</x:f>
      </x:c>
      <x:c r="AE171" s="30" t="str">
        <x:f>IF(A171="","",IF(AND(OR(EXACT(F171,"MATERIAL"),EXACT(F171,"SUPPORTING")),OR(EXACT(I171,"FIRST-PARTY PUBLISHED"),EXACT(I171,"BUYER / SALES EVIDENCE"),EXACT(I171,"INDEPENDENT THIRD PARTY"),EXACT(I171,"MODELLED / ESTIMATED"),EXACT(I171,"DISCOVERY / INDEX"),EXACT(I171,"INTERNAL OBSERVATION"),EXACT(I171,"SPECIALIST / AUTHORITY"),EXACT(I171,"DECISION RECORD")),OR(EXACT(J171,"YES"),EXACT(J171,"NO"),EXACT(J171,"UNCLEAR")),OR(EXACT(O171,"OBSERVED"),EXACT(O171,"INFERRED"),EXACT(O171,"ASSUMED"),EXACT(O171,"CONTRADICTORY"),EXACT(O171,"UNRESOLVED")),OR(EXACT(P171,"TRACEABLE"),EXACT(P171,"NOT TRACEABLE")),OR(EXACT(Q171,"CURRENT ENOUGH"),EXACT(Q171,"STALE / UNCLEAR")),OR(EXACT(R171,"DIRECT"),EXACT(R171,"INDIRECT")),OR(EXACT(S171,"IN SCOPE"),EXACT(S171,"PARTIAL / OUT OF SCOPE")),OR(EXACT(T171,"INDEPENDENT"),EXACT(T171,"DERIVATIVE / UNCLEAR")),OR(EXACT(U171,"PRESENT"),EXACT(U171,"ABSENT / NOT REQUIRED")),OR(EXACT(V171,"NONE KNOWN"),EXACT(V171,"MATERIAL CONFLICT")),OR(EXACT(W171,"ACCEPTABLE"),EXACT(W171,"UNCLEAR"),EXACT(W171,"PROHIBITED"))),"VALID","INVALID - CONTROLLED TOKEN"))</x:f>
      </x:c>
      <x:c r="AF171" s="30" t="str">
        <x:f>IF(A171="","",IF(AND(B171&lt;&gt;"",C171&lt;&gt;"",D171&lt;&gt;"",E171&lt;&gt;"",G171&lt;&gt;"",H171&lt;&gt;"",K171&lt;&gt;"",L171&lt;&gt;"",M171&lt;&gt;"",N171&lt;&gt;"",X171&lt;&gt;"",Y171&lt;&gt;"",Z171&lt;&gt;"",AA171&lt;&gt;""),"VALID","INVALID - REQUIRED FIELD"))</x:f>
      </x:c>
      <x:c r="AG171" s="30" t="str">
        <x:f>IF(A171="","",IF(W171="PROHIBITED","HOLD",IF(J171="NO","HOLD",IF(P171="NOT TRACEABLE","HOLD",IF(AND(O171="ASSUMED",F171="MATERIAL"),"HOLD",IF(OR(O171="CONTRADICTORY",O171="UNRESOLVED",V171="MATERIAL CONFLICT"),"HOLD",""))))))</x:f>
      </x:c>
      <x:c r="AH171" s="30" t="str">
        <x:f>IF(A171="","",IF(OR(Q171="STALE / UNCLEAR",R171="INDIRECT",S171="PARTIAL / OUT OF SCOPE",T171="DERIVATIVE / UNCLEAR",AND(O171="INFERRED",F171="MATERIAL",U171&lt;&gt;"PRESENT"),O171="ASSUMED"),"WEAK","CLEAR"))</x:f>
      </x:c>
      <x:c r="AI171" s="30" t="str">
        <x:f>IF(A171="","",IF(OR(AB171&lt;&gt;"VALID",AC171&lt;&gt;"VALID",AD171&lt;&gt;"VALID",AE171&lt;&gt;"VALID",AF171&lt;&gt;"VALID"),"REPAIR / NARROW",IF(AG171="HOLD","HOLD / EXCLUDE",IF(OR(J171="UNCLEAR",W171="UNCLEAR"),"REPAIR / NARROW",IF(AH171="WEAK",IF(AND(O171="INFERRED",J171="YES",P171="TRACEABLE",Q171="CURRENT ENOUGH",S171="IN SCOPE",W171="ACCEPTABLE",OR(F171="SUPPORTING",U171="PRESENT")),"BOUNDED INFERENCE","REPAIR / NARROW"),IF(O171="OBSERVED","DECISION-USABLE",IF(O171="INFERRED","BOUNDED INFERENCE","REPAIR / NARROW")))))))</x:f>
      </x:c>
      <x:c r="AJ171" s="30" t="str">
        <x:f>IF(A171="","",IF(AI171="DECISION-USABLE","Freeze the audited wording for downstream use.",IF(AI171="BOUNDED INFERENCE","Freeze the bounded inference with its label and limitation.",IF(AI171="REPAIR / NARROW","Repair ownership, role fit, provenance, controls or wording before use.","Hold the record out of decision use until the blocking condition is resolved."))))</x:f>
      </x:c>
      <x:c r="AK171" s="30" t="str">
        <x:f>IF(A171="","",C171&amp;"|~|"&amp;B171&amp;"|~|"&amp;D171&amp;"|~|"&amp;E171&amp;"|~|"&amp;F171&amp;"|~|"&amp;G171)</x:f>
      </x:c>
      <x:c r="AL171" s="30" t="str">
        <x:f>IF(A171="","",B171&amp;"|~|"&amp;C171&amp;"|~|"&amp;D171)</x:f>
      </x:c>
    </x:row>
    <x:row r="172">
      <x:c r="A172" s="24"/>
      <x:c r="B172" s="24"/>
      <x:c r="C172" s="24"/>
      <x:c r="D172" s="24"/>
      <x:c r="E172" s="24"/>
      <x:c r="F172" s="24"/>
      <x:c r="G172" s="24"/>
      <x:c r="H172" s="24"/>
      <x:c r="I172" s="24"/>
      <x:c r="J172" s="24"/>
      <x:c r="K172" s="24"/>
      <x:c r="L172" s="34"/>
      <x:c r="M172" s="34"/>
      <x:c r="N172" s="24"/>
      <x:c r="O172" s="24"/>
      <x:c r="P172" s="24"/>
      <x:c r="Q172" s="24"/>
      <x:c r="R172" s="24"/>
      <x:c r="S172" s="24"/>
      <x:c r="T172" s="24"/>
      <x:c r="U172" s="24"/>
      <x:c r="V172" s="24"/>
      <x:c r="W172" s="24"/>
      <x:c r="X172" s="24"/>
      <x:c r="Y172" s="24"/>
      <x:c r="Z172" s="24"/>
      <x:c r="AA172" s="24"/>
      <x:c r="AB172" s="30" t="str">
        <x:f>IF(A172="","",IF(COUNTIF($A$6:$A$205,A172)=1,"VALID","INVALID - DUPLICATE EVIDENCE ID"))</x:f>
      </x:c>
      <x:c r="AC172" s="30" t="str">
        <x:f>IF(A172="","",IF(AND(COUNTIF(DECISION_CONTEXT!$A$6:$A$205,B172)=1,EXACT(B172,INDEX(DECISION_CONTEXT!$A$6:$A$205,MATCH(B172,DECISION_CONTEXT!$A$6:$A$205,0)))),"VALID","INVALID - DECISION LINK"))</x:f>
      </x:c>
      <x:c r="AD172" s="30" t="str">
        <x:f>IF(A172="","",IF(AND(COUNTIF(CLAIM_REGISTER!$A$6:$A$205,C172)=1,EXACT(AK172,INDEX(CLAIM_REGISTER!$Q$6:$Q$205,MATCH(C172,CLAIM_REGISTER!$A$6:$A$205,0)))),"VALID","INVALID - CLAIM OWNERSHIP"))</x:f>
      </x:c>
      <x:c r="AE172" s="30" t="str">
        <x:f>IF(A172="","",IF(AND(OR(EXACT(F172,"MATERIAL"),EXACT(F172,"SUPPORTING")),OR(EXACT(I172,"FIRST-PARTY PUBLISHED"),EXACT(I172,"BUYER / SALES EVIDENCE"),EXACT(I172,"INDEPENDENT THIRD PARTY"),EXACT(I172,"MODELLED / ESTIMATED"),EXACT(I172,"DISCOVERY / INDEX"),EXACT(I172,"INTERNAL OBSERVATION"),EXACT(I172,"SPECIALIST / AUTHORITY"),EXACT(I172,"DECISION RECORD")),OR(EXACT(J172,"YES"),EXACT(J172,"NO"),EXACT(J172,"UNCLEAR")),OR(EXACT(O172,"OBSERVED"),EXACT(O172,"INFERRED"),EXACT(O172,"ASSUMED"),EXACT(O172,"CONTRADICTORY"),EXACT(O172,"UNRESOLVED")),OR(EXACT(P172,"TRACEABLE"),EXACT(P172,"NOT TRACEABLE")),OR(EXACT(Q172,"CURRENT ENOUGH"),EXACT(Q172,"STALE / UNCLEAR")),OR(EXACT(R172,"DIRECT"),EXACT(R172,"INDIRECT")),OR(EXACT(S172,"IN SCOPE"),EXACT(S172,"PARTIAL / OUT OF SCOPE")),OR(EXACT(T172,"INDEPENDENT"),EXACT(T172,"DERIVATIVE / UNCLEAR")),OR(EXACT(U172,"PRESENT"),EXACT(U172,"ABSENT / NOT REQUIRED")),OR(EXACT(V172,"NONE KNOWN"),EXACT(V172,"MATERIAL CONFLICT")),OR(EXACT(W172,"ACCEPTABLE"),EXACT(W172,"UNCLEAR"),EXACT(W172,"PROHIBITED"))),"VALID","INVALID - CONTROLLED TOKEN"))</x:f>
      </x:c>
      <x:c r="AF172" s="30" t="str">
        <x:f>IF(A172="","",IF(AND(B172&lt;&gt;"",C172&lt;&gt;"",D172&lt;&gt;"",E172&lt;&gt;"",G172&lt;&gt;"",H172&lt;&gt;"",K172&lt;&gt;"",L172&lt;&gt;"",M172&lt;&gt;"",N172&lt;&gt;"",X172&lt;&gt;"",Y172&lt;&gt;"",Z172&lt;&gt;"",AA172&lt;&gt;""),"VALID","INVALID - REQUIRED FIELD"))</x:f>
      </x:c>
      <x:c r="AG172" s="30" t="str">
        <x:f>IF(A172="","",IF(W172="PROHIBITED","HOLD",IF(J172="NO","HOLD",IF(P172="NOT TRACEABLE","HOLD",IF(AND(O172="ASSUMED",F172="MATERIAL"),"HOLD",IF(OR(O172="CONTRADICTORY",O172="UNRESOLVED",V172="MATERIAL CONFLICT"),"HOLD",""))))))</x:f>
      </x:c>
      <x:c r="AH172" s="30" t="str">
        <x:f>IF(A172="","",IF(OR(Q172="STALE / UNCLEAR",R172="INDIRECT",S172="PARTIAL / OUT OF SCOPE",T172="DERIVATIVE / UNCLEAR",AND(O172="INFERRED",F172="MATERIAL",U172&lt;&gt;"PRESENT"),O172="ASSUMED"),"WEAK","CLEAR"))</x:f>
      </x:c>
      <x:c r="AI172" s="30" t="str">
        <x:f>IF(A172="","",IF(OR(AB172&lt;&gt;"VALID",AC172&lt;&gt;"VALID",AD172&lt;&gt;"VALID",AE172&lt;&gt;"VALID",AF172&lt;&gt;"VALID"),"REPAIR / NARROW",IF(AG172="HOLD","HOLD / EXCLUDE",IF(OR(J172="UNCLEAR",W172="UNCLEAR"),"REPAIR / NARROW",IF(AH172="WEAK",IF(AND(O172="INFERRED",J172="YES",P172="TRACEABLE",Q172="CURRENT ENOUGH",S172="IN SCOPE",W172="ACCEPTABLE",OR(F172="SUPPORTING",U172="PRESENT")),"BOUNDED INFERENCE","REPAIR / NARROW"),IF(O172="OBSERVED","DECISION-USABLE",IF(O172="INFERRED","BOUNDED INFERENCE","REPAIR / NARROW")))))))</x:f>
      </x:c>
      <x:c r="AJ172" s="30" t="str">
        <x:f>IF(A172="","",IF(AI172="DECISION-USABLE","Freeze the audited wording for downstream use.",IF(AI172="BOUNDED INFERENCE","Freeze the bounded inference with its label and limitation.",IF(AI172="REPAIR / NARROW","Repair ownership, role fit, provenance, controls or wording before use.","Hold the record out of decision use until the blocking condition is resolved."))))</x:f>
      </x:c>
      <x:c r="AK172" s="30" t="str">
        <x:f>IF(A172="","",C172&amp;"|~|"&amp;B172&amp;"|~|"&amp;D172&amp;"|~|"&amp;E172&amp;"|~|"&amp;F172&amp;"|~|"&amp;G172)</x:f>
      </x:c>
      <x:c r="AL172" s="30" t="str">
        <x:f>IF(A172="","",B172&amp;"|~|"&amp;C172&amp;"|~|"&amp;D172)</x:f>
      </x:c>
    </x:row>
    <x:row r="173">
      <x:c r="A173" s="24"/>
      <x:c r="B173" s="24"/>
      <x:c r="C173" s="24"/>
      <x:c r="D173" s="24"/>
      <x:c r="E173" s="24"/>
      <x:c r="F173" s="24"/>
      <x:c r="G173" s="24"/>
      <x:c r="H173" s="24"/>
      <x:c r="I173" s="24"/>
      <x:c r="J173" s="24"/>
      <x:c r="K173" s="24"/>
      <x:c r="L173" s="34"/>
      <x:c r="M173" s="34"/>
      <x:c r="N173" s="24"/>
      <x:c r="O173" s="24"/>
      <x:c r="P173" s="24"/>
      <x:c r="Q173" s="24"/>
      <x:c r="R173" s="24"/>
      <x:c r="S173" s="24"/>
      <x:c r="T173" s="24"/>
      <x:c r="U173" s="24"/>
      <x:c r="V173" s="24"/>
      <x:c r="W173" s="24"/>
      <x:c r="X173" s="24"/>
      <x:c r="Y173" s="24"/>
      <x:c r="Z173" s="24"/>
      <x:c r="AA173" s="24"/>
      <x:c r="AB173" s="30" t="str">
        <x:f>IF(A173="","",IF(COUNTIF($A$6:$A$205,A173)=1,"VALID","INVALID - DUPLICATE EVIDENCE ID"))</x:f>
      </x:c>
      <x:c r="AC173" s="30" t="str">
        <x:f>IF(A173="","",IF(AND(COUNTIF(DECISION_CONTEXT!$A$6:$A$205,B173)=1,EXACT(B173,INDEX(DECISION_CONTEXT!$A$6:$A$205,MATCH(B173,DECISION_CONTEXT!$A$6:$A$205,0)))),"VALID","INVALID - DECISION LINK"))</x:f>
      </x:c>
      <x:c r="AD173" s="30" t="str">
        <x:f>IF(A173="","",IF(AND(COUNTIF(CLAIM_REGISTER!$A$6:$A$205,C173)=1,EXACT(AK173,INDEX(CLAIM_REGISTER!$Q$6:$Q$205,MATCH(C173,CLAIM_REGISTER!$A$6:$A$205,0)))),"VALID","INVALID - CLAIM OWNERSHIP"))</x:f>
      </x:c>
      <x:c r="AE173" s="30" t="str">
        <x:f>IF(A173="","",IF(AND(OR(EXACT(F173,"MATERIAL"),EXACT(F173,"SUPPORTING")),OR(EXACT(I173,"FIRST-PARTY PUBLISHED"),EXACT(I173,"BUYER / SALES EVIDENCE"),EXACT(I173,"INDEPENDENT THIRD PARTY"),EXACT(I173,"MODELLED / ESTIMATED"),EXACT(I173,"DISCOVERY / INDEX"),EXACT(I173,"INTERNAL OBSERVATION"),EXACT(I173,"SPECIALIST / AUTHORITY"),EXACT(I173,"DECISION RECORD")),OR(EXACT(J173,"YES"),EXACT(J173,"NO"),EXACT(J173,"UNCLEAR")),OR(EXACT(O173,"OBSERVED"),EXACT(O173,"INFERRED"),EXACT(O173,"ASSUMED"),EXACT(O173,"CONTRADICTORY"),EXACT(O173,"UNRESOLVED")),OR(EXACT(P173,"TRACEABLE"),EXACT(P173,"NOT TRACEABLE")),OR(EXACT(Q173,"CURRENT ENOUGH"),EXACT(Q173,"STALE / UNCLEAR")),OR(EXACT(R173,"DIRECT"),EXACT(R173,"INDIRECT")),OR(EXACT(S173,"IN SCOPE"),EXACT(S173,"PARTIAL / OUT OF SCOPE")),OR(EXACT(T173,"INDEPENDENT"),EXACT(T173,"DERIVATIVE / UNCLEAR")),OR(EXACT(U173,"PRESENT"),EXACT(U173,"ABSENT / NOT REQUIRED")),OR(EXACT(V173,"NONE KNOWN"),EXACT(V173,"MATERIAL CONFLICT")),OR(EXACT(W173,"ACCEPTABLE"),EXACT(W173,"UNCLEAR"),EXACT(W173,"PROHIBITED"))),"VALID","INVALID - CONTROLLED TOKEN"))</x:f>
      </x:c>
      <x:c r="AF173" s="30" t="str">
        <x:f>IF(A173="","",IF(AND(B173&lt;&gt;"",C173&lt;&gt;"",D173&lt;&gt;"",E173&lt;&gt;"",G173&lt;&gt;"",H173&lt;&gt;"",K173&lt;&gt;"",L173&lt;&gt;"",M173&lt;&gt;"",N173&lt;&gt;"",X173&lt;&gt;"",Y173&lt;&gt;"",Z173&lt;&gt;"",AA173&lt;&gt;""),"VALID","INVALID - REQUIRED FIELD"))</x:f>
      </x:c>
      <x:c r="AG173" s="30" t="str">
        <x:f>IF(A173="","",IF(W173="PROHIBITED","HOLD",IF(J173="NO","HOLD",IF(P173="NOT TRACEABLE","HOLD",IF(AND(O173="ASSUMED",F173="MATERIAL"),"HOLD",IF(OR(O173="CONTRADICTORY",O173="UNRESOLVED",V173="MATERIAL CONFLICT"),"HOLD",""))))))</x:f>
      </x:c>
      <x:c r="AH173" s="30" t="str">
        <x:f>IF(A173="","",IF(OR(Q173="STALE / UNCLEAR",R173="INDIRECT",S173="PARTIAL / OUT OF SCOPE",T173="DERIVATIVE / UNCLEAR",AND(O173="INFERRED",F173="MATERIAL",U173&lt;&gt;"PRESENT"),O173="ASSUMED"),"WEAK","CLEAR"))</x:f>
      </x:c>
      <x:c r="AI173" s="30" t="str">
        <x:f>IF(A173="","",IF(OR(AB173&lt;&gt;"VALID",AC173&lt;&gt;"VALID",AD173&lt;&gt;"VALID",AE173&lt;&gt;"VALID",AF173&lt;&gt;"VALID"),"REPAIR / NARROW",IF(AG173="HOLD","HOLD / EXCLUDE",IF(OR(J173="UNCLEAR",W173="UNCLEAR"),"REPAIR / NARROW",IF(AH173="WEAK",IF(AND(O173="INFERRED",J173="YES",P173="TRACEABLE",Q173="CURRENT ENOUGH",S173="IN SCOPE",W173="ACCEPTABLE",OR(F173="SUPPORTING",U173="PRESENT")),"BOUNDED INFERENCE","REPAIR / NARROW"),IF(O173="OBSERVED","DECISION-USABLE",IF(O173="INFERRED","BOUNDED INFERENCE","REPAIR / NARROW")))))))</x:f>
      </x:c>
      <x:c r="AJ173" s="30" t="str">
        <x:f>IF(A173="","",IF(AI173="DECISION-USABLE","Freeze the audited wording for downstream use.",IF(AI173="BOUNDED INFERENCE","Freeze the bounded inference with its label and limitation.",IF(AI173="REPAIR / NARROW","Repair ownership, role fit, provenance, controls or wording before use.","Hold the record out of decision use until the blocking condition is resolved."))))</x:f>
      </x:c>
      <x:c r="AK173" s="30" t="str">
        <x:f>IF(A173="","",C173&amp;"|~|"&amp;B173&amp;"|~|"&amp;D173&amp;"|~|"&amp;E173&amp;"|~|"&amp;F173&amp;"|~|"&amp;G173)</x:f>
      </x:c>
      <x:c r="AL173" s="30" t="str">
        <x:f>IF(A173="","",B173&amp;"|~|"&amp;C173&amp;"|~|"&amp;D173)</x:f>
      </x:c>
    </x:row>
    <x:row r="174">
      <x:c r="A174" s="24"/>
      <x:c r="B174" s="24"/>
      <x:c r="C174" s="24"/>
      <x:c r="D174" s="24"/>
      <x:c r="E174" s="24"/>
      <x:c r="F174" s="24"/>
      <x:c r="G174" s="24"/>
      <x:c r="H174" s="24"/>
      <x:c r="I174" s="24"/>
      <x:c r="J174" s="24"/>
      <x:c r="K174" s="24"/>
      <x:c r="L174" s="34"/>
      <x:c r="M174" s="34"/>
      <x:c r="N174" s="24"/>
      <x:c r="O174" s="24"/>
      <x:c r="P174" s="24"/>
      <x:c r="Q174" s="24"/>
      <x:c r="R174" s="24"/>
      <x:c r="S174" s="24"/>
      <x:c r="T174" s="24"/>
      <x:c r="U174" s="24"/>
      <x:c r="V174" s="24"/>
      <x:c r="W174" s="24"/>
      <x:c r="X174" s="24"/>
      <x:c r="Y174" s="24"/>
      <x:c r="Z174" s="24"/>
      <x:c r="AA174" s="24"/>
      <x:c r="AB174" s="30" t="str">
        <x:f>IF(A174="","",IF(COUNTIF($A$6:$A$205,A174)=1,"VALID","INVALID - DUPLICATE EVIDENCE ID"))</x:f>
      </x:c>
      <x:c r="AC174" s="30" t="str">
        <x:f>IF(A174="","",IF(AND(COUNTIF(DECISION_CONTEXT!$A$6:$A$205,B174)=1,EXACT(B174,INDEX(DECISION_CONTEXT!$A$6:$A$205,MATCH(B174,DECISION_CONTEXT!$A$6:$A$205,0)))),"VALID","INVALID - DECISION LINK"))</x:f>
      </x:c>
      <x:c r="AD174" s="30" t="str">
        <x:f>IF(A174="","",IF(AND(COUNTIF(CLAIM_REGISTER!$A$6:$A$205,C174)=1,EXACT(AK174,INDEX(CLAIM_REGISTER!$Q$6:$Q$205,MATCH(C174,CLAIM_REGISTER!$A$6:$A$205,0)))),"VALID","INVALID - CLAIM OWNERSHIP"))</x:f>
      </x:c>
      <x:c r="AE174" s="30" t="str">
        <x:f>IF(A174="","",IF(AND(OR(EXACT(F174,"MATERIAL"),EXACT(F174,"SUPPORTING")),OR(EXACT(I174,"FIRST-PARTY PUBLISHED"),EXACT(I174,"BUYER / SALES EVIDENCE"),EXACT(I174,"INDEPENDENT THIRD PARTY"),EXACT(I174,"MODELLED / ESTIMATED"),EXACT(I174,"DISCOVERY / INDEX"),EXACT(I174,"INTERNAL OBSERVATION"),EXACT(I174,"SPECIALIST / AUTHORITY"),EXACT(I174,"DECISION RECORD")),OR(EXACT(J174,"YES"),EXACT(J174,"NO"),EXACT(J174,"UNCLEAR")),OR(EXACT(O174,"OBSERVED"),EXACT(O174,"INFERRED"),EXACT(O174,"ASSUMED"),EXACT(O174,"CONTRADICTORY"),EXACT(O174,"UNRESOLVED")),OR(EXACT(P174,"TRACEABLE"),EXACT(P174,"NOT TRACEABLE")),OR(EXACT(Q174,"CURRENT ENOUGH"),EXACT(Q174,"STALE / UNCLEAR")),OR(EXACT(R174,"DIRECT"),EXACT(R174,"INDIRECT")),OR(EXACT(S174,"IN SCOPE"),EXACT(S174,"PARTIAL / OUT OF SCOPE")),OR(EXACT(T174,"INDEPENDENT"),EXACT(T174,"DERIVATIVE / UNCLEAR")),OR(EXACT(U174,"PRESENT"),EXACT(U174,"ABSENT / NOT REQUIRED")),OR(EXACT(V174,"NONE KNOWN"),EXACT(V174,"MATERIAL CONFLICT")),OR(EXACT(W174,"ACCEPTABLE"),EXACT(W174,"UNCLEAR"),EXACT(W174,"PROHIBITED"))),"VALID","INVALID - CONTROLLED TOKEN"))</x:f>
      </x:c>
      <x:c r="AF174" s="30" t="str">
        <x:f>IF(A174="","",IF(AND(B174&lt;&gt;"",C174&lt;&gt;"",D174&lt;&gt;"",E174&lt;&gt;"",G174&lt;&gt;"",H174&lt;&gt;"",K174&lt;&gt;"",L174&lt;&gt;"",M174&lt;&gt;"",N174&lt;&gt;"",X174&lt;&gt;"",Y174&lt;&gt;"",Z174&lt;&gt;"",AA174&lt;&gt;""),"VALID","INVALID - REQUIRED FIELD"))</x:f>
      </x:c>
      <x:c r="AG174" s="30" t="str">
        <x:f>IF(A174="","",IF(W174="PROHIBITED","HOLD",IF(J174="NO","HOLD",IF(P174="NOT TRACEABLE","HOLD",IF(AND(O174="ASSUMED",F174="MATERIAL"),"HOLD",IF(OR(O174="CONTRADICTORY",O174="UNRESOLVED",V174="MATERIAL CONFLICT"),"HOLD",""))))))</x:f>
      </x:c>
      <x:c r="AH174" s="30" t="str">
        <x:f>IF(A174="","",IF(OR(Q174="STALE / UNCLEAR",R174="INDIRECT",S174="PARTIAL / OUT OF SCOPE",T174="DERIVATIVE / UNCLEAR",AND(O174="INFERRED",F174="MATERIAL",U174&lt;&gt;"PRESENT"),O174="ASSUMED"),"WEAK","CLEAR"))</x:f>
      </x:c>
      <x:c r="AI174" s="30" t="str">
        <x:f>IF(A174="","",IF(OR(AB174&lt;&gt;"VALID",AC174&lt;&gt;"VALID",AD174&lt;&gt;"VALID",AE174&lt;&gt;"VALID",AF174&lt;&gt;"VALID"),"REPAIR / NARROW",IF(AG174="HOLD","HOLD / EXCLUDE",IF(OR(J174="UNCLEAR",W174="UNCLEAR"),"REPAIR / NARROW",IF(AH174="WEAK",IF(AND(O174="INFERRED",J174="YES",P174="TRACEABLE",Q174="CURRENT ENOUGH",S174="IN SCOPE",W174="ACCEPTABLE",OR(F174="SUPPORTING",U174="PRESENT")),"BOUNDED INFERENCE","REPAIR / NARROW"),IF(O174="OBSERVED","DECISION-USABLE",IF(O174="INFERRED","BOUNDED INFERENCE","REPAIR / NARROW")))))))</x:f>
      </x:c>
      <x:c r="AJ174" s="30" t="str">
        <x:f>IF(A174="","",IF(AI174="DECISION-USABLE","Freeze the audited wording for downstream use.",IF(AI174="BOUNDED INFERENCE","Freeze the bounded inference with its label and limitation.",IF(AI174="REPAIR / NARROW","Repair ownership, role fit, provenance, controls or wording before use.","Hold the record out of decision use until the blocking condition is resolved."))))</x:f>
      </x:c>
      <x:c r="AK174" s="30" t="str">
        <x:f>IF(A174="","",C174&amp;"|~|"&amp;B174&amp;"|~|"&amp;D174&amp;"|~|"&amp;E174&amp;"|~|"&amp;F174&amp;"|~|"&amp;G174)</x:f>
      </x:c>
      <x:c r="AL174" s="30" t="str">
        <x:f>IF(A174="","",B174&amp;"|~|"&amp;C174&amp;"|~|"&amp;D174)</x:f>
      </x:c>
    </x:row>
    <x:row r="175">
      <x:c r="A175" s="24"/>
      <x:c r="B175" s="24"/>
      <x:c r="C175" s="24"/>
      <x:c r="D175" s="24"/>
      <x:c r="E175" s="24"/>
      <x:c r="F175" s="24"/>
      <x:c r="G175" s="24"/>
      <x:c r="H175" s="24"/>
      <x:c r="I175" s="24"/>
      <x:c r="J175" s="24"/>
      <x:c r="K175" s="24"/>
      <x:c r="L175" s="34"/>
      <x:c r="M175" s="34"/>
      <x:c r="N175" s="24"/>
      <x:c r="O175" s="24"/>
      <x:c r="P175" s="24"/>
      <x:c r="Q175" s="24"/>
      <x:c r="R175" s="24"/>
      <x:c r="S175" s="24"/>
      <x:c r="T175" s="24"/>
      <x:c r="U175" s="24"/>
      <x:c r="V175" s="24"/>
      <x:c r="W175" s="24"/>
      <x:c r="X175" s="24"/>
      <x:c r="Y175" s="24"/>
      <x:c r="Z175" s="24"/>
      <x:c r="AA175" s="24"/>
      <x:c r="AB175" s="30" t="str">
        <x:f>IF(A175="","",IF(COUNTIF($A$6:$A$205,A175)=1,"VALID","INVALID - DUPLICATE EVIDENCE ID"))</x:f>
      </x:c>
      <x:c r="AC175" s="30" t="str">
        <x:f>IF(A175="","",IF(AND(COUNTIF(DECISION_CONTEXT!$A$6:$A$205,B175)=1,EXACT(B175,INDEX(DECISION_CONTEXT!$A$6:$A$205,MATCH(B175,DECISION_CONTEXT!$A$6:$A$205,0)))),"VALID","INVALID - DECISION LINK"))</x:f>
      </x:c>
      <x:c r="AD175" s="30" t="str">
        <x:f>IF(A175="","",IF(AND(COUNTIF(CLAIM_REGISTER!$A$6:$A$205,C175)=1,EXACT(AK175,INDEX(CLAIM_REGISTER!$Q$6:$Q$205,MATCH(C175,CLAIM_REGISTER!$A$6:$A$205,0)))),"VALID","INVALID - CLAIM OWNERSHIP"))</x:f>
      </x:c>
      <x:c r="AE175" s="30" t="str">
        <x:f>IF(A175="","",IF(AND(OR(EXACT(F175,"MATERIAL"),EXACT(F175,"SUPPORTING")),OR(EXACT(I175,"FIRST-PARTY PUBLISHED"),EXACT(I175,"BUYER / SALES EVIDENCE"),EXACT(I175,"INDEPENDENT THIRD PARTY"),EXACT(I175,"MODELLED / ESTIMATED"),EXACT(I175,"DISCOVERY / INDEX"),EXACT(I175,"INTERNAL OBSERVATION"),EXACT(I175,"SPECIALIST / AUTHORITY"),EXACT(I175,"DECISION RECORD")),OR(EXACT(J175,"YES"),EXACT(J175,"NO"),EXACT(J175,"UNCLEAR")),OR(EXACT(O175,"OBSERVED"),EXACT(O175,"INFERRED"),EXACT(O175,"ASSUMED"),EXACT(O175,"CONTRADICTORY"),EXACT(O175,"UNRESOLVED")),OR(EXACT(P175,"TRACEABLE"),EXACT(P175,"NOT TRACEABLE")),OR(EXACT(Q175,"CURRENT ENOUGH"),EXACT(Q175,"STALE / UNCLEAR")),OR(EXACT(R175,"DIRECT"),EXACT(R175,"INDIRECT")),OR(EXACT(S175,"IN SCOPE"),EXACT(S175,"PARTIAL / OUT OF SCOPE")),OR(EXACT(T175,"INDEPENDENT"),EXACT(T175,"DERIVATIVE / UNCLEAR")),OR(EXACT(U175,"PRESENT"),EXACT(U175,"ABSENT / NOT REQUIRED")),OR(EXACT(V175,"NONE KNOWN"),EXACT(V175,"MATERIAL CONFLICT")),OR(EXACT(W175,"ACCEPTABLE"),EXACT(W175,"UNCLEAR"),EXACT(W175,"PROHIBITED"))),"VALID","INVALID - CONTROLLED TOKEN"))</x:f>
      </x:c>
      <x:c r="AF175" s="30" t="str">
        <x:f>IF(A175="","",IF(AND(B175&lt;&gt;"",C175&lt;&gt;"",D175&lt;&gt;"",E175&lt;&gt;"",G175&lt;&gt;"",H175&lt;&gt;"",K175&lt;&gt;"",L175&lt;&gt;"",M175&lt;&gt;"",N175&lt;&gt;"",X175&lt;&gt;"",Y175&lt;&gt;"",Z175&lt;&gt;"",AA175&lt;&gt;""),"VALID","INVALID - REQUIRED FIELD"))</x:f>
      </x:c>
      <x:c r="AG175" s="30" t="str">
        <x:f>IF(A175="","",IF(W175="PROHIBITED","HOLD",IF(J175="NO","HOLD",IF(P175="NOT TRACEABLE","HOLD",IF(AND(O175="ASSUMED",F175="MATERIAL"),"HOLD",IF(OR(O175="CONTRADICTORY",O175="UNRESOLVED",V175="MATERIAL CONFLICT"),"HOLD",""))))))</x:f>
      </x:c>
      <x:c r="AH175" s="30" t="str">
        <x:f>IF(A175="","",IF(OR(Q175="STALE / UNCLEAR",R175="INDIRECT",S175="PARTIAL / OUT OF SCOPE",T175="DERIVATIVE / UNCLEAR",AND(O175="INFERRED",F175="MATERIAL",U175&lt;&gt;"PRESENT"),O175="ASSUMED"),"WEAK","CLEAR"))</x:f>
      </x:c>
      <x:c r="AI175" s="30" t="str">
        <x:f>IF(A175="","",IF(OR(AB175&lt;&gt;"VALID",AC175&lt;&gt;"VALID",AD175&lt;&gt;"VALID",AE175&lt;&gt;"VALID",AF175&lt;&gt;"VALID"),"REPAIR / NARROW",IF(AG175="HOLD","HOLD / EXCLUDE",IF(OR(J175="UNCLEAR",W175="UNCLEAR"),"REPAIR / NARROW",IF(AH175="WEAK",IF(AND(O175="INFERRED",J175="YES",P175="TRACEABLE",Q175="CURRENT ENOUGH",S175="IN SCOPE",W175="ACCEPTABLE",OR(F175="SUPPORTING",U175="PRESENT")),"BOUNDED INFERENCE","REPAIR / NARROW"),IF(O175="OBSERVED","DECISION-USABLE",IF(O175="INFERRED","BOUNDED INFERENCE","REPAIR / NARROW")))))))</x:f>
      </x:c>
      <x:c r="AJ175" s="30" t="str">
        <x:f>IF(A175="","",IF(AI175="DECISION-USABLE","Freeze the audited wording for downstream use.",IF(AI175="BOUNDED INFERENCE","Freeze the bounded inference with its label and limitation.",IF(AI175="REPAIR / NARROW","Repair ownership, role fit, provenance, controls or wording before use.","Hold the record out of decision use until the blocking condition is resolved."))))</x:f>
      </x:c>
      <x:c r="AK175" s="30" t="str">
        <x:f>IF(A175="","",C175&amp;"|~|"&amp;B175&amp;"|~|"&amp;D175&amp;"|~|"&amp;E175&amp;"|~|"&amp;F175&amp;"|~|"&amp;G175)</x:f>
      </x:c>
      <x:c r="AL175" s="30" t="str">
        <x:f>IF(A175="","",B175&amp;"|~|"&amp;C175&amp;"|~|"&amp;D175)</x:f>
      </x:c>
    </x:row>
    <x:row r="176">
      <x:c r="A176" s="24"/>
      <x:c r="B176" s="24"/>
      <x:c r="C176" s="24"/>
      <x:c r="D176" s="24"/>
      <x:c r="E176" s="24"/>
      <x:c r="F176" s="24"/>
      <x:c r="G176" s="24"/>
      <x:c r="H176" s="24"/>
      <x:c r="I176" s="24"/>
      <x:c r="J176" s="24"/>
      <x:c r="K176" s="24"/>
      <x:c r="L176" s="34"/>
      <x:c r="M176" s="34"/>
      <x:c r="N176" s="24"/>
      <x:c r="O176" s="24"/>
      <x:c r="P176" s="24"/>
      <x:c r="Q176" s="24"/>
      <x:c r="R176" s="24"/>
      <x:c r="S176" s="24"/>
      <x:c r="T176" s="24"/>
      <x:c r="U176" s="24"/>
      <x:c r="V176" s="24"/>
      <x:c r="W176" s="24"/>
      <x:c r="X176" s="24"/>
      <x:c r="Y176" s="24"/>
      <x:c r="Z176" s="24"/>
      <x:c r="AA176" s="24"/>
      <x:c r="AB176" s="30" t="str">
        <x:f>IF(A176="","",IF(COUNTIF($A$6:$A$205,A176)=1,"VALID","INVALID - DUPLICATE EVIDENCE ID"))</x:f>
      </x:c>
      <x:c r="AC176" s="30" t="str">
        <x:f>IF(A176="","",IF(AND(COUNTIF(DECISION_CONTEXT!$A$6:$A$205,B176)=1,EXACT(B176,INDEX(DECISION_CONTEXT!$A$6:$A$205,MATCH(B176,DECISION_CONTEXT!$A$6:$A$205,0)))),"VALID","INVALID - DECISION LINK"))</x:f>
      </x:c>
      <x:c r="AD176" s="30" t="str">
        <x:f>IF(A176="","",IF(AND(COUNTIF(CLAIM_REGISTER!$A$6:$A$205,C176)=1,EXACT(AK176,INDEX(CLAIM_REGISTER!$Q$6:$Q$205,MATCH(C176,CLAIM_REGISTER!$A$6:$A$205,0)))),"VALID","INVALID - CLAIM OWNERSHIP"))</x:f>
      </x:c>
      <x:c r="AE176" s="30" t="str">
        <x:f>IF(A176="","",IF(AND(OR(EXACT(F176,"MATERIAL"),EXACT(F176,"SUPPORTING")),OR(EXACT(I176,"FIRST-PARTY PUBLISHED"),EXACT(I176,"BUYER / SALES EVIDENCE"),EXACT(I176,"INDEPENDENT THIRD PARTY"),EXACT(I176,"MODELLED / ESTIMATED"),EXACT(I176,"DISCOVERY / INDEX"),EXACT(I176,"INTERNAL OBSERVATION"),EXACT(I176,"SPECIALIST / AUTHORITY"),EXACT(I176,"DECISION RECORD")),OR(EXACT(J176,"YES"),EXACT(J176,"NO"),EXACT(J176,"UNCLEAR")),OR(EXACT(O176,"OBSERVED"),EXACT(O176,"INFERRED"),EXACT(O176,"ASSUMED"),EXACT(O176,"CONTRADICTORY"),EXACT(O176,"UNRESOLVED")),OR(EXACT(P176,"TRACEABLE"),EXACT(P176,"NOT TRACEABLE")),OR(EXACT(Q176,"CURRENT ENOUGH"),EXACT(Q176,"STALE / UNCLEAR")),OR(EXACT(R176,"DIRECT"),EXACT(R176,"INDIRECT")),OR(EXACT(S176,"IN SCOPE"),EXACT(S176,"PARTIAL / OUT OF SCOPE")),OR(EXACT(T176,"INDEPENDENT"),EXACT(T176,"DERIVATIVE / UNCLEAR")),OR(EXACT(U176,"PRESENT"),EXACT(U176,"ABSENT / NOT REQUIRED")),OR(EXACT(V176,"NONE KNOWN"),EXACT(V176,"MATERIAL CONFLICT")),OR(EXACT(W176,"ACCEPTABLE"),EXACT(W176,"UNCLEAR"),EXACT(W176,"PROHIBITED"))),"VALID","INVALID - CONTROLLED TOKEN"))</x:f>
      </x:c>
      <x:c r="AF176" s="30" t="str">
        <x:f>IF(A176="","",IF(AND(B176&lt;&gt;"",C176&lt;&gt;"",D176&lt;&gt;"",E176&lt;&gt;"",G176&lt;&gt;"",H176&lt;&gt;"",K176&lt;&gt;"",L176&lt;&gt;"",M176&lt;&gt;"",N176&lt;&gt;"",X176&lt;&gt;"",Y176&lt;&gt;"",Z176&lt;&gt;"",AA176&lt;&gt;""),"VALID","INVALID - REQUIRED FIELD"))</x:f>
      </x:c>
      <x:c r="AG176" s="30" t="str">
        <x:f>IF(A176="","",IF(W176="PROHIBITED","HOLD",IF(J176="NO","HOLD",IF(P176="NOT TRACEABLE","HOLD",IF(AND(O176="ASSUMED",F176="MATERIAL"),"HOLD",IF(OR(O176="CONTRADICTORY",O176="UNRESOLVED",V176="MATERIAL CONFLICT"),"HOLD",""))))))</x:f>
      </x:c>
      <x:c r="AH176" s="30" t="str">
        <x:f>IF(A176="","",IF(OR(Q176="STALE / UNCLEAR",R176="INDIRECT",S176="PARTIAL / OUT OF SCOPE",T176="DERIVATIVE / UNCLEAR",AND(O176="INFERRED",F176="MATERIAL",U176&lt;&gt;"PRESENT"),O176="ASSUMED"),"WEAK","CLEAR"))</x:f>
      </x:c>
      <x:c r="AI176" s="30" t="str">
        <x:f>IF(A176="","",IF(OR(AB176&lt;&gt;"VALID",AC176&lt;&gt;"VALID",AD176&lt;&gt;"VALID",AE176&lt;&gt;"VALID",AF176&lt;&gt;"VALID"),"REPAIR / NARROW",IF(AG176="HOLD","HOLD / EXCLUDE",IF(OR(J176="UNCLEAR",W176="UNCLEAR"),"REPAIR / NARROW",IF(AH176="WEAK",IF(AND(O176="INFERRED",J176="YES",P176="TRACEABLE",Q176="CURRENT ENOUGH",S176="IN SCOPE",W176="ACCEPTABLE",OR(F176="SUPPORTING",U176="PRESENT")),"BOUNDED INFERENCE","REPAIR / NARROW"),IF(O176="OBSERVED","DECISION-USABLE",IF(O176="INFERRED","BOUNDED INFERENCE","REPAIR / NARROW")))))))</x:f>
      </x:c>
      <x:c r="AJ176" s="30" t="str">
        <x:f>IF(A176="","",IF(AI176="DECISION-USABLE","Freeze the audited wording for downstream use.",IF(AI176="BOUNDED INFERENCE","Freeze the bounded inference with its label and limitation.",IF(AI176="REPAIR / NARROW","Repair ownership, role fit, provenance, controls or wording before use.","Hold the record out of decision use until the blocking condition is resolved."))))</x:f>
      </x:c>
      <x:c r="AK176" s="30" t="str">
        <x:f>IF(A176="","",C176&amp;"|~|"&amp;B176&amp;"|~|"&amp;D176&amp;"|~|"&amp;E176&amp;"|~|"&amp;F176&amp;"|~|"&amp;G176)</x:f>
      </x:c>
      <x:c r="AL176" s="30" t="str">
        <x:f>IF(A176="","",B176&amp;"|~|"&amp;C176&amp;"|~|"&amp;D176)</x:f>
      </x:c>
    </x:row>
    <x:row r="177">
      <x:c r="A177" s="24"/>
      <x:c r="B177" s="24"/>
      <x:c r="C177" s="24"/>
      <x:c r="D177" s="24"/>
      <x:c r="E177" s="24"/>
      <x:c r="F177" s="24"/>
      <x:c r="G177" s="24"/>
      <x:c r="H177" s="24"/>
      <x:c r="I177" s="24"/>
      <x:c r="J177" s="24"/>
      <x:c r="K177" s="24"/>
      <x:c r="L177" s="34"/>
      <x:c r="M177" s="34"/>
      <x:c r="N177" s="24"/>
      <x:c r="O177" s="24"/>
      <x:c r="P177" s="24"/>
      <x:c r="Q177" s="24"/>
      <x:c r="R177" s="24"/>
      <x:c r="S177" s="24"/>
      <x:c r="T177" s="24"/>
      <x:c r="U177" s="24"/>
      <x:c r="V177" s="24"/>
      <x:c r="W177" s="24"/>
      <x:c r="X177" s="24"/>
      <x:c r="Y177" s="24"/>
      <x:c r="Z177" s="24"/>
      <x:c r="AA177" s="24"/>
      <x:c r="AB177" s="30" t="str">
        <x:f>IF(A177="","",IF(COUNTIF($A$6:$A$205,A177)=1,"VALID","INVALID - DUPLICATE EVIDENCE ID"))</x:f>
      </x:c>
      <x:c r="AC177" s="30" t="str">
        <x:f>IF(A177="","",IF(AND(COUNTIF(DECISION_CONTEXT!$A$6:$A$205,B177)=1,EXACT(B177,INDEX(DECISION_CONTEXT!$A$6:$A$205,MATCH(B177,DECISION_CONTEXT!$A$6:$A$205,0)))),"VALID","INVALID - DECISION LINK"))</x:f>
      </x:c>
      <x:c r="AD177" s="30" t="str">
        <x:f>IF(A177="","",IF(AND(COUNTIF(CLAIM_REGISTER!$A$6:$A$205,C177)=1,EXACT(AK177,INDEX(CLAIM_REGISTER!$Q$6:$Q$205,MATCH(C177,CLAIM_REGISTER!$A$6:$A$205,0)))),"VALID","INVALID - CLAIM OWNERSHIP"))</x:f>
      </x:c>
      <x:c r="AE177" s="30" t="str">
        <x:f>IF(A177="","",IF(AND(OR(EXACT(F177,"MATERIAL"),EXACT(F177,"SUPPORTING")),OR(EXACT(I177,"FIRST-PARTY PUBLISHED"),EXACT(I177,"BUYER / SALES EVIDENCE"),EXACT(I177,"INDEPENDENT THIRD PARTY"),EXACT(I177,"MODELLED / ESTIMATED"),EXACT(I177,"DISCOVERY / INDEX"),EXACT(I177,"INTERNAL OBSERVATION"),EXACT(I177,"SPECIALIST / AUTHORITY"),EXACT(I177,"DECISION RECORD")),OR(EXACT(J177,"YES"),EXACT(J177,"NO"),EXACT(J177,"UNCLEAR")),OR(EXACT(O177,"OBSERVED"),EXACT(O177,"INFERRED"),EXACT(O177,"ASSUMED"),EXACT(O177,"CONTRADICTORY"),EXACT(O177,"UNRESOLVED")),OR(EXACT(P177,"TRACEABLE"),EXACT(P177,"NOT TRACEABLE")),OR(EXACT(Q177,"CURRENT ENOUGH"),EXACT(Q177,"STALE / UNCLEAR")),OR(EXACT(R177,"DIRECT"),EXACT(R177,"INDIRECT")),OR(EXACT(S177,"IN SCOPE"),EXACT(S177,"PARTIAL / OUT OF SCOPE")),OR(EXACT(T177,"INDEPENDENT"),EXACT(T177,"DERIVATIVE / UNCLEAR")),OR(EXACT(U177,"PRESENT"),EXACT(U177,"ABSENT / NOT REQUIRED")),OR(EXACT(V177,"NONE KNOWN"),EXACT(V177,"MATERIAL CONFLICT")),OR(EXACT(W177,"ACCEPTABLE"),EXACT(W177,"UNCLEAR"),EXACT(W177,"PROHIBITED"))),"VALID","INVALID - CONTROLLED TOKEN"))</x:f>
      </x:c>
      <x:c r="AF177" s="30" t="str">
        <x:f>IF(A177="","",IF(AND(B177&lt;&gt;"",C177&lt;&gt;"",D177&lt;&gt;"",E177&lt;&gt;"",G177&lt;&gt;"",H177&lt;&gt;"",K177&lt;&gt;"",L177&lt;&gt;"",M177&lt;&gt;"",N177&lt;&gt;"",X177&lt;&gt;"",Y177&lt;&gt;"",Z177&lt;&gt;"",AA177&lt;&gt;""),"VALID","INVALID - REQUIRED FIELD"))</x:f>
      </x:c>
      <x:c r="AG177" s="30" t="str">
        <x:f>IF(A177="","",IF(W177="PROHIBITED","HOLD",IF(J177="NO","HOLD",IF(P177="NOT TRACEABLE","HOLD",IF(AND(O177="ASSUMED",F177="MATERIAL"),"HOLD",IF(OR(O177="CONTRADICTORY",O177="UNRESOLVED",V177="MATERIAL CONFLICT"),"HOLD",""))))))</x:f>
      </x:c>
      <x:c r="AH177" s="30" t="str">
        <x:f>IF(A177="","",IF(OR(Q177="STALE / UNCLEAR",R177="INDIRECT",S177="PARTIAL / OUT OF SCOPE",T177="DERIVATIVE / UNCLEAR",AND(O177="INFERRED",F177="MATERIAL",U177&lt;&gt;"PRESENT"),O177="ASSUMED"),"WEAK","CLEAR"))</x:f>
      </x:c>
      <x:c r="AI177" s="30" t="str">
        <x:f>IF(A177="","",IF(OR(AB177&lt;&gt;"VALID",AC177&lt;&gt;"VALID",AD177&lt;&gt;"VALID",AE177&lt;&gt;"VALID",AF177&lt;&gt;"VALID"),"REPAIR / NARROW",IF(AG177="HOLD","HOLD / EXCLUDE",IF(OR(J177="UNCLEAR",W177="UNCLEAR"),"REPAIR / NARROW",IF(AH177="WEAK",IF(AND(O177="INFERRED",J177="YES",P177="TRACEABLE",Q177="CURRENT ENOUGH",S177="IN SCOPE",W177="ACCEPTABLE",OR(F177="SUPPORTING",U177="PRESENT")),"BOUNDED INFERENCE","REPAIR / NARROW"),IF(O177="OBSERVED","DECISION-USABLE",IF(O177="INFERRED","BOUNDED INFERENCE","REPAIR / NARROW")))))))</x:f>
      </x:c>
      <x:c r="AJ177" s="30" t="str">
        <x:f>IF(A177="","",IF(AI177="DECISION-USABLE","Freeze the audited wording for downstream use.",IF(AI177="BOUNDED INFERENCE","Freeze the bounded inference with its label and limitation.",IF(AI177="REPAIR / NARROW","Repair ownership, role fit, provenance, controls or wording before use.","Hold the record out of decision use until the blocking condition is resolved."))))</x:f>
      </x:c>
      <x:c r="AK177" s="30" t="str">
        <x:f>IF(A177="","",C177&amp;"|~|"&amp;B177&amp;"|~|"&amp;D177&amp;"|~|"&amp;E177&amp;"|~|"&amp;F177&amp;"|~|"&amp;G177)</x:f>
      </x:c>
      <x:c r="AL177" s="30" t="str">
        <x:f>IF(A177="","",B177&amp;"|~|"&amp;C177&amp;"|~|"&amp;D177)</x:f>
      </x:c>
    </x:row>
    <x:row r="178">
      <x:c r="A178" s="24"/>
      <x:c r="B178" s="24"/>
      <x:c r="C178" s="24"/>
      <x:c r="D178" s="24"/>
      <x:c r="E178" s="24"/>
      <x:c r="F178" s="24"/>
      <x:c r="G178" s="24"/>
      <x:c r="H178" s="24"/>
      <x:c r="I178" s="24"/>
      <x:c r="J178" s="24"/>
      <x:c r="K178" s="24"/>
      <x:c r="L178" s="34"/>
      <x:c r="M178" s="34"/>
      <x:c r="N178" s="24"/>
      <x:c r="O178" s="24"/>
      <x:c r="P178" s="24"/>
      <x:c r="Q178" s="24"/>
      <x:c r="R178" s="24"/>
      <x:c r="S178" s="24"/>
      <x:c r="T178" s="24"/>
      <x:c r="U178" s="24"/>
      <x:c r="V178" s="24"/>
      <x:c r="W178" s="24"/>
      <x:c r="X178" s="24"/>
      <x:c r="Y178" s="24"/>
      <x:c r="Z178" s="24"/>
      <x:c r="AA178" s="24"/>
      <x:c r="AB178" s="30" t="str">
        <x:f>IF(A178="","",IF(COUNTIF($A$6:$A$205,A178)=1,"VALID","INVALID - DUPLICATE EVIDENCE ID"))</x:f>
      </x:c>
      <x:c r="AC178" s="30" t="str">
        <x:f>IF(A178="","",IF(AND(COUNTIF(DECISION_CONTEXT!$A$6:$A$205,B178)=1,EXACT(B178,INDEX(DECISION_CONTEXT!$A$6:$A$205,MATCH(B178,DECISION_CONTEXT!$A$6:$A$205,0)))),"VALID","INVALID - DECISION LINK"))</x:f>
      </x:c>
      <x:c r="AD178" s="30" t="str">
        <x:f>IF(A178="","",IF(AND(COUNTIF(CLAIM_REGISTER!$A$6:$A$205,C178)=1,EXACT(AK178,INDEX(CLAIM_REGISTER!$Q$6:$Q$205,MATCH(C178,CLAIM_REGISTER!$A$6:$A$205,0)))),"VALID","INVALID - CLAIM OWNERSHIP"))</x:f>
      </x:c>
      <x:c r="AE178" s="30" t="str">
        <x:f>IF(A178="","",IF(AND(OR(EXACT(F178,"MATERIAL"),EXACT(F178,"SUPPORTING")),OR(EXACT(I178,"FIRST-PARTY PUBLISHED"),EXACT(I178,"BUYER / SALES EVIDENCE"),EXACT(I178,"INDEPENDENT THIRD PARTY"),EXACT(I178,"MODELLED / ESTIMATED"),EXACT(I178,"DISCOVERY / INDEX"),EXACT(I178,"INTERNAL OBSERVATION"),EXACT(I178,"SPECIALIST / AUTHORITY"),EXACT(I178,"DECISION RECORD")),OR(EXACT(J178,"YES"),EXACT(J178,"NO"),EXACT(J178,"UNCLEAR")),OR(EXACT(O178,"OBSERVED"),EXACT(O178,"INFERRED"),EXACT(O178,"ASSUMED"),EXACT(O178,"CONTRADICTORY"),EXACT(O178,"UNRESOLVED")),OR(EXACT(P178,"TRACEABLE"),EXACT(P178,"NOT TRACEABLE")),OR(EXACT(Q178,"CURRENT ENOUGH"),EXACT(Q178,"STALE / UNCLEAR")),OR(EXACT(R178,"DIRECT"),EXACT(R178,"INDIRECT")),OR(EXACT(S178,"IN SCOPE"),EXACT(S178,"PARTIAL / OUT OF SCOPE")),OR(EXACT(T178,"INDEPENDENT"),EXACT(T178,"DERIVATIVE / UNCLEAR")),OR(EXACT(U178,"PRESENT"),EXACT(U178,"ABSENT / NOT REQUIRED")),OR(EXACT(V178,"NONE KNOWN"),EXACT(V178,"MATERIAL CONFLICT")),OR(EXACT(W178,"ACCEPTABLE"),EXACT(W178,"UNCLEAR"),EXACT(W178,"PROHIBITED"))),"VALID","INVALID - CONTROLLED TOKEN"))</x:f>
      </x:c>
      <x:c r="AF178" s="30" t="str">
        <x:f>IF(A178="","",IF(AND(B178&lt;&gt;"",C178&lt;&gt;"",D178&lt;&gt;"",E178&lt;&gt;"",G178&lt;&gt;"",H178&lt;&gt;"",K178&lt;&gt;"",L178&lt;&gt;"",M178&lt;&gt;"",N178&lt;&gt;"",X178&lt;&gt;"",Y178&lt;&gt;"",Z178&lt;&gt;"",AA178&lt;&gt;""),"VALID","INVALID - REQUIRED FIELD"))</x:f>
      </x:c>
      <x:c r="AG178" s="30" t="str">
        <x:f>IF(A178="","",IF(W178="PROHIBITED","HOLD",IF(J178="NO","HOLD",IF(P178="NOT TRACEABLE","HOLD",IF(AND(O178="ASSUMED",F178="MATERIAL"),"HOLD",IF(OR(O178="CONTRADICTORY",O178="UNRESOLVED",V178="MATERIAL CONFLICT"),"HOLD",""))))))</x:f>
      </x:c>
      <x:c r="AH178" s="30" t="str">
        <x:f>IF(A178="","",IF(OR(Q178="STALE / UNCLEAR",R178="INDIRECT",S178="PARTIAL / OUT OF SCOPE",T178="DERIVATIVE / UNCLEAR",AND(O178="INFERRED",F178="MATERIAL",U178&lt;&gt;"PRESENT"),O178="ASSUMED"),"WEAK","CLEAR"))</x:f>
      </x:c>
      <x:c r="AI178" s="30" t="str">
        <x:f>IF(A178="","",IF(OR(AB178&lt;&gt;"VALID",AC178&lt;&gt;"VALID",AD178&lt;&gt;"VALID",AE178&lt;&gt;"VALID",AF178&lt;&gt;"VALID"),"REPAIR / NARROW",IF(AG178="HOLD","HOLD / EXCLUDE",IF(OR(J178="UNCLEAR",W178="UNCLEAR"),"REPAIR / NARROW",IF(AH178="WEAK",IF(AND(O178="INFERRED",J178="YES",P178="TRACEABLE",Q178="CURRENT ENOUGH",S178="IN SCOPE",W178="ACCEPTABLE",OR(F178="SUPPORTING",U178="PRESENT")),"BOUNDED INFERENCE","REPAIR / NARROW"),IF(O178="OBSERVED","DECISION-USABLE",IF(O178="INFERRED","BOUNDED INFERENCE","REPAIR / NARROW")))))))</x:f>
      </x:c>
      <x:c r="AJ178" s="30" t="str">
        <x:f>IF(A178="","",IF(AI178="DECISION-USABLE","Freeze the audited wording for downstream use.",IF(AI178="BOUNDED INFERENCE","Freeze the bounded inference with its label and limitation.",IF(AI178="REPAIR / NARROW","Repair ownership, role fit, provenance, controls or wording before use.","Hold the record out of decision use until the blocking condition is resolved."))))</x:f>
      </x:c>
      <x:c r="AK178" s="30" t="str">
        <x:f>IF(A178="","",C178&amp;"|~|"&amp;B178&amp;"|~|"&amp;D178&amp;"|~|"&amp;E178&amp;"|~|"&amp;F178&amp;"|~|"&amp;G178)</x:f>
      </x:c>
      <x:c r="AL178" s="30" t="str">
        <x:f>IF(A178="","",B178&amp;"|~|"&amp;C178&amp;"|~|"&amp;D178)</x:f>
      </x:c>
    </x:row>
    <x:row r="179">
      <x:c r="A179" s="24"/>
      <x:c r="B179" s="24"/>
      <x:c r="C179" s="24"/>
      <x:c r="D179" s="24"/>
      <x:c r="E179" s="24"/>
      <x:c r="F179" s="24"/>
      <x:c r="G179" s="24"/>
      <x:c r="H179" s="24"/>
      <x:c r="I179" s="24"/>
      <x:c r="J179" s="24"/>
      <x:c r="K179" s="24"/>
      <x:c r="L179" s="34"/>
      <x:c r="M179" s="34"/>
      <x:c r="N179" s="24"/>
      <x:c r="O179" s="24"/>
      <x:c r="P179" s="24"/>
      <x:c r="Q179" s="24"/>
      <x:c r="R179" s="24"/>
      <x:c r="S179" s="24"/>
      <x:c r="T179" s="24"/>
      <x:c r="U179" s="24"/>
      <x:c r="V179" s="24"/>
      <x:c r="W179" s="24"/>
      <x:c r="X179" s="24"/>
      <x:c r="Y179" s="24"/>
      <x:c r="Z179" s="24"/>
      <x:c r="AA179" s="24"/>
      <x:c r="AB179" s="30" t="str">
        <x:f>IF(A179="","",IF(COUNTIF($A$6:$A$205,A179)=1,"VALID","INVALID - DUPLICATE EVIDENCE ID"))</x:f>
      </x:c>
      <x:c r="AC179" s="30" t="str">
        <x:f>IF(A179="","",IF(AND(COUNTIF(DECISION_CONTEXT!$A$6:$A$205,B179)=1,EXACT(B179,INDEX(DECISION_CONTEXT!$A$6:$A$205,MATCH(B179,DECISION_CONTEXT!$A$6:$A$205,0)))),"VALID","INVALID - DECISION LINK"))</x:f>
      </x:c>
      <x:c r="AD179" s="30" t="str">
        <x:f>IF(A179="","",IF(AND(COUNTIF(CLAIM_REGISTER!$A$6:$A$205,C179)=1,EXACT(AK179,INDEX(CLAIM_REGISTER!$Q$6:$Q$205,MATCH(C179,CLAIM_REGISTER!$A$6:$A$205,0)))),"VALID","INVALID - CLAIM OWNERSHIP"))</x:f>
      </x:c>
      <x:c r="AE179" s="30" t="str">
        <x:f>IF(A179="","",IF(AND(OR(EXACT(F179,"MATERIAL"),EXACT(F179,"SUPPORTING")),OR(EXACT(I179,"FIRST-PARTY PUBLISHED"),EXACT(I179,"BUYER / SALES EVIDENCE"),EXACT(I179,"INDEPENDENT THIRD PARTY"),EXACT(I179,"MODELLED / ESTIMATED"),EXACT(I179,"DISCOVERY / INDEX"),EXACT(I179,"INTERNAL OBSERVATION"),EXACT(I179,"SPECIALIST / AUTHORITY"),EXACT(I179,"DECISION RECORD")),OR(EXACT(J179,"YES"),EXACT(J179,"NO"),EXACT(J179,"UNCLEAR")),OR(EXACT(O179,"OBSERVED"),EXACT(O179,"INFERRED"),EXACT(O179,"ASSUMED"),EXACT(O179,"CONTRADICTORY"),EXACT(O179,"UNRESOLVED")),OR(EXACT(P179,"TRACEABLE"),EXACT(P179,"NOT TRACEABLE")),OR(EXACT(Q179,"CURRENT ENOUGH"),EXACT(Q179,"STALE / UNCLEAR")),OR(EXACT(R179,"DIRECT"),EXACT(R179,"INDIRECT")),OR(EXACT(S179,"IN SCOPE"),EXACT(S179,"PARTIAL / OUT OF SCOPE")),OR(EXACT(T179,"INDEPENDENT"),EXACT(T179,"DERIVATIVE / UNCLEAR")),OR(EXACT(U179,"PRESENT"),EXACT(U179,"ABSENT / NOT REQUIRED")),OR(EXACT(V179,"NONE KNOWN"),EXACT(V179,"MATERIAL CONFLICT")),OR(EXACT(W179,"ACCEPTABLE"),EXACT(W179,"UNCLEAR"),EXACT(W179,"PROHIBITED"))),"VALID","INVALID - CONTROLLED TOKEN"))</x:f>
      </x:c>
      <x:c r="AF179" s="30" t="str">
        <x:f>IF(A179="","",IF(AND(B179&lt;&gt;"",C179&lt;&gt;"",D179&lt;&gt;"",E179&lt;&gt;"",G179&lt;&gt;"",H179&lt;&gt;"",K179&lt;&gt;"",L179&lt;&gt;"",M179&lt;&gt;"",N179&lt;&gt;"",X179&lt;&gt;"",Y179&lt;&gt;"",Z179&lt;&gt;"",AA179&lt;&gt;""),"VALID","INVALID - REQUIRED FIELD"))</x:f>
      </x:c>
      <x:c r="AG179" s="30" t="str">
        <x:f>IF(A179="","",IF(W179="PROHIBITED","HOLD",IF(J179="NO","HOLD",IF(P179="NOT TRACEABLE","HOLD",IF(AND(O179="ASSUMED",F179="MATERIAL"),"HOLD",IF(OR(O179="CONTRADICTORY",O179="UNRESOLVED",V179="MATERIAL CONFLICT"),"HOLD",""))))))</x:f>
      </x:c>
      <x:c r="AH179" s="30" t="str">
        <x:f>IF(A179="","",IF(OR(Q179="STALE / UNCLEAR",R179="INDIRECT",S179="PARTIAL / OUT OF SCOPE",T179="DERIVATIVE / UNCLEAR",AND(O179="INFERRED",F179="MATERIAL",U179&lt;&gt;"PRESENT"),O179="ASSUMED"),"WEAK","CLEAR"))</x:f>
      </x:c>
      <x:c r="AI179" s="30" t="str">
        <x:f>IF(A179="","",IF(OR(AB179&lt;&gt;"VALID",AC179&lt;&gt;"VALID",AD179&lt;&gt;"VALID",AE179&lt;&gt;"VALID",AF179&lt;&gt;"VALID"),"REPAIR / NARROW",IF(AG179="HOLD","HOLD / EXCLUDE",IF(OR(J179="UNCLEAR",W179="UNCLEAR"),"REPAIR / NARROW",IF(AH179="WEAK",IF(AND(O179="INFERRED",J179="YES",P179="TRACEABLE",Q179="CURRENT ENOUGH",S179="IN SCOPE",W179="ACCEPTABLE",OR(F179="SUPPORTING",U179="PRESENT")),"BOUNDED INFERENCE","REPAIR / NARROW"),IF(O179="OBSERVED","DECISION-USABLE",IF(O179="INFERRED","BOUNDED INFERENCE","REPAIR / NARROW")))))))</x:f>
      </x:c>
      <x:c r="AJ179" s="30" t="str">
        <x:f>IF(A179="","",IF(AI179="DECISION-USABLE","Freeze the audited wording for downstream use.",IF(AI179="BOUNDED INFERENCE","Freeze the bounded inference with its label and limitation.",IF(AI179="REPAIR / NARROW","Repair ownership, role fit, provenance, controls or wording before use.","Hold the record out of decision use until the blocking condition is resolved."))))</x:f>
      </x:c>
      <x:c r="AK179" s="30" t="str">
        <x:f>IF(A179="","",C179&amp;"|~|"&amp;B179&amp;"|~|"&amp;D179&amp;"|~|"&amp;E179&amp;"|~|"&amp;F179&amp;"|~|"&amp;G179)</x:f>
      </x:c>
      <x:c r="AL179" s="30" t="str">
        <x:f>IF(A179="","",B179&amp;"|~|"&amp;C179&amp;"|~|"&amp;D179)</x:f>
      </x:c>
    </x:row>
    <x:row r="180">
      <x:c r="A180" s="24"/>
      <x:c r="B180" s="24"/>
      <x:c r="C180" s="24"/>
      <x:c r="D180" s="24"/>
      <x:c r="E180" s="24"/>
      <x:c r="F180" s="24"/>
      <x:c r="G180" s="24"/>
      <x:c r="H180" s="24"/>
      <x:c r="I180" s="24"/>
      <x:c r="J180" s="24"/>
      <x:c r="K180" s="24"/>
      <x:c r="L180" s="34"/>
      <x:c r="M180" s="34"/>
      <x:c r="N180" s="24"/>
      <x:c r="O180" s="24"/>
      <x:c r="P180" s="24"/>
      <x:c r="Q180" s="24"/>
      <x:c r="R180" s="24"/>
      <x:c r="S180" s="24"/>
      <x:c r="T180" s="24"/>
      <x:c r="U180" s="24"/>
      <x:c r="V180" s="24"/>
      <x:c r="W180" s="24"/>
      <x:c r="X180" s="24"/>
      <x:c r="Y180" s="24"/>
      <x:c r="Z180" s="24"/>
      <x:c r="AA180" s="24"/>
      <x:c r="AB180" s="30" t="str">
        <x:f>IF(A180="","",IF(COUNTIF($A$6:$A$205,A180)=1,"VALID","INVALID - DUPLICATE EVIDENCE ID"))</x:f>
      </x:c>
      <x:c r="AC180" s="30" t="str">
        <x:f>IF(A180="","",IF(AND(COUNTIF(DECISION_CONTEXT!$A$6:$A$205,B180)=1,EXACT(B180,INDEX(DECISION_CONTEXT!$A$6:$A$205,MATCH(B180,DECISION_CONTEXT!$A$6:$A$205,0)))),"VALID","INVALID - DECISION LINK"))</x:f>
      </x:c>
      <x:c r="AD180" s="30" t="str">
        <x:f>IF(A180="","",IF(AND(COUNTIF(CLAIM_REGISTER!$A$6:$A$205,C180)=1,EXACT(AK180,INDEX(CLAIM_REGISTER!$Q$6:$Q$205,MATCH(C180,CLAIM_REGISTER!$A$6:$A$205,0)))),"VALID","INVALID - CLAIM OWNERSHIP"))</x:f>
      </x:c>
      <x:c r="AE180" s="30" t="str">
        <x:f>IF(A180="","",IF(AND(OR(EXACT(F180,"MATERIAL"),EXACT(F180,"SUPPORTING")),OR(EXACT(I180,"FIRST-PARTY PUBLISHED"),EXACT(I180,"BUYER / SALES EVIDENCE"),EXACT(I180,"INDEPENDENT THIRD PARTY"),EXACT(I180,"MODELLED / ESTIMATED"),EXACT(I180,"DISCOVERY / INDEX"),EXACT(I180,"INTERNAL OBSERVATION"),EXACT(I180,"SPECIALIST / AUTHORITY"),EXACT(I180,"DECISION RECORD")),OR(EXACT(J180,"YES"),EXACT(J180,"NO"),EXACT(J180,"UNCLEAR")),OR(EXACT(O180,"OBSERVED"),EXACT(O180,"INFERRED"),EXACT(O180,"ASSUMED"),EXACT(O180,"CONTRADICTORY"),EXACT(O180,"UNRESOLVED")),OR(EXACT(P180,"TRACEABLE"),EXACT(P180,"NOT TRACEABLE")),OR(EXACT(Q180,"CURRENT ENOUGH"),EXACT(Q180,"STALE / UNCLEAR")),OR(EXACT(R180,"DIRECT"),EXACT(R180,"INDIRECT")),OR(EXACT(S180,"IN SCOPE"),EXACT(S180,"PARTIAL / OUT OF SCOPE")),OR(EXACT(T180,"INDEPENDENT"),EXACT(T180,"DERIVATIVE / UNCLEAR")),OR(EXACT(U180,"PRESENT"),EXACT(U180,"ABSENT / NOT REQUIRED")),OR(EXACT(V180,"NONE KNOWN"),EXACT(V180,"MATERIAL CONFLICT")),OR(EXACT(W180,"ACCEPTABLE"),EXACT(W180,"UNCLEAR"),EXACT(W180,"PROHIBITED"))),"VALID","INVALID - CONTROLLED TOKEN"))</x:f>
      </x:c>
      <x:c r="AF180" s="30" t="str">
        <x:f>IF(A180="","",IF(AND(B180&lt;&gt;"",C180&lt;&gt;"",D180&lt;&gt;"",E180&lt;&gt;"",G180&lt;&gt;"",H180&lt;&gt;"",K180&lt;&gt;"",L180&lt;&gt;"",M180&lt;&gt;"",N180&lt;&gt;"",X180&lt;&gt;"",Y180&lt;&gt;"",Z180&lt;&gt;"",AA180&lt;&gt;""),"VALID","INVALID - REQUIRED FIELD"))</x:f>
      </x:c>
      <x:c r="AG180" s="30" t="str">
        <x:f>IF(A180="","",IF(W180="PROHIBITED","HOLD",IF(J180="NO","HOLD",IF(P180="NOT TRACEABLE","HOLD",IF(AND(O180="ASSUMED",F180="MATERIAL"),"HOLD",IF(OR(O180="CONTRADICTORY",O180="UNRESOLVED",V180="MATERIAL CONFLICT"),"HOLD",""))))))</x:f>
      </x:c>
      <x:c r="AH180" s="30" t="str">
        <x:f>IF(A180="","",IF(OR(Q180="STALE / UNCLEAR",R180="INDIRECT",S180="PARTIAL / OUT OF SCOPE",T180="DERIVATIVE / UNCLEAR",AND(O180="INFERRED",F180="MATERIAL",U180&lt;&gt;"PRESENT"),O180="ASSUMED"),"WEAK","CLEAR"))</x:f>
      </x:c>
      <x:c r="AI180" s="30" t="str">
        <x:f>IF(A180="","",IF(OR(AB180&lt;&gt;"VALID",AC180&lt;&gt;"VALID",AD180&lt;&gt;"VALID",AE180&lt;&gt;"VALID",AF180&lt;&gt;"VALID"),"REPAIR / NARROW",IF(AG180="HOLD","HOLD / EXCLUDE",IF(OR(J180="UNCLEAR",W180="UNCLEAR"),"REPAIR / NARROW",IF(AH180="WEAK",IF(AND(O180="INFERRED",J180="YES",P180="TRACEABLE",Q180="CURRENT ENOUGH",S180="IN SCOPE",W180="ACCEPTABLE",OR(F180="SUPPORTING",U180="PRESENT")),"BOUNDED INFERENCE","REPAIR / NARROW"),IF(O180="OBSERVED","DECISION-USABLE",IF(O180="INFERRED","BOUNDED INFERENCE","REPAIR / NARROW")))))))</x:f>
      </x:c>
      <x:c r="AJ180" s="30" t="str">
        <x:f>IF(A180="","",IF(AI180="DECISION-USABLE","Freeze the audited wording for downstream use.",IF(AI180="BOUNDED INFERENCE","Freeze the bounded inference with its label and limitation.",IF(AI180="REPAIR / NARROW","Repair ownership, role fit, provenance, controls or wording before use.","Hold the record out of decision use until the blocking condition is resolved."))))</x:f>
      </x:c>
      <x:c r="AK180" s="30" t="str">
        <x:f>IF(A180="","",C180&amp;"|~|"&amp;B180&amp;"|~|"&amp;D180&amp;"|~|"&amp;E180&amp;"|~|"&amp;F180&amp;"|~|"&amp;G180)</x:f>
      </x:c>
      <x:c r="AL180" s="30" t="str">
        <x:f>IF(A180="","",B180&amp;"|~|"&amp;C180&amp;"|~|"&amp;D180)</x:f>
      </x:c>
    </x:row>
    <x:row r="181">
      <x:c r="A181" s="24"/>
      <x:c r="B181" s="24"/>
      <x:c r="C181" s="24"/>
      <x:c r="D181" s="24"/>
      <x:c r="E181" s="24"/>
      <x:c r="F181" s="24"/>
      <x:c r="G181" s="24"/>
      <x:c r="H181" s="24"/>
      <x:c r="I181" s="24"/>
      <x:c r="J181" s="24"/>
      <x:c r="K181" s="24"/>
      <x:c r="L181" s="34"/>
      <x:c r="M181" s="34"/>
      <x:c r="N181" s="24"/>
      <x:c r="O181" s="24"/>
      <x:c r="P181" s="24"/>
      <x:c r="Q181" s="24"/>
      <x:c r="R181" s="24"/>
      <x:c r="S181" s="24"/>
      <x:c r="T181" s="24"/>
      <x:c r="U181" s="24"/>
      <x:c r="V181" s="24"/>
      <x:c r="W181" s="24"/>
      <x:c r="X181" s="24"/>
      <x:c r="Y181" s="24"/>
      <x:c r="Z181" s="24"/>
      <x:c r="AA181" s="24"/>
      <x:c r="AB181" s="30" t="str">
        <x:f>IF(A181="","",IF(COUNTIF($A$6:$A$205,A181)=1,"VALID","INVALID - DUPLICATE EVIDENCE ID"))</x:f>
      </x:c>
      <x:c r="AC181" s="30" t="str">
        <x:f>IF(A181="","",IF(AND(COUNTIF(DECISION_CONTEXT!$A$6:$A$205,B181)=1,EXACT(B181,INDEX(DECISION_CONTEXT!$A$6:$A$205,MATCH(B181,DECISION_CONTEXT!$A$6:$A$205,0)))),"VALID","INVALID - DECISION LINK"))</x:f>
      </x:c>
      <x:c r="AD181" s="30" t="str">
        <x:f>IF(A181="","",IF(AND(COUNTIF(CLAIM_REGISTER!$A$6:$A$205,C181)=1,EXACT(AK181,INDEX(CLAIM_REGISTER!$Q$6:$Q$205,MATCH(C181,CLAIM_REGISTER!$A$6:$A$205,0)))),"VALID","INVALID - CLAIM OWNERSHIP"))</x:f>
      </x:c>
      <x:c r="AE181" s="30" t="str">
        <x:f>IF(A181="","",IF(AND(OR(EXACT(F181,"MATERIAL"),EXACT(F181,"SUPPORTING")),OR(EXACT(I181,"FIRST-PARTY PUBLISHED"),EXACT(I181,"BUYER / SALES EVIDENCE"),EXACT(I181,"INDEPENDENT THIRD PARTY"),EXACT(I181,"MODELLED / ESTIMATED"),EXACT(I181,"DISCOVERY / INDEX"),EXACT(I181,"INTERNAL OBSERVATION"),EXACT(I181,"SPECIALIST / AUTHORITY"),EXACT(I181,"DECISION RECORD")),OR(EXACT(J181,"YES"),EXACT(J181,"NO"),EXACT(J181,"UNCLEAR")),OR(EXACT(O181,"OBSERVED"),EXACT(O181,"INFERRED"),EXACT(O181,"ASSUMED"),EXACT(O181,"CONTRADICTORY"),EXACT(O181,"UNRESOLVED")),OR(EXACT(P181,"TRACEABLE"),EXACT(P181,"NOT TRACEABLE")),OR(EXACT(Q181,"CURRENT ENOUGH"),EXACT(Q181,"STALE / UNCLEAR")),OR(EXACT(R181,"DIRECT"),EXACT(R181,"INDIRECT")),OR(EXACT(S181,"IN SCOPE"),EXACT(S181,"PARTIAL / OUT OF SCOPE")),OR(EXACT(T181,"INDEPENDENT"),EXACT(T181,"DERIVATIVE / UNCLEAR")),OR(EXACT(U181,"PRESENT"),EXACT(U181,"ABSENT / NOT REQUIRED")),OR(EXACT(V181,"NONE KNOWN"),EXACT(V181,"MATERIAL CONFLICT")),OR(EXACT(W181,"ACCEPTABLE"),EXACT(W181,"UNCLEAR"),EXACT(W181,"PROHIBITED"))),"VALID","INVALID - CONTROLLED TOKEN"))</x:f>
      </x:c>
      <x:c r="AF181" s="30" t="str">
        <x:f>IF(A181="","",IF(AND(B181&lt;&gt;"",C181&lt;&gt;"",D181&lt;&gt;"",E181&lt;&gt;"",G181&lt;&gt;"",H181&lt;&gt;"",K181&lt;&gt;"",L181&lt;&gt;"",M181&lt;&gt;"",N181&lt;&gt;"",X181&lt;&gt;"",Y181&lt;&gt;"",Z181&lt;&gt;"",AA181&lt;&gt;""),"VALID","INVALID - REQUIRED FIELD"))</x:f>
      </x:c>
      <x:c r="AG181" s="30" t="str">
        <x:f>IF(A181="","",IF(W181="PROHIBITED","HOLD",IF(J181="NO","HOLD",IF(P181="NOT TRACEABLE","HOLD",IF(AND(O181="ASSUMED",F181="MATERIAL"),"HOLD",IF(OR(O181="CONTRADICTORY",O181="UNRESOLVED",V181="MATERIAL CONFLICT"),"HOLD",""))))))</x:f>
      </x:c>
      <x:c r="AH181" s="30" t="str">
        <x:f>IF(A181="","",IF(OR(Q181="STALE / UNCLEAR",R181="INDIRECT",S181="PARTIAL / OUT OF SCOPE",T181="DERIVATIVE / UNCLEAR",AND(O181="INFERRED",F181="MATERIAL",U181&lt;&gt;"PRESENT"),O181="ASSUMED"),"WEAK","CLEAR"))</x:f>
      </x:c>
      <x:c r="AI181" s="30" t="str">
        <x:f>IF(A181="","",IF(OR(AB181&lt;&gt;"VALID",AC181&lt;&gt;"VALID",AD181&lt;&gt;"VALID",AE181&lt;&gt;"VALID",AF181&lt;&gt;"VALID"),"REPAIR / NARROW",IF(AG181="HOLD","HOLD / EXCLUDE",IF(OR(J181="UNCLEAR",W181="UNCLEAR"),"REPAIR / NARROW",IF(AH181="WEAK",IF(AND(O181="INFERRED",J181="YES",P181="TRACEABLE",Q181="CURRENT ENOUGH",S181="IN SCOPE",W181="ACCEPTABLE",OR(F181="SUPPORTING",U181="PRESENT")),"BOUNDED INFERENCE","REPAIR / NARROW"),IF(O181="OBSERVED","DECISION-USABLE",IF(O181="INFERRED","BOUNDED INFERENCE","REPAIR / NARROW")))))))</x:f>
      </x:c>
      <x:c r="AJ181" s="30" t="str">
        <x:f>IF(A181="","",IF(AI181="DECISION-USABLE","Freeze the audited wording for downstream use.",IF(AI181="BOUNDED INFERENCE","Freeze the bounded inference with its label and limitation.",IF(AI181="REPAIR / NARROW","Repair ownership, role fit, provenance, controls or wording before use.","Hold the record out of decision use until the blocking condition is resolved."))))</x:f>
      </x:c>
      <x:c r="AK181" s="30" t="str">
        <x:f>IF(A181="","",C181&amp;"|~|"&amp;B181&amp;"|~|"&amp;D181&amp;"|~|"&amp;E181&amp;"|~|"&amp;F181&amp;"|~|"&amp;G181)</x:f>
      </x:c>
      <x:c r="AL181" s="30" t="str">
        <x:f>IF(A181="","",B181&amp;"|~|"&amp;C181&amp;"|~|"&amp;D181)</x:f>
      </x:c>
    </x:row>
    <x:row r="182">
      <x:c r="A182" s="24"/>
      <x:c r="B182" s="24"/>
      <x:c r="C182" s="24"/>
      <x:c r="D182" s="24"/>
      <x:c r="E182" s="24"/>
      <x:c r="F182" s="24"/>
      <x:c r="G182" s="24"/>
      <x:c r="H182" s="24"/>
      <x:c r="I182" s="24"/>
      <x:c r="J182" s="24"/>
      <x:c r="K182" s="24"/>
      <x:c r="L182" s="34"/>
      <x:c r="M182" s="34"/>
      <x:c r="N182" s="24"/>
      <x:c r="O182" s="24"/>
      <x:c r="P182" s="24"/>
      <x:c r="Q182" s="24"/>
      <x:c r="R182" s="24"/>
      <x:c r="S182" s="24"/>
      <x:c r="T182" s="24"/>
      <x:c r="U182" s="24"/>
      <x:c r="V182" s="24"/>
      <x:c r="W182" s="24"/>
      <x:c r="X182" s="24"/>
      <x:c r="Y182" s="24"/>
      <x:c r="Z182" s="24"/>
      <x:c r="AA182" s="24"/>
      <x:c r="AB182" s="30" t="str">
        <x:f>IF(A182="","",IF(COUNTIF($A$6:$A$205,A182)=1,"VALID","INVALID - DUPLICATE EVIDENCE ID"))</x:f>
      </x:c>
      <x:c r="AC182" s="30" t="str">
        <x:f>IF(A182="","",IF(AND(COUNTIF(DECISION_CONTEXT!$A$6:$A$205,B182)=1,EXACT(B182,INDEX(DECISION_CONTEXT!$A$6:$A$205,MATCH(B182,DECISION_CONTEXT!$A$6:$A$205,0)))),"VALID","INVALID - DECISION LINK"))</x:f>
      </x:c>
      <x:c r="AD182" s="30" t="str">
        <x:f>IF(A182="","",IF(AND(COUNTIF(CLAIM_REGISTER!$A$6:$A$205,C182)=1,EXACT(AK182,INDEX(CLAIM_REGISTER!$Q$6:$Q$205,MATCH(C182,CLAIM_REGISTER!$A$6:$A$205,0)))),"VALID","INVALID - CLAIM OWNERSHIP"))</x:f>
      </x:c>
      <x:c r="AE182" s="30" t="str">
        <x:f>IF(A182="","",IF(AND(OR(EXACT(F182,"MATERIAL"),EXACT(F182,"SUPPORTING")),OR(EXACT(I182,"FIRST-PARTY PUBLISHED"),EXACT(I182,"BUYER / SALES EVIDENCE"),EXACT(I182,"INDEPENDENT THIRD PARTY"),EXACT(I182,"MODELLED / ESTIMATED"),EXACT(I182,"DISCOVERY / INDEX"),EXACT(I182,"INTERNAL OBSERVATION"),EXACT(I182,"SPECIALIST / AUTHORITY"),EXACT(I182,"DECISION RECORD")),OR(EXACT(J182,"YES"),EXACT(J182,"NO"),EXACT(J182,"UNCLEAR")),OR(EXACT(O182,"OBSERVED"),EXACT(O182,"INFERRED"),EXACT(O182,"ASSUMED"),EXACT(O182,"CONTRADICTORY"),EXACT(O182,"UNRESOLVED")),OR(EXACT(P182,"TRACEABLE"),EXACT(P182,"NOT TRACEABLE")),OR(EXACT(Q182,"CURRENT ENOUGH"),EXACT(Q182,"STALE / UNCLEAR")),OR(EXACT(R182,"DIRECT"),EXACT(R182,"INDIRECT")),OR(EXACT(S182,"IN SCOPE"),EXACT(S182,"PARTIAL / OUT OF SCOPE")),OR(EXACT(T182,"INDEPENDENT"),EXACT(T182,"DERIVATIVE / UNCLEAR")),OR(EXACT(U182,"PRESENT"),EXACT(U182,"ABSENT / NOT REQUIRED")),OR(EXACT(V182,"NONE KNOWN"),EXACT(V182,"MATERIAL CONFLICT")),OR(EXACT(W182,"ACCEPTABLE"),EXACT(W182,"UNCLEAR"),EXACT(W182,"PROHIBITED"))),"VALID","INVALID - CONTROLLED TOKEN"))</x:f>
      </x:c>
      <x:c r="AF182" s="30" t="str">
        <x:f>IF(A182="","",IF(AND(B182&lt;&gt;"",C182&lt;&gt;"",D182&lt;&gt;"",E182&lt;&gt;"",G182&lt;&gt;"",H182&lt;&gt;"",K182&lt;&gt;"",L182&lt;&gt;"",M182&lt;&gt;"",N182&lt;&gt;"",X182&lt;&gt;"",Y182&lt;&gt;"",Z182&lt;&gt;"",AA182&lt;&gt;""),"VALID","INVALID - REQUIRED FIELD"))</x:f>
      </x:c>
      <x:c r="AG182" s="30" t="str">
        <x:f>IF(A182="","",IF(W182="PROHIBITED","HOLD",IF(J182="NO","HOLD",IF(P182="NOT TRACEABLE","HOLD",IF(AND(O182="ASSUMED",F182="MATERIAL"),"HOLD",IF(OR(O182="CONTRADICTORY",O182="UNRESOLVED",V182="MATERIAL CONFLICT"),"HOLD",""))))))</x:f>
      </x:c>
      <x:c r="AH182" s="30" t="str">
        <x:f>IF(A182="","",IF(OR(Q182="STALE / UNCLEAR",R182="INDIRECT",S182="PARTIAL / OUT OF SCOPE",T182="DERIVATIVE / UNCLEAR",AND(O182="INFERRED",F182="MATERIAL",U182&lt;&gt;"PRESENT"),O182="ASSUMED"),"WEAK","CLEAR"))</x:f>
      </x:c>
      <x:c r="AI182" s="30" t="str">
        <x:f>IF(A182="","",IF(OR(AB182&lt;&gt;"VALID",AC182&lt;&gt;"VALID",AD182&lt;&gt;"VALID",AE182&lt;&gt;"VALID",AF182&lt;&gt;"VALID"),"REPAIR / NARROW",IF(AG182="HOLD","HOLD / EXCLUDE",IF(OR(J182="UNCLEAR",W182="UNCLEAR"),"REPAIR / NARROW",IF(AH182="WEAK",IF(AND(O182="INFERRED",J182="YES",P182="TRACEABLE",Q182="CURRENT ENOUGH",S182="IN SCOPE",W182="ACCEPTABLE",OR(F182="SUPPORTING",U182="PRESENT")),"BOUNDED INFERENCE","REPAIR / NARROW"),IF(O182="OBSERVED","DECISION-USABLE",IF(O182="INFERRED","BOUNDED INFERENCE","REPAIR / NARROW")))))))</x:f>
      </x:c>
      <x:c r="AJ182" s="30" t="str">
        <x:f>IF(A182="","",IF(AI182="DECISION-USABLE","Freeze the audited wording for downstream use.",IF(AI182="BOUNDED INFERENCE","Freeze the bounded inference with its label and limitation.",IF(AI182="REPAIR / NARROW","Repair ownership, role fit, provenance, controls or wording before use.","Hold the record out of decision use until the blocking condition is resolved."))))</x:f>
      </x:c>
      <x:c r="AK182" s="30" t="str">
        <x:f>IF(A182="","",C182&amp;"|~|"&amp;B182&amp;"|~|"&amp;D182&amp;"|~|"&amp;E182&amp;"|~|"&amp;F182&amp;"|~|"&amp;G182)</x:f>
      </x:c>
      <x:c r="AL182" s="30" t="str">
        <x:f>IF(A182="","",B182&amp;"|~|"&amp;C182&amp;"|~|"&amp;D182)</x:f>
      </x:c>
    </x:row>
    <x:row r="183">
      <x:c r="A183" s="24"/>
      <x:c r="B183" s="24"/>
      <x:c r="C183" s="24"/>
      <x:c r="D183" s="24"/>
      <x:c r="E183" s="24"/>
      <x:c r="F183" s="24"/>
      <x:c r="G183" s="24"/>
      <x:c r="H183" s="24"/>
      <x:c r="I183" s="24"/>
      <x:c r="J183" s="24"/>
      <x:c r="K183" s="24"/>
      <x:c r="L183" s="34"/>
      <x:c r="M183" s="34"/>
      <x:c r="N183" s="24"/>
      <x:c r="O183" s="24"/>
      <x:c r="P183" s="24"/>
      <x:c r="Q183" s="24"/>
      <x:c r="R183" s="24"/>
      <x:c r="S183" s="24"/>
      <x:c r="T183" s="24"/>
      <x:c r="U183" s="24"/>
      <x:c r="V183" s="24"/>
      <x:c r="W183" s="24"/>
      <x:c r="X183" s="24"/>
      <x:c r="Y183" s="24"/>
      <x:c r="Z183" s="24"/>
      <x:c r="AA183" s="24"/>
      <x:c r="AB183" s="30" t="str">
        <x:f>IF(A183="","",IF(COUNTIF($A$6:$A$205,A183)=1,"VALID","INVALID - DUPLICATE EVIDENCE ID"))</x:f>
      </x:c>
      <x:c r="AC183" s="30" t="str">
        <x:f>IF(A183="","",IF(AND(COUNTIF(DECISION_CONTEXT!$A$6:$A$205,B183)=1,EXACT(B183,INDEX(DECISION_CONTEXT!$A$6:$A$205,MATCH(B183,DECISION_CONTEXT!$A$6:$A$205,0)))),"VALID","INVALID - DECISION LINK"))</x:f>
      </x:c>
      <x:c r="AD183" s="30" t="str">
        <x:f>IF(A183="","",IF(AND(COUNTIF(CLAIM_REGISTER!$A$6:$A$205,C183)=1,EXACT(AK183,INDEX(CLAIM_REGISTER!$Q$6:$Q$205,MATCH(C183,CLAIM_REGISTER!$A$6:$A$205,0)))),"VALID","INVALID - CLAIM OWNERSHIP"))</x:f>
      </x:c>
      <x:c r="AE183" s="30" t="str">
        <x:f>IF(A183="","",IF(AND(OR(EXACT(F183,"MATERIAL"),EXACT(F183,"SUPPORTING")),OR(EXACT(I183,"FIRST-PARTY PUBLISHED"),EXACT(I183,"BUYER / SALES EVIDENCE"),EXACT(I183,"INDEPENDENT THIRD PARTY"),EXACT(I183,"MODELLED / ESTIMATED"),EXACT(I183,"DISCOVERY / INDEX"),EXACT(I183,"INTERNAL OBSERVATION"),EXACT(I183,"SPECIALIST / AUTHORITY"),EXACT(I183,"DECISION RECORD")),OR(EXACT(J183,"YES"),EXACT(J183,"NO"),EXACT(J183,"UNCLEAR")),OR(EXACT(O183,"OBSERVED"),EXACT(O183,"INFERRED"),EXACT(O183,"ASSUMED"),EXACT(O183,"CONTRADICTORY"),EXACT(O183,"UNRESOLVED")),OR(EXACT(P183,"TRACEABLE"),EXACT(P183,"NOT TRACEABLE")),OR(EXACT(Q183,"CURRENT ENOUGH"),EXACT(Q183,"STALE / UNCLEAR")),OR(EXACT(R183,"DIRECT"),EXACT(R183,"INDIRECT")),OR(EXACT(S183,"IN SCOPE"),EXACT(S183,"PARTIAL / OUT OF SCOPE")),OR(EXACT(T183,"INDEPENDENT"),EXACT(T183,"DERIVATIVE / UNCLEAR")),OR(EXACT(U183,"PRESENT"),EXACT(U183,"ABSENT / NOT REQUIRED")),OR(EXACT(V183,"NONE KNOWN"),EXACT(V183,"MATERIAL CONFLICT")),OR(EXACT(W183,"ACCEPTABLE"),EXACT(W183,"UNCLEAR"),EXACT(W183,"PROHIBITED"))),"VALID","INVALID - CONTROLLED TOKEN"))</x:f>
      </x:c>
      <x:c r="AF183" s="30" t="str">
        <x:f>IF(A183="","",IF(AND(B183&lt;&gt;"",C183&lt;&gt;"",D183&lt;&gt;"",E183&lt;&gt;"",G183&lt;&gt;"",H183&lt;&gt;"",K183&lt;&gt;"",L183&lt;&gt;"",M183&lt;&gt;"",N183&lt;&gt;"",X183&lt;&gt;"",Y183&lt;&gt;"",Z183&lt;&gt;"",AA183&lt;&gt;""),"VALID","INVALID - REQUIRED FIELD"))</x:f>
      </x:c>
      <x:c r="AG183" s="30" t="str">
        <x:f>IF(A183="","",IF(W183="PROHIBITED","HOLD",IF(J183="NO","HOLD",IF(P183="NOT TRACEABLE","HOLD",IF(AND(O183="ASSUMED",F183="MATERIAL"),"HOLD",IF(OR(O183="CONTRADICTORY",O183="UNRESOLVED",V183="MATERIAL CONFLICT"),"HOLD",""))))))</x:f>
      </x:c>
      <x:c r="AH183" s="30" t="str">
        <x:f>IF(A183="","",IF(OR(Q183="STALE / UNCLEAR",R183="INDIRECT",S183="PARTIAL / OUT OF SCOPE",T183="DERIVATIVE / UNCLEAR",AND(O183="INFERRED",F183="MATERIAL",U183&lt;&gt;"PRESENT"),O183="ASSUMED"),"WEAK","CLEAR"))</x:f>
      </x:c>
      <x:c r="AI183" s="30" t="str">
        <x:f>IF(A183="","",IF(OR(AB183&lt;&gt;"VALID",AC183&lt;&gt;"VALID",AD183&lt;&gt;"VALID",AE183&lt;&gt;"VALID",AF183&lt;&gt;"VALID"),"REPAIR / NARROW",IF(AG183="HOLD","HOLD / EXCLUDE",IF(OR(J183="UNCLEAR",W183="UNCLEAR"),"REPAIR / NARROW",IF(AH183="WEAK",IF(AND(O183="INFERRED",J183="YES",P183="TRACEABLE",Q183="CURRENT ENOUGH",S183="IN SCOPE",W183="ACCEPTABLE",OR(F183="SUPPORTING",U183="PRESENT")),"BOUNDED INFERENCE","REPAIR / NARROW"),IF(O183="OBSERVED","DECISION-USABLE",IF(O183="INFERRED","BOUNDED INFERENCE","REPAIR / NARROW")))))))</x:f>
      </x:c>
      <x:c r="AJ183" s="30" t="str">
        <x:f>IF(A183="","",IF(AI183="DECISION-USABLE","Freeze the audited wording for downstream use.",IF(AI183="BOUNDED INFERENCE","Freeze the bounded inference with its label and limitation.",IF(AI183="REPAIR / NARROW","Repair ownership, role fit, provenance, controls or wording before use.","Hold the record out of decision use until the blocking condition is resolved."))))</x:f>
      </x:c>
      <x:c r="AK183" s="30" t="str">
        <x:f>IF(A183="","",C183&amp;"|~|"&amp;B183&amp;"|~|"&amp;D183&amp;"|~|"&amp;E183&amp;"|~|"&amp;F183&amp;"|~|"&amp;G183)</x:f>
      </x:c>
      <x:c r="AL183" s="30" t="str">
        <x:f>IF(A183="","",B183&amp;"|~|"&amp;C183&amp;"|~|"&amp;D183)</x:f>
      </x:c>
    </x:row>
    <x:row r="184">
      <x:c r="A184" s="24"/>
      <x:c r="B184" s="24"/>
      <x:c r="C184" s="24"/>
      <x:c r="D184" s="24"/>
      <x:c r="E184" s="24"/>
      <x:c r="F184" s="24"/>
      <x:c r="G184" s="24"/>
      <x:c r="H184" s="24"/>
      <x:c r="I184" s="24"/>
      <x:c r="J184" s="24"/>
      <x:c r="K184" s="24"/>
      <x:c r="L184" s="34"/>
      <x:c r="M184" s="34"/>
      <x:c r="N184" s="24"/>
      <x:c r="O184" s="24"/>
      <x:c r="P184" s="24"/>
      <x:c r="Q184" s="24"/>
      <x:c r="R184" s="24"/>
      <x:c r="S184" s="24"/>
      <x:c r="T184" s="24"/>
      <x:c r="U184" s="24"/>
      <x:c r="V184" s="24"/>
      <x:c r="W184" s="24"/>
      <x:c r="X184" s="24"/>
      <x:c r="Y184" s="24"/>
      <x:c r="Z184" s="24"/>
      <x:c r="AA184" s="24"/>
      <x:c r="AB184" s="30" t="str">
        <x:f>IF(A184="","",IF(COUNTIF($A$6:$A$205,A184)=1,"VALID","INVALID - DUPLICATE EVIDENCE ID"))</x:f>
      </x:c>
      <x:c r="AC184" s="30" t="str">
        <x:f>IF(A184="","",IF(AND(COUNTIF(DECISION_CONTEXT!$A$6:$A$205,B184)=1,EXACT(B184,INDEX(DECISION_CONTEXT!$A$6:$A$205,MATCH(B184,DECISION_CONTEXT!$A$6:$A$205,0)))),"VALID","INVALID - DECISION LINK"))</x:f>
      </x:c>
      <x:c r="AD184" s="30" t="str">
        <x:f>IF(A184="","",IF(AND(COUNTIF(CLAIM_REGISTER!$A$6:$A$205,C184)=1,EXACT(AK184,INDEX(CLAIM_REGISTER!$Q$6:$Q$205,MATCH(C184,CLAIM_REGISTER!$A$6:$A$205,0)))),"VALID","INVALID - CLAIM OWNERSHIP"))</x:f>
      </x:c>
      <x:c r="AE184" s="30" t="str">
        <x:f>IF(A184="","",IF(AND(OR(EXACT(F184,"MATERIAL"),EXACT(F184,"SUPPORTING")),OR(EXACT(I184,"FIRST-PARTY PUBLISHED"),EXACT(I184,"BUYER / SALES EVIDENCE"),EXACT(I184,"INDEPENDENT THIRD PARTY"),EXACT(I184,"MODELLED / ESTIMATED"),EXACT(I184,"DISCOVERY / INDEX"),EXACT(I184,"INTERNAL OBSERVATION"),EXACT(I184,"SPECIALIST / AUTHORITY"),EXACT(I184,"DECISION RECORD")),OR(EXACT(J184,"YES"),EXACT(J184,"NO"),EXACT(J184,"UNCLEAR")),OR(EXACT(O184,"OBSERVED"),EXACT(O184,"INFERRED"),EXACT(O184,"ASSUMED"),EXACT(O184,"CONTRADICTORY"),EXACT(O184,"UNRESOLVED")),OR(EXACT(P184,"TRACEABLE"),EXACT(P184,"NOT TRACEABLE")),OR(EXACT(Q184,"CURRENT ENOUGH"),EXACT(Q184,"STALE / UNCLEAR")),OR(EXACT(R184,"DIRECT"),EXACT(R184,"INDIRECT")),OR(EXACT(S184,"IN SCOPE"),EXACT(S184,"PARTIAL / OUT OF SCOPE")),OR(EXACT(T184,"INDEPENDENT"),EXACT(T184,"DERIVATIVE / UNCLEAR")),OR(EXACT(U184,"PRESENT"),EXACT(U184,"ABSENT / NOT REQUIRED")),OR(EXACT(V184,"NONE KNOWN"),EXACT(V184,"MATERIAL CONFLICT")),OR(EXACT(W184,"ACCEPTABLE"),EXACT(W184,"UNCLEAR"),EXACT(W184,"PROHIBITED"))),"VALID","INVALID - CONTROLLED TOKEN"))</x:f>
      </x:c>
      <x:c r="AF184" s="30" t="str">
        <x:f>IF(A184="","",IF(AND(B184&lt;&gt;"",C184&lt;&gt;"",D184&lt;&gt;"",E184&lt;&gt;"",G184&lt;&gt;"",H184&lt;&gt;"",K184&lt;&gt;"",L184&lt;&gt;"",M184&lt;&gt;"",N184&lt;&gt;"",X184&lt;&gt;"",Y184&lt;&gt;"",Z184&lt;&gt;"",AA184&lt;&gt;""),"VALID","INVALID - REQUIRED FIELD"))</x:f>
      </x:c>
      <x:c r="AG184" s="30" t="str">
        <x:f>IF(A184="","",IF(W184="PROHIBITED","HOLD",IF(J184="NO","HOLD",IF(P184="NOT TRACEABLE","HOLD",IF(AND(O184="ASSUMED",F184="MATERIAL"),"HOLD",IF(OR(O184="CONTRADICTORY",O184="UNRESOLVED",V184="MATERIAL CONFLICT"),"HOLD",""))))))</x:f>
      </x:c>
      <x:c r="AH184" s="30" t="str">
        <x:f>IF(A184="","",IF(OR(Q184="STALE / UNCLEAR",R184="INDIRECT",S184="PARTIAL / OUT OF SCOPE",T184="DERIVATIVE / UNCLEAR",AND(O184="INFERRED",F184="MATERIAL",U184&lt;&gt;"PRESENT"),O184="ASSUMED"),"WEAK","CLEAR"))</x:f>
      </x:c>
      <x:c r="AI184" s="30" t="str">
        <x:f>IF(A184="","",IF(OR(AB184&lt;&gt;"VALID",AC184&lt;&gt;"VALID",AD184&lt;&gt;"VALID",AE184&lt;&gt;"VALID",AF184&lt;&gt;"VALID"),"REPAIR / NARROW",IF(AG184="HOLD","HOLD / EXCLUDE",IF(OR(J184="UNCLEAR",W184="UNCLEAR"),"REPAIR / NARROW",IF(AH184="WEAK",IF(AND(O184="INFERRED",J184="YES",P184="TRACEABLE",Q184="CURRENT ENOUGH",S184="IN SCOPE",W184="ACCEPTABLE",OR(F184="SUPPORTING",U184="PRESENT")),"BOUNDED INFERENCE","REPAIR / NARROW"),IF(O184="OBSERVED","DECISION-USABLE",IF(O184="INFERRED","BOUNDED INFERENCE","REPAIR / NARROW")))))))</x:f>
      </x:c>
      <x:c r="AJ184" s="30" t="str">
        <x:f>IF(A184="","",IF(AI184="DECISION-USABLE","Freeze the audited wording for downstream use.",IF(AI184="BOUNDED INFERENCE","Freeze the bounded inference with its label and limitation.",IF(AI184="REPAIR / NARROW","Repair ownership, role fit, provenance, controls or wording before use.","Hold the record out of decision use until the blocking condition is resolved."))))</x:f>
      </x:c>
      <x:c r="AK184" s="30" t="str">
        <x:f>IF(A184="","",C184&amp;"|~|"&amp;B184&amp;"|~|"&amp;D184&amp;"|~|"&amp;E184&amp;"|~|"&amp;F184&amp;"|~|"&amp;G184)</x:f>
      </x:c>
      <x:c r="AL184" s="30" t="str">
        <x:f>IF(A184="","",B184&amp;"|~|"&amp;C184&amp;"|~|"&amp;D184)</x:f>
      </x:c>
    </x:row>
    <x:row r="185">
      <x:c r="A185" s="24"/>
      <x:c r="B185" s="24"/>
      <x:c r="C185" s="24"/>
      <x:c r="D185" s="24"/>
      <x:c r="E185" s="24"/>
      <x:c r="F185" s="24"/>
      <x:c r="G185" s="24"/>
      <x:c r="H185" s="24"/>
      <x:c r="I185" s="24"/>
      <x:c r="J185" s="24"/>
      <x:c r="K185" s="24"/>
      <x:c r="L185" s="34"/>
      <x:c r="M185" s="34"/>
      <x:c r="N185" s="24"/>
      <x:c r="O185" s="24"/>
      <x:c r="P185" s="24"/>
      <x:c r="Q185" s="24"/>
      <x:c r="R185" s="24"/>
      <x:c r="S185" s="24"/>
      <x:c r="T185" s="24"/>
      <x:c r="U185" s="24"/>
      <x:c r="V185" s="24"/>
      <x:c r="W185" s="24"/>
      <x:c r="X185" s="24"/>
      <x:c r="Y185" s="24"/>
      <x:c r="Z185" s="24"/>
      <x:c r="AA185" s="24"/>
      <x:c r="AB185" s="30" t="str">
        <x:f>IF(A185="","",IF(COUNTIF($A$6:$A$205,A185)=1,"VALID","INVALID - DUPLICATE EVIDENCE ID"))</x:f>
      </x:c>
      <x:c r="AC185" s="30" t="str">
        <x:f>IF(A185="","",IF(AND(COUNTIF(DECISION_CONTEXT!$A$6:$A$205,B185)=1,EXACT(B185,INDEX(DECISION_CONTEXT!$A$6:$A$205,MATCH(B185,DECISION_CONTEXT!$A$6:$A$205,0)))),"VALID","INVALID - DECISION LINK"))</x:f>
      </x:c>
      <x:c r="AD185" s="30" t="str">
        <x:f>IF(A185="","",IF(AND(COUNTIF(CLAIM_REGISTER!$A$6:$A$205,C185)=1,EXACT(AK185,INDEX(CLAIM_REGISTER!$Q$6:$Q$205,MATCH(C185,CLAIM_REGISTER!$A$6:$A$205,0)))),"VALID","INVALID - CLAIM OWNERSHIP"))</x:f>
      </x:c>
      <x:c r="AE185" s="30" t="str">
        <x:f>IF(A185="","",IF(AND(OR(EXACT(F185,"MATERIAL"),EXACT(F185,"SUPPORTING")),OR(EXACT(I185,"FIRST-PARTY PUBLISHED"),EXACT(I185,"BUYER / SALES EVIDENCE"),EXACT(I185,"INDEPENDENT THIRD PARTY"),EXACT(I185,"MODELLED / ESTIMATED"),EXACT(I185,"DISCOVERY / INDEX"),EXACT(I185,"INTERNAL OBSERVATION"),EXACT(I185,"SPECIALIST / AUTHORITY"),EXACT(I185,"DECISION RECORD")),OR(EXACT(J185,"YES"),EXACT(J185,"NO"),EXACT(J185,"UNCLEAR")),OR(EXACT(O185,"OBSERVED"),EXACT(O185,"INFERRED"),EXACT(O185,"ASSUMED"),EXACT(O185,"CONTRADICTORY"),EXACT(O185,"UNRESOLVED")),OR(EXACT(P185,"TRACEABLE"),EXACT(P185,"NOT TRACEABLE")),OR(EXACT(Q185,"CURRENT ENOUGH"),EXACT(Q185,"STALE / UNCLEAR")),OR(EXACT(R185,"DIRECT"),EXACT(R185,"INDIRECT")),OR(EXACT(S185,"IN SCOPE"),EXACT(S185,"PARTIAL / OUT OF SCOPE")),OR(EXACT(T185,"INDEPENDENT"),EXACT(T185,"DERIVATIVE / UNCLEAR")),OR(EXACT(U185,"PRESENT"),EXACT(U185,"ABSENT / NOT REQUIRED")),OR(EXACT(V185,"NONE KNOWN"),EXACT(V185,"MATERIAL CONFLICT")),OR(EXACT(W185,"ACCEPTABLE"),EXACT(W185,"UNCLEAR"),EXACT(W185,"PROHIBITED"))),"VALID","INVALID - CONTROLLED TOKEN"))</x:f>
      </x:c>
      <x:c r="AF185" s="30" t="str">
        <x:f>IF(A185="","",IF(AND(B185&lt;&gt;"",C185&lt;&gt;"",D185&lt;&gt;"",E185&lt;&gt;"",G185&lt;&gt;"",H185&lt;&gt;"",K185&lt;&gt;"",L185&lt;&gt;"",M185&lt;&gt;"",N185&lt;&gt;"",X185&lt;&gt;"",Y185&lt;&gt;"",Z185&lt;&gt;"",AA185&lt;&gt;""),"VALID","INVALID - REQUIRED FIELD"))</x:f>
      </x:c>
      <x:c r="AG185" s="30" t="str">
        <x:f>IF(A185="","",IF(W185="PROHIBITED","HOLD",IF(J185="NO","HOLD",IF(P185="NOT TRACEABLE","HOLD",IF(AND(O185="ASSUMED",F185="MATERIAL"),"HOLD",IF(OR(O185="CONTRADICTORY",O185="UNRESOLVED",V185="MATERIAL CONFLICT"),"HOLD",""))))))</x:f>
      </x:c>
      <x:c r="AH185" s="30" t="str">
        <x:f>IF(A185="","",IF(OR(Q185="STALE / UNCLEAR",R185="INDIRECT",S185="PARTIAL / OUT OF SCOPE",T185="DERIVATIVE / UNCLEAR",AND(O185="INFERRED",F185="MATERIAL",U185&lt;&gt;"PRESENT"),O185="ASSUMED"),"WEAK","CLEAR"))</x:f>
      </x:c>
      <x:c r="AI185" s="30" t="str">
        <x:f>IF(A185="","",IF(OR(AB185&lt;&gt;"VALID",AC185&lt;&gt;"VALID",AD185&lt;&gt;"VALID",AE185&lt;&gt;"VALID",AF185&lt;&gt;"VALID"),"REPAIR / NARROW",IF(AG185="HOLD","HOLD / EXCLUDE",IF(OR(J185="UNCLEAR",W185="UNCLEAR"),"REPAIR / NARROW",IF(AH185="WEAK",IF(AND(O185="INFERRED",J185="YES",P185="TRACEABLE",Q185="CURRENT ENOUGH",S185="IN SCOPE",W185="ACCEPTABLE",OR(F185="SUPPORTING",U185="PRESENT")),"BOUNDED INFERENCE","REPAIR / NARROW"),IF(O185="OBSERVED","DECISION-USABLE",IF(O185="INFERRED","BOUNDED INFERENCE","REPAIR / NARROW")))))))</x:f>
      </x:c>
      <x:c r="AJ185" s="30" t="str">
        <x:f>IF(A185="","",IF(AI185="DECISION-USABLE","Freeze the audited wording for downstream use.",IF(AI185="BOUNDED INFERENCE","Freeze the bounded inference with its label and limitation.",IF(AI185="REPAIR / NARROW","Repair ownership, role fit, provenance, controls or wording before use.","Hold the record out of decision use until the blocking condition is resolved."))))</x:f>
      </x:c>
      <x:c r="AK185" s="30" t="str">
        <x:f>IF(A185="","",C185&amp;"|~|"&amp;B185&amp;"|~|"&amp;D185&amp;"|~|"&amp;E185&amp;"|~|"&amp;F185&amp;"|~|"&amp;G185)</x:f>
      </x:c>
      <x:c r="AL185" s="30" t="str">
        <x:f>IF(A185="","",B185&amp;"|~|"&amp;C185&amp;"|~|"&amp;D185)</x:f>
      </x:c>
    </x:row>
    <x:row r="186">
      <x:c r="A186" s="24"/>
      <x:c r="B186" s="24"/>
      <x:c r="C186" s="24"/>
      <x:c r="D186" s="24"/>
      <x:c r="E186" s="24"/>
      <x:c r="F186" s="24"/>
      <x:c r="G186" s="24"/>
      <x:c r="H186" s="24"/>
      <x:c r="I186" s="24"/>
      <x:c r="J186" s="24"/>
      <x:c r="K186" s="24"/>
      <x:c r="L186" s="34"/>
      <x:c r="M186" s="34"/>
      <x:c r="N186" s="24"/>
      <x:c r="O186" s="24"/>
      <x:c r="P186" s="24"/>
      <x:c r="Q186" s="24"/>
      <x:c r="R186" s="24"/>
      <x:c r="S186" s="24"/>
      <x:c r="T186" s="24"/>
      <x:c r="U186" s="24"/>
      <x:c r="V186" s="24"/>
      <x:c r="W186" s="24"/>
      <x:c r="X186" s="24"/>
      <x:c r="Y186" s="24"/>
      <x:c r="Z186" s="24"/>
      <x:c r="AA186" s="24"/>
      <x:c r="AB186" s="30" t="str">
        <x:f>IF(A186="","",IF(COUNTIF($A$6:$A$205,A186)=1,"VALID","INVALID - DUPLICATE EVIDENCE ID"))</x:f>
      </x:c>
      <x:c r="AC186" s="30" t="str">
        <x:f>IF(A186="","",IF(AND(COUNTIF(DECISION_CONTEXT!$A$6:$A$205,B186)=1,EXACT(B186,INDEX(DECISION_CONTEXT!$A$6:$A$205,MATCH(B186,DECISION_CONTEXT!$A$6:$A$205,0)))),"VALID","INVALID - DECISION LINK"))</x:f>
      </x:c>
      <x:c r="AD186" s="30" t="str">
        <x:f>IF(A186="","",IF(AND(COUNTIF(CLAIM_REGISTER!$A$6:$A$205,C186)=1,EXACT(AK186,INDEX(CLAIM_REGISTER!$Q$6:$Q$205,MATCH(C186,CLAIM_REGISTER!$A$6:$A$205,0)))),"VALID","INVALID - CLAIM OWNERSHIP"))</x:f>
      </x:c>
      <x:c r="AE186" s="30" t="str">
        <x:f>IF(A186="","",IF(AND(OR(EXACT(F186,"MATERIAL"),EXACT(F186,"SUPPORTING")),OR(EXACT(I186,"FIRST-PARTY PUBLISHED"),EXACT(I186,"BUYER / SALES EVIDENCE"),EXACT(I186,"INDEPENDENT THIRD PARTY"),EXACT(I186,"MODELLED / ESTIMATED"),EXACT(I186,"DISCOVERY / INDEX"),EXACT(I186,"INTERNAL OBSERVATION"),EXACT(I186,"SPECIALIST / AUTHORITY"),EXACT(I186,"DECISION RECORD")),OR(EXACT(J186,"YES"),EXACT(J186,"NO"),EXACT(J186,"UNCLEAR")),OR(EXACT(O186,"OBSERVED"),EXACT(O186,"INFERRED"),EXACT(O186,"ASSUMED"),EXACT(O186,"CONTRADICTORY"),EXACT(O186,"UNRESOLVED")),OR(EXACT(P186,"TRACEABLE"),EXACT(P186,"NOT TRACEABLE")),OR(EXACT(Q186,"CURRENT ENOUGH"),EXACT(Q186,"STALE / UNCLEAR")),OR(EXACT(R186,"DIRECT"),EXACT(R186,"INDIRECT")),OR(EXACT(S186,"IN SCOPE"),EXACT(S186,"PARTIAL / OUT OF SCOPE")),OR(EXACT(T186,"INDEPENDENT"),EXACT(T186,"DERIVATIVE / UNCLEAR")),OR(EXACT(U186,"PRESENT"),EXACT(U186,"ABSENT / NOT REQUIRED")),OR(EXACT(V186,"NONE KNOWN"),EXACT(V186,"MATERIAL CONFLICT")),OR(EXACT(W186,"ACCEPTABLE"),EXACT(W186,"UNCLEAR"),EXACT(W186,"PROHIBITED"))),"VALID","INVALID - CONTROLLED TOKEN"))</x:f>
      </x:c>
      <x:c r="AF186" s="30" t="str">
        <x:f>IF(A186="","",IF(AND(B186&lt;&gt;"",C186&lt;&gt;"",D186&lt;&gt;"",E186&lt;&gt;"",G186&lt;&gt;"",H186&lt;&gt;"",K186&lt;&gt;"",L186&lt;&gt;"",M186&lt;&gt;"",N186&lt;&gt;"",X186&lt;&gt;"",Y186&lt;&gt;"",Z186&lt;&gt;"",AA186&lt;&gt;""),"VALID","INVALID - REQUIRED FIELD"))</x:f>
      </x:c>
      <x:c r="AG186" s="30" t="str">
        <x:f>IF(A186="","",IF(W186="PROHIBITED","HOLD",IF(J186="NO","HOLD",IF(P186="NOT TRACEABLE","HOLD",IF(AND(O186="ASSUMED",F186="MATERIAL"),"HOLD",IF(OR(O186="CONTRADICTORY",O186="UNRESOLVED",V186="MATERIAL CONFLICT"),"HOLD",""))))))</x:f>
      </x:c>
      <x:c r="AH186" s="30" t="str">
        <x:f>IF(A186="","",IF(OR(Q186="STALE / UNCLEAR",R186="INDIRECT",S186="PARTIAL / OUT OF SCOPE",T186="DERIVATIVE / UNCLEAR",AND(O186="INFERRED",F186="MATERIAL",U186&lt;&gt;"PRESENT"),O186="ASSUMED"),"WEAK","CLEAR"))</x:f>
      </x:c>
      <x:c r="AI186" s="30" t="str">
        <x:f>IF(A186="","",IF(OR(AB186&lt;&gt;"VALID",AC186&lt;&gt;"VALID",AD186&lt;&gt;"VALID",AE186&lt;&gt;"VALID",AF186&lt;&gt;"VALID"),"REPAIR / NARROW",IF(AG186="HOLD","HOLD / EXCLUDE",IF(OR(J186="UNCLEAR",W186="UNCLEAR"),"REPAIR / NARROW",IF(AH186="WEAK",IF(AND(O186="INFERRED",J186="YES",P186="TRACEABLE",Q186="CURRENT ENOUGH",S186="IN SCOPE",W186="ACCEPTABLE",OR(F186="SUPPORTING",U186="PRESENT")),"BOUNDED INFERENCE","REPAIR / NARROW"),IF(O186="OBSERVED","DECISION-USABLE",IF(O186="INFERRED","BOUNDED INFERENCE","REPAIR / NARROW")))))))</x:f>
      </x:c>
      <x:c r="AJ186" s="30" t="str">
        <x:f>IF(A186="","",IF(AI186="DECISION-USABLE","Freeze the audited wording for downstream use.",IF(AI186="BOUNDED INFERENCE","Freeze the bounded inference with its label and limitation.",IF(AI186="REPAIR / NARROW","Repair ownership, role fit, provenance, controls or wording before use.","Hold the record out of decision use until the blocking condition is resolved."))))</x:f>
      </x:c>
      <x:c r="AK186" s="30" t="str">
        <x:f>IF(A186="","",C186&amp;"|~|"&amp;B186&amp;"|~|"&amp;D186&amp;"|~|"&amp;E186&amp;"|~|"&amp;F186&amp;"|~|"&amp;G186)</x:f>
      </x:c>
      <x:c r="AL186" s="30" t="str">
        <x:f>IF(A186="","",B186&amp;"|~|"&amp;C186&amp;"|~|"&amp;D186)</x:f>
      </x:c>
    </x:row>
    <x:row r="187">
      <x:c r="A187" s="24"/>
      <x:c r="B187" s="24"/>
      <x:c r="C187" s="24"/>
      <x:c r="D187" s="24"/>
      <x:c r="E187" s="24"/>
      <x:c r="F187" s="24"/>
      <x:c r="G187" s="24"/>
      <x:c r="H187" s="24"/>
      <x:c r="I187" s="24"/>
      <x:c r="J187" s="24"/>
      <x:c r="K187" s="24"/>
      <x:c r="L187" s="34"/>
      <x:c r="M187" s="34"/>
      <x:c r="N187" s="24"/>
      <x:c r="O187" s="24"/>
      <x:c r="P187" s="24"/>
      <x:c r="Q187" s="24"/>
      <x:c r="R187" s="24"/>
      <x:c r="S187" s="24"/>
      <x:c r="T187" s="24"/>
      <x:c r="U187" s="24"/>
      <x:c r="V187" s="24"/>
      <x:c r="W187" s="24"/>
      <x:c r="X187" s="24"/>
      <x:c r="Y187" s="24"/>
      <x:c r="Z187" s="24"/>
      <x:c r="AA187" s="24"/>
      <x:c r="AB187" s="30" t="str">
        <x:f>IF(A187="","",IF(COUNTIF($A$6:$A$205,A187)=1,"VALID","INVALID - DUPLICATE EVIDENCE ID"))</x:f>
      </x:c>
      <x:c r="AC187" s="30" t="str">
        <x:f>IF(A187="","",IF(AND(COUNTIF(DECISION_CONTEXT!$A$6:$A$205,B187)=1,EXACT(B187,INDEX(DECISION_CONTEXT!$A$6:$A$205,MATCH(B187,DECISION_CONTEXT!$A$6:$A$205,0)))),"VALID","INVALID - DECISION LINK"))</x:f>
      </x:c>
      <x:c r="AD187" s="30" t="str">
        <x:f>IF(A187="","",IF(AND(COUNTIF(CLAIM_REGISTER!$A$6:$A$205,C187)=1,EXACT(AK187,INDEX(CLAIM_REGISTER!$Q$6:$Q$205,MATCH(C187,CLAIM_REGISTER!$A$6:$A$205,0)))),"VALID","INVALID - CLAIM OWNERSHIP"))</x:f>
      </x:c>
      <x:c r="AE187" s="30" t="str">
        <x:f>IF(A187="","",IF(AND(OR(EXACT(F187,"MATERIAL"),EXACT(F187,"SUPPORTING")),OR(EXACT(I187,"FIRST-PARTY PUBLISHED"),EXACT(I187,"BUYER / SALES EVIDENCE"),EXACT(I187,"INDEPENDENT THIRD PARTY"),EXACT(I187,"MODELLED / ESTIMATED"),EXACT(I187,"DISCOVERY / INDEX"),EXACT(I187,"INTERNAL OBSERVATION"),EXACT(I187,"SPECIALIST / AUTHORITY"),EXACT(I187,"DECISION RECORD")),OR(EXACT(J187,"YES"),EXACT(J187,"NO"),EXACT(J187,"UNCLEAR")),OR(EXACT(O187,"OBSERVED"),EXACT(O187,"INFERRED"),EXACT(O187,"ASSUMED"),EXACT(O187,"CONTRADICTORY"),EXACT(O187,"UNRESOLVED")),OR(EXACT(P187,"TRACEABLE"),EXACT(P187,"NOT TRACEABLE")),OR(EXACT(Q187,"CURRENT ENOUGH"),EXACT(Q187,"STALE / UNCLEAR")),OR(EXACT(R187,"DIRECT"),EXACT(R187,"INDIRECT")),OR(EXACT(S187,"IN SCOPE"),EXACT(S187,"PARTIAL / OUT OF SCOPE")),OR(EXACT(T187,"INDEPENDENT"),EXACT(T187,"DERIVATIVE / UNCLEAR")),OR(EXACT(U187,"PRESENT"),EXACT(U187,"ABSENT / NOT REQUIRED")),OR(EXACT(V187,"NONE KNOWN"),EXACT(V187,"MATERIAL CONFLICT")),OR(EXACT(W187,"ACCEPTABLE"),EXACT(W187,"UNCLEAR"),EXACT(W187,"PROHIBITED"))),"VALID","INVALID - CONTROLLED TOKEN"))</x:f>
      </x:c>
      <x:c r="AF187" s="30" t="str">
        <x:f>IF(A187="","",IF(AND(B187&lt;&gt;"",C187&lt;&gt;"",D187&lt;&gt;"",E187&lt;&gt;"",G187&lt;&gt;"",H187&lt;&gt;"",K187&lt;&gt;"",L187&lt;&gt;"",M187&lt;&gt;"",N187&lt;&gt;"",X187&lt;&gt;"",Y187&lt;&gt;"",Z187&lt;&gt;"",AA187&lt;&gt;""),"VALID","INVALID - REQUIRED FIELD"))</x:f>
      </x:c>
      <x:c r="AG187" s="30" t="str">
        <x:f>IF(A187="","",IF(W187="PROHIBITED","HOLD",IF(J187="NO","HOLD",IF(P187="NOT TRACEABLE","HOLD",IF(AND(O187="ASSUMED",F187="MATERIAL"),"HOLD",IF(OR(O187="CONTRADICTORY",O187="UNRESOLVED",V187="MATERIAL CONFLICT"),"HOLD",""))))))</x:f>
      </x:c>
      <x:c r="AH187" s="30" t="str">
        <x:f>IF(A187="","",IF(OR(Q187="STALE / UNCLEAR",R187="INDIRECT",S187="PARTIAL / OUT OF SCOPE",T187="DERIVATIVE / UNCLEAR",AND(O187="INFERRED",F187="MATERIAL",U187&lt;&gt;"PRESENT"),O187="ASSUMED"),"WEAK","CLEAR"))</x:f>
      </x:c>
      <x:c r="AI187" s="30" t="str">
        <x:f>IF(A187="","",IF(OR(AB187&lt;&gt;"VALID",AC187&lt;&gt;"VALID",AD187&lt;&gt;"VALID",AE187&lt;&gt;"VALID",AF187&lt;&gt;"VALID"),"REPAIR / NARROW",IF(AG187="HOLD","HOLD / EXCLUDE",IF(OR(J187="UNCLEAR",W187="UNCLEAR"),"REPAIR / NARROW",IF(AH187="WEAK",IF(AND(O187="INFERRED",J187="YES",P187="TRACEABLE",Q187="CURRENT ENOUGH",S187="IN SCOPE",W187="ACCEPTABLE",OR(F187="SUPPORTING",U187="PRESENT")),"BOUNDED INFERENCE","REPAIR / NARROW"),IF(O187="OBSERVED","DECISION-USABLE",IF(O187="INFERRED","BOUNDED INFERENCE","REPAIR / NARROW")))))))</x:f>
      </x:c>
      <x:c r="AJ187" s="30" t="str">
        <x:f>IF(A187="","",IF(AI187="DECISION-USABLE","Freeze the audited wording for downstream use.",IF(AI187="BOUNDED INFERENCE","Freeze the bounded inference with its label and limitation.",IF(AI187="REPAIR / NARROW","Repair ownership, role fit, provenance, controls or wording before use.","Hold the record out of decision use until the blocking condition is resolved."))))</x:f>
      </x:c>
      <x:c r="AK187" s="30" t="str">
        <x:f>IF(A187="","",C187&amp;"|~|"&amp;B187&amp;"|~|"&amp;D187&amp;"|~|"&amp;E187&amp;"|~|"&amp;F187&amp;"|~|"&amp;G187)</x:f>
      </x:c>
      <x:c r="AL187" s="30" t="str">
        <x:f>IF(A187="","",B187&amp;"|~|"&amp;C187&amp;"|~|"&amp;D187)</x:f>
      </x:c>
    </x:row>
    <x:row r="188">
      <x:c r="A188" s="24"/>
      <x:c r="B188" s="24"/>
      <x:c r="C188" s="24"/>
      <x:c r="D188" s="24"/>
      <x:c r="E188" s="24"/>
      <x:c r="F188" s="24"/>
      <x:c r="G188" s="24"/>
      <x:c r="H188" s="24"/>
      <x:c r="I188" s="24"/>
      <x:c r="J188" s="24"/>
      <x:c r="K188" s="24"/>
      <x:c r="L188" s="34"/>
      <x:c r="M188" s="34"/>
      <x:c r="N188" s="24"/>
      <x:c r="O188" s="24"/>
      <x:c r="P188" s="24"/>
      <x:c r="Q188" s="24"/>
      <x:c r="R188" s="24"/>
      <x:c r="S188" s="24"/>
      <x:c r="T188" s="24"/>
      <x:c r="U188" s="24"/>
      <x:c r="V188" s="24"/>
      <x:c r="W188" s="24"/>
      <x:c r="X188" s="24"/>
      <x:c r="Y188" s="24"/>
      <x:c r="Z188" s="24"/>
      <x:c r="AA188" s="24"/>
      <x:c r="AB188" s="30" t="str">
        <x:f>IF(A188="","",IF(COUNTIF($A$6:$A$205,A188)=1,"VALID","INVALID - DUPLICATE EVIDENCE ID"))</x:f>
      </x:c>
      <x:c r="AC188" s="30" t="str">
        <x:f>IF(A188="","",IF(AND(COUNTIF(DECISION_CONTEXT!$A$6:$A$205,B188)=1,EXACT(B188,INDEX(DECISION_CONTEXT!$A$6:$A$205,MATCH(B188,DECISION_CONTEXT!$A$6:$A$205,0)))),"VALID","INVALID - DECISION LINK"))</x:f>
      </x:c>
      <x:c r="AD188" s="30" t="str">
        <x:f>IF(A188="","",IF(AND(COUNTIF(CLAIM_REGISTER!$A$6:$A$205,C188)=1,EXACT(AK188,INDEX(CLAIM_REGISTER!$Q$6:$Q$205,MATCH(C188,CLAIM_REGISTER!$A$6:$A$205,0)))),"VALID","INVALID - CLAIM OWNERSHIP"))</x:f>
      </x:c>
      <x:c r="AE188" s="30" t="str">
        <x:f>IF(A188="","",IF(AND(OR(EXACT(F188,"MATERIAL"),EXACT(F188,"SUPPORTING")),OR(EXACT(I188,"FIRST-PARTY PUBLISHED"),EXACT(I188,"BUYER / SALES EVIDENCE"),EXACT(I188,"INDEPENDENT THIRD PARTY"),EXACT(I188,"MODELLED / ESTIMATED"),EXACT(I188,"DISCOVERY / INDEX"),EXACT(I188,"INTERNAL OBSERVATION"),EXACT(I188,"SPECIALIST / AUTHORITY"),EXACT(I188,"DECISION RECORD")),OR(EXACT(J188,"YES"),EXACT(J188,"NO"),EXACT(J188,"UNCLEAR")),OR(EXACT(O188,"OBSERVED"),EXACT(O188,"INFERRED"),EXACT(O188,"ASSUMED"),EXACT(O188,"CONTRADICTORY"),EXACT(O188,"UNRESOLVED")),OR(EXACT(P188,"TRACEABLE"),EXACT(P188,"NOT TRACEABLE")),OR(EXACT(Q188,"CURRENT ENOUGH"),EXACT(Q188,"STALE / UNCLEAR")),OR(EXACT(R188,"DIRECT"),EXACT(R188,"INDIRECT")),OR(EXACT(S188,"IN SCOPE"),EXACT(S188,"PARTIAL / OUT OF SCOPE")),OR(EXACT(T188,"INDEPENDENT"),EXACT(T188,"DERIVATIVE / UNCLEAR")),OR(EXACT(U188,"PRESENT"),EXACT(U188,"ABSENT / NOT REQUIRED")),OR(EXACT(V188,"NONE KNOWN"),EXACT(V188,"MATERIAL CONFLICT")),OR(EXACT(W188,"ACCEPTABLE"),EXACT(W188,"UNCLEAR"),EXACT(W188,"PROHIBITED"))),"VALID","INVALID - CONTROLLED TOKEN"))</x:f>
      </x:c>
      <x:c r="AF188" s="30" t="str">
        <x:f>IF(A188="","",IF(AND(B188&lt;&gt;"",C188&lt;&gt;"",D188&lt;&gt;"",E188&lt;&gt;"",G188&lt;&gt;"",H188&lt;&gt;"",K188&lt;&gt;"",L188&lt;&gt;"",M188&lt;&gt;"",N188&lt;&gt;"",X188&lt;&gt;"",Y188&lt;&gt;"",Z188&lt;&gt;"",AA188&lt;&gt;""),"VALID","INVALID - REQUIRED FIELD"))</x:f>
      </x:c>
      <x:c r="AG188" s="30" t="str">
        <x:f>IF(A188="","",IF(W188="PROHIBITED","HOLD",IF(J188="NO","HOLD",IF(P188="NOT TRACEABLE","HOLD",IF(AND(O188="ASSUMED",F188="MATERIAL"),"HOLD",IF(OR(O188="CONTRADICTORY",O188="UNRESOLVED",V188="MATERIAL CONFLICT"),"HOLD",""))))))</x:f>
      </x:c>
      <x:c r="AH188" s="30" t="str">
        <x:f>IF(A188="","",IF(OR(Q188="STALE / UNCLEAR",R188="INDIRECT",S188="PARTIAL / OUT OF SCOPE",T188="DERIVATIVE / UNCLEAR",AND(O188="INFERRED",F188="MATERIAL",U188&lt;&gt;"PRESENT"),O188="ASSUMED"),"WEAK","CLEAR"))</x:f>
      </x:c>
      <x:c r="AI188" s="30" t="str">
        <x:f>IF(A188="","",IF(OR(AB188&lt;&gt;"VALID",AC188&lt;&gt;"VALID",AD188&lt;&gt;"VALID",AE188&lt;&gt;"VALID",AF188&lt;&gt;"VALID"),"REPAIR / NARROW",IF(AG188="HOLD","HOLD / EXCLUDE",IF(OR(J188="UNCLEAR",W188="UNCLEAR"),"REPAIR / NARROW",IF(AH188="WEAK",IF(AND(O188="INFERRED",J188="YES",P188="TRACEABLE",Q188="CURRENT ENOUGH",S188="IN SCOPE",W188="ACCEPTABLE",OR(F188="SUPPORTING",U188="PRESENT")),"BOUNDED INFERENCE","REPAIR / NARROW"),IF(O188="OBSERVED","DECISION-USABLE",IF(O188="INFERRED","BOUNDED INFERENCE","REPAIR / NARROW")))))))</x:f>
      </x:c>
      <x:c r="AJ188" s="30" t="str">
        <x:f>IF(A188="","",IF(AI188="DECISION-USABLE","Freeze the audited wording for downstream use.",IF(AI188="BOUNDED INFERENCE","Freeze the bounded inference with its label and limitation.",IF(AI188="REPAIR / NARROW","Repair ownership, role fit, provenance, controls or wording before use.","Hold the record out of decision use until the blocking condition is resolved."))))</x:f>
      </x:c>
      <x:c r="AK188" s="30" t="str">
        <x:f>IF(A188="","",C188&amp;"|~|"&amp;B188&amp;"|~|"&amp;D188&amp;"|~|"&amp;E188&amp;"|~|"&amp;F188&amp;"|~|"&amp;G188)</x:f>
      </x:c>
      <x:c r="AL188" s="30" t="str">
        <x:f>IF(A188="","",B188&amp;"|~|"&amp;C188&amp;"|~|"&amp;D188)</x:f>
      </x:c>
    </x:row>
    <x:row r="189">
      <x:c r="A189" s="24"/>
      <x:c r="B189" s="24"/>
      <x:c r="C189" s="24"/>
      <x:c r="D189" s="24"/>
      <x:c r="E189" s="24"/>
      <x:c r="F189" s="24"/>
      <x:c r="G189" s="24"/>
      <x:c r="H189" s="24"/>
      <x:c r="I189" s="24"/>
      <x:c r="J189" s="24"/>
      <x:c r="K189" s="24"/>
      <x:c r="L189" s="34"/>
      <x:c r="M189" s="34"/>
      <x:c r="N189" s="24"/>
      <x:c r="O189" s="24"/>
      <x:c r="P189" s="24"/>
      <x:c r="Q189" s="24"/>
      <x:c r="R189" s="24"/>
      <x:c r="S189" s="24"/>
      <x:c r="T189" s="24"/>
      <x:c r="U189" s="24"/>
      <x:c r="V189" s="24"/>
      <x:c r="W189" s="24"/>
      <x:c r="X189" s="24"/>
      <x:c r="Y189" s="24"/>
      <x:c r="Z189" s="24"/>
      <x:c r="AA189" s="24"/>
      <x:c r="AB189" s="30" t="str">
        <x:f>IF(A189="","",IF(COUNTIF($A$6:$A$205,A189)=1,"VALID","INVALID - DUPLICATE EVIDENCE ID"))</x:f>
      </x:c>
      <x:c r="AC189" s="30" t="str">
        <x:f>IF(A189="","",IF(AND(COUNTIF(DECISION_CONTEXT!$A$6:$A$205,B189)=1,EXACT(B189,INDEX(DECISION_CONTEXT!$A$6:$A$205,MATCH(B189,DECISION_CONTEXT!$A$6:$A$205,0)))),"VALID","INVALID - DECISION LINK"))</x:f>
      </x:c>
      <x:c r="AD189" s="30" t="str">
        <x:f>IF(A189="","",IF(AND(COUNTIF(CLAIM_REGISTER!$A$6:$A$205,C189)=1,EXACT(AK189,INDEX(CLAIM_REGISTER!$Q$6:$Q$205,MATCH(C189,CLAIM_REGISTER!$A$6:$A$205,0)))),"VALID","INVALID - CLAIM OWNERSHIP"))</x:f>
      </x:c>
      <x:c r="AE189" s="30" t="str">
        <x:f>IF(A189="","",IF(AND(OR(EXACT(F189,"MATERIAL"),EXACT(F189,"SUPPORTING")),OR(EXACT(I189,"FIRST-PARTY PUBLISHED"),EXACT(I189,"BUYER / SALES EVIDENCE"),EXACT(I189,"INDEPENDENT THIRD PARTY"),EXACT(I189,"MODELLED / ESTIMATED"),EXACT(I189,"DISCOVERY / INDEX"),EXACT(I189,"INTERNAL OBSERVATION"),EXACT(I189,"SPECIALIST / AUTHORITY"),EXACT(I189,"DECISION RECORD")),OR(EXACT(J189,"YES"),EXACT(J189,"NO"),EXACT(J189,"UNCLEAR")),OR(EXACT(O189,"OBSERVED"),EXACT(O189,"INFERRED"),EXACT(O189,"ASSUMED"),EXACT(O189,"CONTRADICTORY"),EXACT(O189,"UNRESOLVED")),OR(EXACT(P189,"TRACEABLE"),EXACT(P189,"NOT TRACEABLE")),OR(EXACT(Q189,"CURRENT ENOUGH"),EXACT(Q189,"STALE / UNCLEAR")),OR(EXACT(R189,"DIRECT"),EXACT(R189,"INDIRECT")),OR(EXACT(S189,"IN SCOPE"),EXACT(S189,"PARTIAL / OUT OF SCOPE")),OR(EXACT(T189,"INDEPENDENT"),EXACT(T189,"DERIVATIVE / UNCLEAR")),OR(EXACT(U189,"PRESENT"),EXACT(U189,"ABSENT / NOT REQUIRED")),OR(EXACT(V189,"NONE KNOWN"),EXACT(V189,"MATERIAL CONFLICT")),OR(EXACT(W189,"ACCEPTABLE"),EXACT(W189,"UNCLEAR"),EXACT(W189,"PROHIBITED"))),"VALID","INVALID - CONTROLLED TOKEN"))</x:f>
      </x:c>
      <x:c r="AF189" s="30" t="str">
        <x:f>IF(A189="","",IF(AND(B189&lt;&gt;"",C189&lt;&gt;"",D189&lt;&gt;"",E189&lt;&gt;"",G189&lt;&gt;"",H189&lt;&gt;"",K189&lt;&gt;"",L189&lt;&gt;"",M189&lt;&gt;"",N189&lt;&gt;"",X189&lt;&gt;"",Y189&lt;&gt;"",Z189&lt;&gt;"",AA189&lt;&gt;""),"VALID","INVALID - REQUIRED FIELD"))</x:f>
      </x:c>
      <x:c r="AG189" s="30" t="str">
        <x:f>IF(A189="","",IF(W189="PROHIBITED","HOLD",IF(J189="NO","HOLD",IF(P189="NOT TRACEABLE","HOLD",IF(AND(O189="ASSUMED",F189="MATERIAL"),"HOLD",IF(OR(O189="CONTRADICTORY",O189="UNRESOLVED",V189="MATERIAL CONFLICT"),"HOLD",""))))))</x:f>
      </x:c>
      <x:c r="AH189" s="30" t="str">
        <x:f>IF(A189="","",IF(OR(Q189="STALE / UNCLEAR",R189="INDIRECT",S189="PARTIAL / OUT OF SCOPE",T189="DERIVATIVE / UNCLEAR",AND(O189="INFERRED",F189="MATERIAL",U189&lt;&gt;"PRESENT"),O189="ASSUMED"),"WEAK","CLEAR"))</x:f>
      </x:c>
      <x:c r="AI189" s="30" t="str">
        <x:f>IF(A189="","",IF(OR(AB189&lt;&gt;"VALID",AC189&lt;&gt;"VALID",AD189&lt;&gt;"VALID",AE189&lt;&gt;"VALID",AF189&lt;&gt;"VALID"),"REPAIR / NARROW",IF(AG189="HOLD","HOLD / EXCLUDE",IF(OR(J189="UNCLEAR",W189="UNCLEAR"),"REPAIR / NARROW",IF(AH189="WEAK",IF(AND(O189="INFERRED",J189="YES",P189="TRACEABLE",Q189="CURRENT ENOUGH",S189="IN SCOPE",W189="ACCEPTABLE",OR(F189="SUPPORTING",U189="PRESENT")),"BOUNDED INFERENCE","REPAIR / NARROW"),IF(O189="OBSERVED","DECISION-USABLE",IF(O189="INFERRED","BOUNDED INFERENCE","REPAIR / NARROW")))))))</x:f>
      </x:c>
      <x:c r="AJ189" s="30" t="str">
        <x:f>IF(A189="","",IF(AI189="DECISION-USABLE","Freeze the audited wording for downstream use.",IF(AI189="BOUNDED INFERENCE","Freeze the bounded inference with its label and limitation.",IF(AI189="REPAIR / NARROW","Repair ownership, role fit, provenance, controls or wording before use.","Hold the record out of decision use until the blocking condition is resolved."))))</x:f>
      </x:c>
      <x:c r="AK189" s="30" t="str">
        <x:f>IF(A189="","",C189&amp;"|~|"&amp;B189&amp;"|~|"&amp;D189&amp;"|~|"&amp;E189&amp;"|~|"&amp;F189&amp;"|~|"&amp;G189)</x:f>
      </x:c>
      <x:c r="AL189" s="30" t="str">
        <x:f>IF(A189="","",B189&amp;"|~|"&amp;C189&amp;"|~|"&amp;D189)</x:f>
      </x:c>
    </x:row>
    <x:row r="190">
      <x:c r="A190" s="24"/>
      <x:c r="B190" s="24"/>
      <x:c r="C190" s="24"/>
      <x:c r="D190" s="24"/>
      <x:c r="E190" s="24"/>
      <x:c r="F190" s="24"/>
      <x:c r="G190" s="24"/>
      <x:c r="H190" s="24"/>
      <x:c r="I190" s="24"/>
      <x:c r="J190" s="24"/>
      <x:c r="K190" s="24"/>
      <x:c r="L190" s="34"/>
      <x:c r="M190" s="34"/>
      <x:c r="N190" s="24"/>
      <x:c r="O190" s="24"/>
      <x:c r="P190" s="24"/>
      <x:c r="Q190" s="24"/>
      <x:c r="R190" s="24"/>
      <x:c r="S190" s="24"/>
      <x:c r="T190" s="24"/>
      <x:c r="U190" s="24"/>
      <x:c r="V190" s="24"/>
      <x:c r="W190" s="24"/>
      <x:c r="X190" s="24"/>
      <x:c r="Y190" s="24"/>
      <x:c r="Z190" s="24"/>
      <x:c r="AA190" s="24"/>
      <x:c r="AB190" s="30" t="str">
        <x:f>IF(A190="","",IF(COUNTIF($A$6:$A$205,A190)=1,"VALID","INVALID - DUPLICATE EVIDENCE ID"))</x:f>
      </x:c>
      <x:c r="AC190" s="30" t="str">
        <x:f>IF(A190="","",IF(AND(COUNTIF(DECISION_CONTEXT!$A$6:$A$205,B190)=1,EXACT(B190,INDEX(DECISION_CONTEXT!$A$6:$A$205,MATCH(B190,DECISION_CONTEXT!$A$6:$A$205,0)))),"VALID","INVALID - DECISION LINK"))</x:f>
      </x:c>
      <x:c r="AD190" s="30" t="str">
        <x:f>IF(A190="","",IF(AND(COUNTIF(CLAIM_REGISTER!$A$6:$A$205,C190)=1,EXACT(AK190,INDEX(CLAIM_REGISTER!$Q$6:$Q$205,MATCH(C190,CLAIM_REGISTER!$A$6:$A$205,0)))),"VALID","INVALID - CLAIM OWNERSHIP"))</x:f>
      </x:c>
      <x:c r="AE190" s="30" t="str">
        <x:f>IF(A190="","",IF(AND(OR(EXACT(F190,"MATERIAL"),EXACT(F190,"SUPPORTING")),OR(EXACT(I190,"FIRST-PARTY PUBLISHED"),EXACT(I190,"BUYER / SALES EVIDENCE"),EXACT(I190,"INDEPENDENT THIRD PARTY"),EXACT(I190,"MODELLED / ESTIMATED"),EXACT(I190,"DISCOVERY / INDEX"),EXACT(I190,"INTERNAL OBSERVATION"),EXACT(I190,"SPECIALIST / AUTHORITY"),EXACT(I190,"DECISION RECORD")),OR(EXACT(J190,"YES"),EXACT(J190,"NO"),EXACT(J190,"UNCLEAR")),OR(EXACT(O190,"OBSERVED"),EXACT(O190,"INFERRED"),EXACT(O190,"ASSUMED"),EXACT(O190,"CONTRADICTORY"),EXACT(O190,"UNRESOLVED")),OR(EXACT(P190,"TRACEABLE"),EXACT(P190,"NOT TRACEABLE")),OR(EXACT(Q190,"CURRENT ENOUGH"),EXACT(Q190,"STALE / UNCLEAR")),OR(EXACT(R190,"DIRECT"),EXACT(R190,"INDIRECT")),OR(EXACT(S190,"IN SCOPE"),EXACT(S190,"PARTIAL / OUT OF SCOPE")),OR(EXACT(T190,"INDEPENDENT"),EXACT(T190,"DERIVATIVE / UNCLEAR")),OR(EXACT(U190,"PRESENT"),EXACT(U190,"ABSENT / NOT REQUIRED")),OR(EXACT(V190,"NONE KNOWN"),EXACT(V190,"MATERIAL CONFLICT")),OR(EXACT(W190,"ACCEPTABLE"),EXACT(W190,"UNCLEAR"),EXACT(W190,"PROHIBITED"))),"VALID","INVALID - CONTROLLED TOKEN"))</x:f>
      </x:c>
      <x:c r="AF190" s="30" t="str">
        <x:f>IF(A190="","",IF(AND(B190&lt;&gt;"",C190&lt;&gt;"",D190&lt;&gt;"",E190&lt;&gt;"",G190&lt;&gt;"",H190&lt;&gt;"",K190&lt;&gt;"",L190&lt;&gt;"",M190&lt;&gt;"",N190&lt;&gt;"",X190&lt;&gt;"",Y190&lt;&gt;"",Z190&lt;&gt;"",AA190&lt;&gt;""),"VALID","INVALID - REQUIRED FIELD"))</x:f>
      </x:c>
      <x:c r="AG190" s="30" t="str">
        <x:f>IF(A190="","",IF(W190="PROHIBITED","HOLD",IF(J190="NO","HOLD",IF(P190="NOT TRACEABLE","HOLD",IF(AND(O190="ASSUMED",F190="MATERIAL"),"HOLD",IF(OR(O190="CONTRADICTORY",O190="UNRESOLVED",V190="MATERIAL CONFLICT"),"HOLD",""))))))</x:f>
      </x:c>
      <x:c r="AH190" s="30" t="str">
        <x:f>IF(A190="","",IF(OR(Q190="STALE / UNCLEAR",R190="INDIRECT",S190="PARTIAL / OUT OF SCOPE",T190="DERIVATIVE / UNCLEAR",AND(O190="INFERRED",F190="MATERIAL",U190&lt;&gt;"PRESENT"),O190="ASSUMED"),"WEAK","CLEAR"))</x:f>
      </x:c>
      <x:c r="AI190" s="30" t="str">
        <x:f>IF(A190="","",IF(OR(AB190&lt;&gt;"VALID",AC190&lt;&gt;"VALID",AD190&lt;&gt;"VALID",AE190&lt;&gt;"VALID",AF190&lt;&gt;"VALID"),"REPAIR / NARROW",IF(AG190="HOLD","HOLD / EXCLUDE",IF(OR(J190="UNCLEAR",W190="UNCLEAR"),"REPAIR / NARROW",IF(AH190="WEAK",IF(AND(O190="INFERRED",J190="YES",P190="TRACEABLE",Q190="CURRENT ENOUGH",S190="IN SCOPE",W190="ACCEPTABLE",OR(F190="SUPPORTING",U190="PRESENT")),"BOUNDED INFERENCE","REPAIR / NARROW"),IF(O190="OBSERVED","DECISION-USABLE",IF(O190="INFERRED","BOUNDED INFERENCE","REPAIR / NARROW")))))))</x:f>
      </x:c>
      <x:c r="AJ190" s="30" t="str">
        <x:f>IF(A190="","",IF(AI190="DECISION-USABLE","Freeze the audited wording for downstream use.",IF(AI190="BOUNDED INFERENCE","Freeze the bounded inference with its label and limitation.",IF(AI190="REPAIR / NARROW","Repair ownership, role fit, provenance, controls or wording before use.","Hold the record out of decision use until the blocking condition is resolved."))))</x:f>
      </x:c>
      <x:c r="AK190" s="30" t="str">
        <x:f>IF(A190="","",C190&amp;"|~|"&amp;B190&amp;"|~|"&amp;D190&amp;"|~|"&amp;E190&amp;"|~|"&amp;F190&amp;"|~|"&amp;G190)</x:f>
      </x:c>
      <x:c r="AL190" s="30" t="str">
        <x:f>IF(A190="","",B190&amp;"|~|"&amp;C190&amp;"|~|"&amp;D190)</x:f>
      </x:c>
    </x:row>
    <x:row r="191">
      <x:c r="A191" s="24"/>
      <x:c r="B191" s="24"/>
      <x:c r="C191" s="24"/>
      <x:c r="D191" s="24"/>
      <x:c r="E191" s="24"/>
      <x:c r="F191" s="24"/>
      <x:c r="G191" s="24"/>
      <x:c r="H191" s="24"/>
      <x:c r="I191" s="24"/>
      <x:c r="J191" s="24"/>
      <x:c r="K191" s="24"/>
      <x:c r="L191" s="34"/>
      <x:c r="M191" s="34"/>
      <x:c r="N191" s="24"/>
      <x:c r="O191" s="24"/>
      <x:c r="P191" s="24"/>
      <x:c r="Q191" s="24"/>
      <x:c r="R191" s="24"/>
      <x:c r="S191" s="24"/>
      <x:c r="T191" s="24"/>
      <x:c r="U191" s="24"/>
      <x:c r="V191" s="24"/>
      <x:c r="W191" s="24"/>
      <x:c r="X191" s="24"/>
      <x:c r="Y191" s="24"/>
      <x:c r="Z191" s="24"/>
      <x:c r="AA191" s="24"/>
      <x:c r="AB191" s="30" t="str">
        <x:f>IF(A191="","",IF(COUNTIF($A$6:$A$205,A191)=1,"VALID","INVALID - DUPLICATE EVIDENCE ID"))</x:f>
      </x:c>
      <x:c r="AC191" s="30" t="str">
        <x:f>IF(A191="","",IF(AND(COUNTIF(DECISION_CONTEXT!$A$6:$A$205,B191)=1,EXACT(B191,INDEX(DECISION_CONTEXT!$A$6:$A$205,MATCH(B191,DECISION_CONTEXT!$A$6:$A$205,0)))),"VALID","INVALID - DECISION LINK"))</x:f>
      </x:c>
      <x:c r="AD191" s="30" t="str">
        <x:f>IF(A191="","",IF(AND(COUNTIF(CLAIM_REGISTER!$A$6:$A$205,C191)=1,EXACT(AK191,INDEX(CLAIM_REGISTER!$Q$6:$Q$205,MATCH(C191,CLAIM_REGISTER!$A$6:$A$205,0)))),"VALID","INVALID - CLAIM OWNERSHIP"))</x:f>
      </x:c>
      <x:c r="AE191" s="30" t="str">
        <x:f>IF(A191="","",IF(AND(OR(EXACT(F191,"MATERIAL"),EXACT(F191,"SUPPORTING")),OR(EXACT(I191,"FIRST-PARTY PUBLISHED"),EXACT(I191,"BUYER / SALES EVIDENCE"),EXACT(I191,"INDEPENDENT THIRD PARTY"),EXACT(I191,"MODELLED / ESTIMATED"),EXACT(I191,"DISCOVERY / INDEX"),EXACT(I191,"INTERNAL OBSERVATION"),EXACT(I191,"SPECIALIST / AUTHORITY"),EXACT(I191,"DECISION RECORD")),OR(EXACT(J191,"YES"),EXACT(J191,"NO"),EXACT(J191,"UNCLEAR")),OR(EXACT(O191,"OBSERVED"),EXACT(O191,"INFERRED"),EXACT(O191,"ASSUMED"),EXACT(O191,"CONTRADICTORY"),EXACT(O191,"UNRESOLVED")),OR(EXACT(P191,"TRACEABLE"),EXACT(P191,"NOT TRACEABLE")),OR(EXACT(Q191,"CURRENT ENOUGH"),EXACT(Q191,"STALE / UNCLEAR")),OR(EXACT(R191,"DIRECT"),EXACT(R191,"INDIRECT")),OR(EXACT(S191,"IN SCOPE"),EXACT(S191,"PARTIAL / OUT OF SCOPE")),OR(EXACT(T191,"INDEPENDENT"),EXACT(T191,"DERIVATIVE / UNCLEAR")),OR(EXACT(U191,"PRESENT"),EXACT(U191,"ABSENT / NOT REQUIRED")),OR(EXACT(V191,"NONE KNOWN"),EXACT(V191,"MATERIAL CONFLICT")),OR(EXACT(W191,"ACCEPTABLE"),EXACT(W191,"UNCLEAR"),EXACT(W191,"PROHIBITED"))),"VALID","INVALID - CONTROLLED TOKEN"))</x:f>
      </x:c>
      <x:c r="AF191" s="30" t="str">
        <x:f>IF(A191="","",IF(AND(B191&lt;&gt;"",C191&lt;&gt;"",D191&lt;&gt;"",E191&lt;&gt;"",G191&lt;&gt;"",H191&lt;&gt;"",K191&lt;&gt;"",L191&lt;&gt;"",M191&lt;&gt;"",N191&lt;&gt;"",X191&lt;&gt;"",Y191&lt;&gt;"",Z191&lt;&gt;"",AA191&lt;&gt;""),"VALID","INVALID - REQUIRED FIELD"))</x:f>
      </x:c>
      <x:c r="AG191" s="30" t="str">
        <x:f>IF(A191="","",IF(W191="PROHIBITED","HOLD",IF(J191="NO","HOLD",IF(P191="NOT TRACEABLE","HOLD",IF(AND(O191="ASSUMED",F191="MATERIAL"),"HOLD",IF(OR(O191="CONTRADICTORY",O191="UNRESOLVED",V191="MATERIAL CONFLICT"),"HOLD",""))))))</x:f>
      </x:c>
      <x:c r="AH191" s="30" t="str">
        <x:f>IF(A191="","",IF(OR(Q191="STALE / UNCLEAR",R191="INDIRECT",S191="PARTIAL / OUT OF SCOPE",T191="DERIVATIVE / UNCLEAR",AND(O191="INFERRED",F191="MATERIAL",U191&lt;&gt;"PRESENT"),O191="ASSUMED"),"WEAK","CLEAR"))</x:f>
      </x:c>
      <x:c r="AI191" s="30" t="str">
        <x:f>IF(A191="","",IF(OR(AB191&lt;&gt;"VALID",AC191&lt;&gt;"VALID",AD191&lt;&gt;"VALID",AE191&lt;&gt;"VALID",AF191&lt;&gt;"VALID"),"REPAIR / NARROW",IF(AG191="HOLD","HOLD / EXCLUDE",IF(OR(J191="UNCLEAR",W191="UNCLEAR"),"REPAIR / NARROW",IF(AH191="WEAK",IF(AND(O191="INFERRED",J191="YES",P191="TRACEABLE",Q191="CURRENT ENOUGH",S191="IN SCOPE",W191="ACCEPTABLE",OR(F191="SUPPORTING",U191="PRESENT")),"BOUNDED INFERENCE","REPAIR / NARROW"),IF(O191="OBSERVED","DECISION-USABLE",IF(O191="INFERRED","BOUNDED INFERENCE","REPAIR / NARROW")))))))</x:f>
      </x:c>
      <x:c r="AJ191" s="30" t="str">
        <x:f>IF(A191="","",IF(AI191="DECISION-USABLE","Freeze the audited wording for downstream use.",IF(AI191="BOUNDED INFERENCE","Freeze the bounded inference with its label and limitation.",IF(AI191="REPAIR / NARROW","Repair ownership, role fit, provenance, controls or wording before use.","Hold the record out of decision use until the blocking condition is resolved."))))</x:f>
      </x:c>
      <x:c r="AK191" s="30" t="str">
        <x:f>IF(A191="","",C191&amp;"|~|"&amp;B191&amp;"|~|"&amp;D191&amp;"|~|"&amp;E191&amp;"|~|"&amp;F191&amp;"|~|"&amp;G191)</x:f>
      </x:c>
      <x:c r="AL191" s="30" t="str">
        <x:f>IF(A191="","",B191&amp;"|~|"&amp;C191&amp;"|~|"&amp;D191)</x:f>
      </x:c>
    </x:row>
    <x:row r="192">
      <x:c r="A192" s="24"/>
      <x:c r="B192" s="24"/>
      <x:c r="C192" s="24"/>
      <x:c r="D192" s="24"/>
      <x:c r="E192" s="24"/>
      <x:c r="F192" s="24"/>
      <x:c r="G192" s="24"/>
      <x:c r="H192" s="24"/>
      <x:c r="I192" s="24"/>
      <x:c r="J192" s="24"/>
      <x:c r="K192" s="24"/>
      <x:c r="L192" s="34"/>
      <x:c r="M192" s="34"/>
      <x:c r="N192" s="24"/>
      <x:c r="O192" s="24"/>
      <x:c r="P192" s="24"/>
      <x:c r="Q192" s="24"/>
      <x:c r="R192" s="24"/>
      <x:c r="S192" s="24"/>
      <x:c r="T192" s="24"/>
      <x:c r="U192" s="24"/>
      <x:c r="V192" s="24"/>
      <x:c r="W192" s="24"/>
      <x:c r="X192" s="24"/>
      <x:c r="Y192" s="24"/>
      <x:c r="Z192" s="24"/>
      <x:c r="AA192" s="24"/>
      <x:c r="AB192" s="30" t="str">
        <x:f>IF(A192="","",IF(COUNTIF($A$6:$A$205,A192)=1,"VALID","INVALID - DUPLICATE EVIDENCE ID"))</x:f>
      </x:c>
      <x:c r="AC192" s="30" t="str">
        <x:f>IF(A192="","",IF(AND(COUNTIF(DECISION_CONTEXT!$A$6:$A$205,B192)=1,EXACT(B192,INDEX(DECISION_CONTEXT!$A$6:$A$205,MATCH(B192,DECISION_CONTEXT!$A$6:$A$205,0)))),"VALID","INVALID - DECISION LINK"))</x:f>
      </x:c>
      <x:c r="AD192" s="30" t="str">
        <x:f>IF(A192="","",IF(AND(COUNTIF(CLAIM_REGISTER!$A$6:$A$205,C192)=1,EXACT(AK192,INDEX(CLAIM_REGISTER!$Q$6:$Q$205,MATCH(C192,CLAIM_REGISTER!$A$6:$A$205,0)))),"VALID","INVALID - CLAIM OWNERSHIP"))</x:f>
      </x:c>
      <x:c r="AE192" s="30" t="str">
        <x:f>IF(A192="","",IF(AND(OR(EXACT(F192,"MATERIAL"),EXACT(F192,"SUPPORTING")),OR(EXACT(I192,"FIRST-PARTY PUBLISHED"),EXACT(I192,"BUYER / SALES EVIDENCE"),EXACT(I192,"INDEPENDENT THIRD PARTY"),EXACT(I192,"MODELLED / ESTIMATED"),EXACT(I192,"DISCOVERY / INDEX"),EXACT(I192,"INTERNAL OBSERVATION"),EXACT(I192,"SPECIALIST / AUTHORITY"),EXACT(I192,"DECISION RECORD")),OR(EXACT(J192,"YES"),EXACT(J192,"NO"),EXACT(J192,"UNCLEAR")),OR(EXACT(O192,"OBSERVED"),EXACT(O192,"INFERRED"),EXACT(O192,"ASSUMED"),EXACT(O192,"CONTRADICTORY"),EXACT(O192,"UNRESOLVED")),OR(EXACT(P192,"TRACEABLE"),EXACT(P192,"NOT TRACEABLE")),OR(EXACT(Q192,"CURRENT ENOUGH"),EXACT(Q192,"STALE / UNCLEAR")),OR(EXACT(R192,"DIRECT"),EXACT(R192,"INDIRECT")),OR(EXACT(S192,"IN SCOPE"),EXACT(S192,"PARTIAL / OUT OF SCOPE")),OR(EXACT(T192,"INDEPENDENT"),EXACT(T192,"DERIVATIVE / UNCLEAR")),OR(EXACT(U192,"PRESENT"),EXACT(U192,"ABSENT / NOT REQUIRED")),OR(EXACT(V192,"NONE KNOWN"),EXACT(V192,"MATERIAL CONFLICT")),OR(EXACT(W192,"ACCEPTABLE"),EXACT(W192,"UNCLEAR"),EXACT(W192,"PROHIBITED"))),"VALID","INVALID - CONTROLLED TOKEN"))</x:f>
      </x:c>
      <x:c r="AF192" s="30" t="str">
        <x:f>IF(A192="","",IF(AND(B192&lt;&gt;"",C192&lt;&gt;"",D192&lt;&gt;"",E192&lt;&gt;"",G192&lt;&gt;"",H192&lt;&gt;"",K192&lt;&gt;"",L192&lt;&gt;"",M192&lt;&gt;"",N192&lt;&gt;"",X192&lt;&gt;"",Y192&lt;&gt;"",Z192&lt;&gt;"",AA192&lt;&gt;""),"VALID","INVALID - REQUIRED FIELD"))</x:f>
      </x:c>
      <x:c r="AG192" s="30" t="str">
        <x:f>IF(A192="","",IF(W192="PROHIBITED","HOLD",IF(J192="NO","HOLD",IF(P192="NOT TRACEABLE","HOLD",IF(AND(O192="ASSUMED",F192="MATERIAL"),"HOLD",IF(OR(O192="CONTRADICTORY",O192="UNRESOLVED",V192="MATERIAL CONFLICT"),"HOLD",""))))))</x:f>
      </x:c>
      <x:c r="AH192" s="30" t="str">
        <x:f>IF(A192="","",IF(OR(Q192="STALE / UNCLEAR",R192="INDIRECT",S192="PARTIAL / OUT OF SCOPE",T192="DERIVATIVE / UNCLEAR",AND(O192="INFERRED",F192="MATERIAL",U192&lt;&gt;"PRESENT"),O192="ASSUMED"),"WEAK","CLEAR"))</x:f>
      </x:c>
      <x:c r="AI192" s="30" t="str">
        <x:f>IF(A192="","",IF(OR(AB192&lt;&gt;"VALID",AC192&lt;&gt;"VALID",AD192&lt;&gt;"VALID",AE192&lt;&gt;"VALID",AF192&lt;&gt;"VALID"),"REPAIR / NARROW",IF(AG192="HOLD","HOLD / EXCLUDE",IF(OR(J192="UNCLEAR",W192="UNCLEAR"),"REPAIR / NARROW",IF(AH192="WEAK",IF(AND(O192="INFERRED",J192="YES",P192="TRACEABLE",Q192="CURRENT ENOUGH",S192="IN SCOPE",W192="ACCEPTABLE",OR(F192="SUPPORTING",U192="PRESENT")),"BOUNDED INFERENCE","REPAIR / NARROW"),IF(O192="OBSERVED","DECISION-USABLE",IF(O192="INFERRED","BOUNDED INFERENCE","REPAIR / NARROW")))))))</x:f>
      </x:c>
      <x:c r="AJ192" s="30" t="str">
        <x:f>IF(A192="","",IF(AI192="DECISION-USABLE","Freeze the audited wording for downstream use.",IF(AI192="BOUNDED INFERENCE","Freeze the bounded inference with its label and limitation.",IF(AI192="REPAIR / NARROW","Repair ownership, role fit, provenance, controls or wording before use.","Hold the record out of decision use until the blocking condition is resolved."))))</x:f>
      </x:c>
      <x:c r="AK192" s="30" t="str">
        <x:f>IF(A192="","",C192&amp;"|~|"&amp;B192&amp;"|~|"&amp;D192&amp;"|~|"&amp;E192&amp;"|~|"&amp;F192&amp;"|~|"&amp;G192)</x:f>
      </x:c>
      <x:c r="AL192" s="30" t="str">
        <x:f>IF(A192="","",B192&amp;"|~|"&amp;C192&amp;"|~|"&amp;D192)</x:f>
      </x:c>
    </x:row>
    <x:row r="193">
      <x:c r="A193" s="24"/>
      <x:c r="B193" s="24"/>
      <x:c r="C193" s="24"/>
      <x:c r="D193" s="24"/>
      <x:c r="E193" s="24"/>
      <x:c r="F193" s="24"/>
      <x:c r="G193" s="24"/>
      <x:c r="H193" s="24"/>
      <x:c r="I193" s="24"/>
      <x:c r="J193" s="24"/>
      <x:c r="K193" s="24"/>
      <x:c r="L193" s="34"/>
      <x:c r="M193" s="34"/>
      <x:c r="N193" s="24"/>
      <x:c r="O193" s="24"/>
      <x:c r="P193" s="24"/>
      <x:c r="Q193" s="24"/>
      <x:c r="R193" s="24"/>
      <x:c r="S193" s="24"/>
      <x:c r="T193" s="24"/>
      <x:c r="U193" s="24"/>
      <x:c r="V193" s="24"/>
      <x:c r="W193" s="24"/>
      <x:c r="X193" s="24"/>
      <x:c r="Y193" s="24"/>
      <x:c r="Z193" s="24"/>
      <x:c r="AA193" s="24"/>
      <x:c r="AB193" s="30" t="str">
        <x:f>IF(A193="","",IF(COUNTIF($A$6:$A$205,A193)=1,"VALID","INVALID - DUPLICATE EVIDENCE ID"))</x:f>
      </x:c>
      <x:c r="AC193" s="30" t="str">
        <x:f>IF(A193="","",IF(AND(COUNTIF(DECISION_CONTEXT!$A$6:$A$205,B193)=1,EXACT(B193,INDEX(DECISION_CONTEXT!$A$6:$A$205,MATCH(B193,DECISION_CONTEXT!$A$6:$A$205,0)))),"VALID","INVALID - DECISION LINK"))</x:f>
      </x:c>
      <x:c r="AD193" s="30" t="str">
        <x:f>IF(A193="","",IF(AND(COUNTIF(CLAIM_REGISTER!$A$6:$A$205,C193)=1,EXACT(AK193,INDEX(CLAIM_REGISTER!$Q$6:$Q$205,MATCH(C193,CLAIM_REGISTER!$A$6:$A$205,0)))),"VALID","INVALID - CLAIM OWNERSHIP"))</x:f>
      </x:c>
      <x:c r="AE193" s="30" t="str">
        <x:f>IF(A193="","",IF(AND(OR(EXACT(F193,"MATERIAL"),EXACT(F193,"SUPPORTING")),OR(EXACT(I193,"FIRST-PARTY PUBLISHED"),EXACT(I193,"BUYER / SALES EVIDENCE"),EXACT(I193,"INDEPENDENT THIRD PARTY"),EXACT(I193,"MODELLED / ESTIMATED"),EXACT(I193,"DISCOVERY / INDEX"),EXACT(I193,"INTERNAL OBSERVATION"),EXACT(I193,"SPECIALIST / AUTHORITY"),EXACT(I193,"DECISION RECORD")),OR(EXACT(J193,"YES"),EXACT(J193,"NO"),EXACT(J193,"UNCLEAR")),OR(EXACT(O193,"OBSERVED"),EXACT(O193,"INFERRED"),EXACT(O193,"ASSUMED"),EXACT(O193,"CONTRADICTORY"),EXACT(O193,"UNRESOLVED")),OR(EXACT(P193,"TRACEABLE"),EXACT(P193,"NOT TRACEABLE")),OR(EXACT(Q193,"CURRENT ENOUGH"),EXACT(Q193,"STALE / UNCLEAR")),OR(EXACT(R193,"DIRECT"),EXACT(R193,"INDIRECT")),OR(EXACT(S193,"IN SCOPE"),EXACT(S193,"PARTIAL / OUT OF SCOPE")),OR(EXACT(T193,"INDEPENDENT"),EXACT(T193,"DERIVATIVE / UNCLEAR")),OR(EXACT(U193,"PRESENT"),EXACT(U193,"ABSENT / NOT REQUIRED")),OR(EXACT(V193,"NONE KNOWN"),EXACT(V193,"MATERIAL CONFLICT")),OR(EXACT(W193,"ACCEPTABLE"),EXACT(W193,"UNCLEAR"),EXACT(W193,"PROHIBITED"))),"VALID","INVALID - CONTROLLED TOKEN"))</x:f>
      </x:c>
      <x:c r="AF193" s="30" t="str">
        <x:f>IF(A193="","",IF(AND(B193&lt;&gt;"",C193&lt;&gt;"",D193&lt;&gt;"",E193&lt;&gt;"",G193&lt;&gt;"",H193&lt;&gt;"",K193&lt;&gt;"",L193&lt;&gt;"",M193&lt;&gt;"",N193&lt;&gt;"",X193&lt;&gt;"",Y193&lt;&gt;"",Z193&lt;&gt;"",AA193&lt;&gt;""),"VALID","INVALID - REQUIRED FIELD"))</x:f>
      </x:c>
      <x:c r="AG193" s="30" t="str">
        <x:f>IF(A193="","",IF(W193="PROHIBITED","HOLD",IF(J193="NO","HOLD",IF(P193="NOT TRACEABLE","HOLD",IF(AND(O193="ASSUMED",F193="MATERIAL"),"HOLD",IF(OR(O193="CONTRADICTORY",O193="UNRESOLVED",V193="MATERIAL CONFLICT"),"HOLD",""))))))</x:f>
      </x:c>
      <x:c r="AH193" s="30" t="str">
        <x:f>IF(A193="","",IF(OR(Q193="STALE / UNCLEAR",R193="INDIRECT",S193="PARTIAL / OUT OF SCOPE",T193="DERIVATIVE / UNCLEAR",AND(O193="INFERRED",F193="MATERIAL",U193&lt;&gt;"PRESENT"),O193="ASSUMED"),"WEAK","CLEAR"))</x:f>
      </x:c>
      <x:c r="AI193" s="30" t="str">
        <x:f>IF(A193="","",IF(OR(AB193&lt;&gt;"VALID",AC193&lt;&gt;"VALID",AD193&lt;&gt;"VALID",AE193&lt;&gt;"VALID",AF193&lt;&gt;"VALID"),"REPAIR / NARROW",IF(AG193="HOLD","HOLD / EXCLUDE",IF(OR(J193="UNCLEAR",W193="UNCLEAR"),"REPAIR / NARROW",IF(AH193="WEAK",IF(AND(O193="INFERRED",J193="YES",P193="TRACEABLE",Q193="CURRENT ENOUGH",S193="IN SCOPE",W193="ACCEPTABLE",OR(F193="SUPPORTING",U193="PRESENT")),"BOUNDED INFERENCE","REPAIR / NARROW"),IF(O193="OBSERVED","DECISION-USABLE",IF(O193="INFERRED","BOUNDED INFERENCE","REPAIR / NARROW")))))))</x:f>
      </x:c>
      <x:c r="AJ193" s="30" t="str">
        <x:f>IF(A193="","",IF(AI193="DECISION-USABLE","Freeze the audited wording for downstream use.",IF(AI193="BOUNDED INFERENCE","Freeze the bounded inference with its label and limitation.",IF(AI193="REPAIR / NARROW","Repair ownership, role fit, provenance, controls or wording before use.","Hold the record out of decision use until the blocking condition is resolved."))))</x:f>
      </x:c>
      <x:c r="AK193" s="30" t="str">
        <x:f>IF(A193="","",C193&amp;"|~|"&amp;B193&amp;"|~|"&amp;D193&amp;"|~|"&amp;E193&amp;"|~|"&amp;F193&amp;"|~|"&amp;G193)</x:f>
      </x:c>
      <x:c r="AL193" s="30" t="str">
        <x:f>IF(A193="","",B193&amp;"|~|"&amp;C193&amp;"|~|"&amp;D193)</x:f>
      </x:c>
    </x:row>
    <x:row r="194">
      <x:c r="A194" s="24"/>
      <x:c r="B194" s="24"/>
      <x:c r="C194" s="24"/>
      <x:c r="D194" s="24"/>
      <x:c r="E194" s="24"/>
      <x:c r="F194" s="24"/>
      <x:c r="G194" s="24"/>
      <x:c r="H194" s="24"/>
      <x:c r="I194" s="24"/>
      <x:c r="J194" s="24"/>
      <x:c r="K194" s="24"/>
      <x:c r="L194" s="34"/>
      <x:c r="M194" s="34"/>
      <x:c r="N194" s="24"/>
      <x:c r="O194" s="24"/>
      <x:c r="P194" s="24"/>
      <x:c r="Q194" s="24"/>
      <x:c r="R194" s="24"/>
      <x:c r="S194" s="24"/>
      <x:c r="T194" s="24"/>
      <x:c r="U194" s="24"/>
      <x:c r="V194" s="24"/>
      <x:c r="W194" s="24"/>
      <x:c r="X194" s="24"/>
      <x:c r="Y194" s="24"/>
      <x:c r="Z194" s="24"/>
      <x:c r="AA194" s="24"/>
      <x:c r="AB194" s="30" t="str">
        <x:f>IF(A194="","",IF(COUNTIF($A$6:$A$205,A194)=1,"VALID","INVALID - DUPLICATE EVIDENCE ID"))</x:f>
      </x:c>
      <x:c r="AC194" s="30" t="str">
        <x:f>IF(A194="","",IF(AND(COUNTIF(DECISION_CONTEXT!$A$6:$A$205,B194)=1,EXACT(B194,INDEX(DECISION_CONTEXT!$A$6:$A$205,MATCH(B194,DECISION_CONTEXT!$A$6:$A$205,0)))),"VALID","INVALID - DECISION LINK"))</x:f>
      </x:c>
      <x:c r="AD194" s="30" t="str">
        <x:f>IF(A194="","",IF(AND(COUNTIF(CLAIM_REGISTER!$A$6:$A$205,C194)=1,EXACT(AK194,INDEX(CLAIM_REGISTER!$Q$6:$Q$205,MATCH(C194,CLAIM_REGISTER!$A$6:$A$205,0)))),"VALID","INVALID - CLAIM OWNERSHIP"))</x:f>
      </x:c>
      <x:c r="AE194" s="30" t="str">
        <x:f>IF(A194="","",IF(AND(OR(EXACT(F194,"MATERIAL"),EXACT(F194,"SUPPORTING")),OR(EXACT(I194,"FIRST-PARTY PUBLISHED"),EXACT(I194,"BUYER / SALES EVIDENCE"),EXACT(I194,"INDEPENDENT THIRD PARTY"),EXACT(I194,"MODELLED / ESTIMATED"),EXACT(I194,"DISCOVERY / INDEX"),EXACT(I194,"INTERNAL OBSERVATION"),EXACT(I194,"SPECIALIST / AUTHORITY"),EXACT(I194,"DECISION RECORD")),OR(EXACT(J194,"YES"),EXACT(J194,"NO"),EXACT(J194,"UNCLEAR")),OR(EXACT(O194,"OBSERVED"),EXACT(O194,"INFERRED"),EXACT(O194,"ASSUMED"),EXACT(O194,"CONTRADICTORY"),EXACT(O194,"UNRESOLVED")),OR(EXACT(P194,"TRACEABLE"),EXACT(P194,"NOT TRACEABLE")),OR(EXACT(Q194,"CURRENT ENOUGH"),EXACT(Q194,"STALE / UNCLEAR")),OR(EXACT(R194,"DIRECT"),EXACT(R194,"INDIRECT")),OR(EXACT(S194,"IN SCOPE"),EXACT(S194,"PARTIAL / OUT OF SCOPE")),OR(EXACT(T194,"INDEPENDENT"),EXACT(T194,"DERIVATIVE / UNCLEAR")),OR(EXACT(U194,"PRESENT"),EXACT(U194,"ABSENT / NOT REQUIRED")),OR(EXACT(V194,"NONE KNOWN"),EXACT(V194,"MATERIAL CONFLICT")),OR(EXACT(W194,"ACCEPTABLE"),EXACT(W194,"UNCLEAR"),EXACT(W194,"PROHIBITED"))),"VALID","INVALID - CONTROLLED TOKEN"))</x:f>
      </x:c>
      <x:c r="AF194" s="30" t="str">
        <x:f>IF(A194="","",IF(AND(B194&lt;&gt;"",C194&lt;&gt;"",D194&lt;&gt;"",E194&lt;&gt;"",G194&lt;&gt;"",H194&lt;&gt;"",K194&lt;&gt;"",L194&lt;&gt;"",M194&lt;&gt;"",N194&lt;&gt;"",X194&lt;&gt;"",Y194&lt;&gt;"",Z194&lt;&gt;"",AA194&lt;&gt;""),"VALID","INVALID - REQUIRED FIELD"))</x:f>
      </x:c>
      <x:c r="AG194" s="30" t="str">
        <x:f>IF(A194="","",IF(W194="PROHIBITED","HOLD",IF(J194="NO","HOLD",IF(P194="NOT TRACEABLE","HOLD",IF(AND(O194="ASSUMED",F194="MATERIAL"),"HOLD",IF(OR(O194="CONTRADICTORY",O194="UNRESOLVED",V194="MATERIAL CONFLICT"),"HOLD",""))))))</x:f>
      </x:c>
      <x:c r="AH194" s="30" t="str">
        <x:f>IF(A194="","",IF(OR(Q194="STALE / UNCLEAR",R194="INDIRECT",S194="PARTIAL / OUT OF SCOPE",T194="DERIVATIVE / UNCLEAR",AND(O194="INFERRED",F194="MATERIAL",U194&lt;&gt;"PRESENT"),O194="ASSUMED"),"WEAK","CLEAR"))</x:f>
      </x:c>
      <x:c r="AI194" s="30" t="str">
        <x:f>IF(A194="","",IF(OR(AB194&lt;&gt;"VALID",AC194&lt;&gt;"VALID",AD194&lt;&gt;"VALID",AE194&lt;&gt;"VALID",AF194&lt;&gt;"VALID"),"REPAIR / NARROW",IF(AG194="HOLD","HOLD / EXCLUDE",IF(OR(J194="UNCLEAR",W194="UNCLEAR"),"REPAIR / NARROW",IF(AH194="WEAK",IF(AND(O194="INFERRED",J194="YES",P194="TRACEABLE",Q194="CURRENT ENOUGH",S194="IN SCOPE",W194="ACCEPTABLE",OR(F194="SUPPORTING",U194="PRESENT")),"BOUNDED INFERENCE","REPAIR / NARROW"),IF(O194="OBSERVED","DECISION-USABLE",IF(O194="INFERRED","BOUNDED INFERENCE","REPAIR / NARROW")))))))</x:f>
      </x:c>
      <x:c r="AJ194" s="30" t="str">
        <x:f>IF(A194="","",IF(AI194="DECISION-USABLE","Freeze the audited wording for downstream use.",IF(AI194="BOUNDED INFERENCE","Freeze the bounded inference with its label and limitation.",IF(AI194="REPAIR / NARROW","Repair ownership, role fit, provenance, controls or wording before use.","Hold the record out of decision use until the blocking condition is resolved."))))</x:f>
      </x:c>
      <x:c r="AK194" s="30" t="str">
        <x:f>IF(A194="","",C194&amp;"|~|"&amp;B194&amp;"|~|"&amp;D194&amp;"|~|"&amp;E194&amp;"|~|"&amp;F194&amp;"|~|"&amp;G194)</x:f>
      </x:c>
      <x:c r="AL194" s="30" t="str">
        <x:f>IF(A194="","",B194&amp;"|~|"&amp;C194&amp;"|~|"&amp;D194)</x:f>
      </x:c>
    </x:row>
    <x:row r="195">
      <x:c r="A195" s="24"/>
      <x:c r="B195" s="24"/>
      <x:c r="C195" s="24"/>
      <x:c r="D195" s="24"/>
      <x:c r="E195" s="24"/>
      <x:c r="F195" s="24"/>
      <x:c r="G195" s="24"/>
      <x:c r="H195" s="24"/>
      <x:c r="I195" s="24"/>
      <x:c r="J195" s="24"/>
      <x:c r="K195" s="24"/>
      <x:c r="L195" s="34"/>
      <x:c r="M195" s="34"/>
      <x:c r="N195" s="24"/>
      <x:c r="O195" s="24"/>
      <x:c r="P195" s="24"/>
      <x:c r="Q195" s="24"/>
      <x:c r="R195" s="24"/>
      <x:c r="S195" s="24"/>
      <x:c r="T195" s="24"/>
      <x:c r="U195" s="24"/>
      <x:c r="V195" s="24"/>
      <x:c r="W195" s="24"/>
      <x:c r="X195" s="24"/>
      <x:c r="Y195" s="24"/>
      <x:c r="Z195" s="24"/>
      <x:c r="AA195" s="24"/>
      <x:c r="AB195" s="30" t="str">
        <x:f>IF(A195="","",IF(COUNTIF($A$6:$A$205,A195)=1,"VALID","INVALID - DUPLICATE EVIDENCE ID"))</x:f>
      </x:c>
      <x:c r="AC195" s="30" t="str">
        <x:f>IF(A195="","",IF(AND(COUNTIF(DECISION_CONTEXT!$A$6:$A$205,B195)=1,EXACT(B195,INDEX(DECISION_CONTEXT!$A$6:$A$205,MATCH(B195,DECISION_CONTEXT!$A$6:$A$205,0)))),"VALID","INVALID - DECISION LINK"))</x:f>
      </x:c>
      <x:c r="AD195" s="30" t="str">
        <x:f>IF(A195="","",IF(AND(COUNTIF(CLAIM_REGISTER!$A$6:$A$205,C195)=1,EXACT(AK195,INDEX(CLAIM_REGISTER!$Q$6:$Q$205,MATCH(C195,CLAIM_REGISTER!$A$6:$A$205,0)))),"VALID","INVALID - CLAIM OWNERSHIP"))</x:f>
      </x:c>
      <x:c r="AE195" s="30" t="str">
        <x:f>IF(A195="","",IF(AND(OR(EXACT(F195,"MATERIAL"),EXACT(F195,"SUPPORTING")),OR(EXACT(I195,"FIRST-PARTY PUBLISHED"),EXACT(I195,"BUYER / SALES EVIDENCE"),EXACT(I195,"INDEPENDENT THIRD PARTY"),EXACT(I195,"MODELLED / ESTIMATED"),EXACT(I195,"DISCOVERY / INDEX"),EXACT(I195,"INTERNAL OBSERVATION"),EXACT(I195,"SPECIALIST / AUTHORITY"),EXACT(I195,"DECISION RECORD")),OR(EXACT(J195,"YES"),EXACT(J195,"NO"),EXACT(J195,"UNCLEAR")),OR(EXACT(O195,"OBSERVED"),EXACT(O195,"INFERRED"),EXACT(O195,"ASSUMED"),EXACT(O195,"CONTRADICTORY"),EXACT(O195,"UNRESOLVED")),OR(EXACT(P195,"TRACEABLE"),EXACT(P195,"NOT TRACEABLE")),OR(EXACT(Q195,"CURRENT ENOUGH"),EXACT(Q195,"STALE / UNCLEAR")),OR(EXACT(R195,"DIRECT"),EXACT(R195,"INDIRECT")),OR(EXACT(S195,"IN SCOPE"),EXACT(S195,"PARTIAL / OUT OF SCOPE")),OR(EXACT(T195,"INDEPENDENT"),EXACT(T195,"DERIVATIVE / UNCLEAR")),OR(EXACT(U195,"PRESENT"),EXACT(U195,"ABSENT / NOT REQUIRED")),OR(EXACT(V195,"NONE KNOWN"),EXACT(V195,"MATERIAL CONFLICT")),OR(EXACT(W195,"ACCEPTABLE"),EXACT(W195,"UNCLEAR"),EXACT(W195,"PROHIBITED"))),"VALID","INVALID - CONTROLLED TOKEN"))</x:f>
      </x:c>
      <x:c r="AF195" s="30" t="str">
        <x:f>IF(A195="","",IF(AND(B195&lt;&gt;"",C195&lt;&gt;"",D195&lt;&gt;"",E195&lt;&gt;"",G195&lt;&gt;"",H195&lt;&gt;"",K195&lt;&gt;"",L195&lt;&gt;"",M195&lt;&gt;"",N195&lt;&gt;"",X195&lt;&gt;"",Y195&lt;&gt;"",Z195&lt;&gt;"",AA195&lt;&gt;""),"VALID","INVALID - REQUIRED FIELD"))</x:f>
      </x:c>
      <x:c r="AG195" s="30" t="str">
        <x:f>IF(A195="","",IF(W195="PROHIBITED","HOLD",IF(J195="NO","HOLD",IF(P195="NOT TRACEABLE","HOLD",IF(AND(O195="ASSUMED",F195="MATERIAL"),"HOLD",IF(OR(O195="CONTRADICTORY",O195="UNRESOLVED",V195="MATERIAL CONFLICT"),"HOLD",""))))))</x:f>
      </x:c>
      <x:c r="AH195" s="30" t="str">
        <x:f>IF(A195="","",IF(OR(Q195="STALE / UNCLEAR",R195="INDIRECT",S195="PARTIAL / OUT OF SCOPE",T195="DERIVATIVE / UNCLEAR",AND(O195="INFERRED",F195="MATERIAL",U195&lt;&gt;"PRESENT"),O195="ASSUMED"),"WEAK","CLEAR"))</x:f>
      </x:c>
      <x:c r="AI195" s="30" t="str">
        <x:f>IF(A195="","",IF(OR(AB195&lt;&gt;"VALID",AC195&lt;&gt;"VALID",AD195&lt;&gt;"VALID",AE195&lt;&gt;"VALID",AF195&lt;&gt;"VALID"),"REPAIR / NARROW",IF(AG195="HOLD","HOLD / EXCLUDE",IF(OR(J195="UNCLEAR",W195="UNCLEAR"),"REPAIR / NARROW",IF(AH195="WEAK",IF(AND(O195="INFERRED",J195="YES",P195="TRACEABLE",Q195="CURRENT ENOUGH",S195="IN SCOPE",W195="ACCEPTABLE",OR(F195="SUPPORTING",U195="PRESENT")),"BOUNDED INFERENCE","REPAIR / NARROW"),IF(O195="OBSERVED","DECISION-USABLE",IF(O195="INFERRED","BOUNDED INFERENCE","REPAIR / NARROW")))))))</x:f>
      </x:c>
      <x:c r="AJ195" s="30" t="str">
        <x:f>IF(A195="","",IF(AI195="DECISION-USABLE","Freeze the audited wording for downstream use.",IF(AI195="BOUNDED INFERENCE","Freeze the bounded inference with its label and limitation.",IF(AI195="REPAIR / NARROW","Repair ownership, role fit, provenance, controls or wording before use.","Hold the record out of decision use until the blocking condition is resolved."))))</x:f>
      </x:c>
      <x:c r="AK195" s="30" t="str">
        <x:f>IF(A195="","",C195&amp;"|~|"&amp;B195&amp;"|~|"&amp;D195&amp;"|~|"&amp;E195&amp;"|~|"&amp;F195&amp;"|~|"&amp;G195)</x:f>
      </x:c>
      <x:c r="AL195" s="30" t="str">
        <x:f>IF(A195="","",B195&amp;"|~|"&amp;C195&amp;"|~|"&amp;D195)</x:f>
      </x:c>
    </x:row>
    <x:row r="196">
      <x:c r="A196" s="24"/>
      <x:c r="B196" s="24"/>
      <x:c r="C196" s="24"/>
      <x:c r="D196" s="24"/>
      <x:c r="E196" s="24"/>
      <x:c r="F196" s="24"/>
      <x:c r="G196" s="24"/>
      <x:c r="H196" s="24"/>
      <x:c r="I196" s="24"/>
      <x:c r="J196" s="24"/>
      <x:c r="K196" s="24"/>
      <x:c r="L196" s="34"/>
      <x:c r="M196" s="34"/>
      <x:c r="N196" s="24"/>
      <x:c r="O196" s="24"/>
      <x:c r="P196" s="24"/>
      <x:c r="Q196" s="24"/>
      <x:c r="R196" s="24"/>
      <x:c r="S196" s="24"/>
      <x:c r="T196" s="24"/>
      <x:c r="U196" s="24"/>
      <x:c r="V196" s="24"/>
      <x:c r="W196" s="24"/>
      <x:c r="X196" s="24"/>
      <x:c r="Y196" s="24"/>
      <x:c r="Z196" s="24"/>
      <x:c r="AA196" s="24"/>
      <x:c r="AB196" s="30" t="str">
        <x:f>IF(A196="","",IF(COUNTIF($A$6:$A$205,A196)=1,"VALID","INVALID - DUPLICATE EVIDENCE ID"))</x:f>
      </x:c>
      <x:c r="AC196" s="30" t="str">
        <x:f>IF(A196="","",IF(AND(COUNTIF(DECISION_CONTEXT!$A$6:$A$205,B196)=1,EXACT(B196,INDEX(DECISION_CONTEXT!$A$6:$A$205,MATCH(B196,DECISION_CONTEXT!$A$6:$A$205,0)))),"VALID","INVALID - DECISION LINK"))</x:f>
      </x:c>
      <x:c r="AD196" s="30" t="str">
        <x:f>IF(A196="","",IF(AND(COUNTIF(CLAIM_REGISTER!$A$6:$A$205,C196)=1,EXACT(AK196,INDEX(CLAIM_REGISTER!$Q$6:$Q$205,MATCH(C196,CLAIM_REGISTER!$A$6:$A$205,0)))),"VALID","INVALID - CLAIM OWNERSHIP"))</x:f>
      </x:c>
      <x:c r="AE196" s="30" t="str">
        <x:f>IF(A196="","",IF(AND(OR(EXACT(F196,"MATERIAL"),EXACT(F196,"SUPPORTING")),OR(EXACT(I196,"FIRST-PARTY PUBLISHED"),EXACT(I196,"BUYER / SALES EVIDENCE"),EXACT(I196,"INDEPENDENT THIRD PARTY"),EXACT(I196,"MODELLED / ESTIMATED"),EXACT(I196,"DISCOVERY / INDEX"),EXACT(I196,"INTERNAL OBSERVATION"),EXACT(I196,"SPECIALIST / AUTHORITY"),EXACT(I196,"DECISION RECORD")),OR(EXACT(J196,"YES"),EXACT(J196,"NO"),EXACT(J196,"UNCLEAR")),OR(EXACT(O196,"OBSERVED"),EXACT(O196,"INFERRED"),EXACT(O196,"ASSUMED"),EXACT(O196,"CONTRADICTORY"),EXACT(O196,"UNRESOLVED")),OR(EXACT(P196,"TRACEABLE"),EXACT(P196,"NOT TRACEABLE")),OR(EXACT(Q196,"CURRENT ENOUGH"),EXACT(Q196,"STALE / UNCLEAR")),OR(EXACT(R196,"DIRECT"),EXACT(R196,"INDIRECT")),OR(EXACT(S196,"IN SCOPE"),EXACT(S196,"PARTIAL / OUT OF SCOPE")),OR(EXACT(T196,"INDEPENDENT"),EXACT(T196,"DERIVATIVE / UNCLEAR")),OR(EXACT(U196,"PRESENT"),EXACT(U196,"ABSENT / NOT REQUIRED")),OR(EXACT(V196,"NONE KNOWN"),EXACT(V196,"MATERIAL CONFLICT")),OR(EXACT(W196,"ACCEPTABLE"),EXACT(W196,"UNCLEAR"),EXACT(W196,"PROHIBITED"))),"VALID","INVALID - CONTROLLED TOKEN"))</x:f>
      </x:c>
      <x:c r="AF196" s="30" t="str">
        <x:f>IF(A196="","",IF(AND(B196&lt;&gt;"",C196&lt;&gt;"",D196&lt;&gt;"",E196&lt;&gt;"",G196&lt;&gt;"",H196&lt;&gt;"",K196&lt;&gt;"",L196&lt;&gt;"",M196&lt;&gt;"",N196&lt;&gt;"",X196&lt;&gt;"",Y196&lt;&gt;"",Z196&lt;&gt;"",AA196&lt;&gt;""),"VALID","INVALID - REQUIRED FIELD"))</x:f>
      </x:c>
      <x:c r="AG196" s="30" t="str">
        <x:f>IF(A196="","",IF(W196="PROHIBITED","HOLD",IF(J196="NO","HOLD",IF(P196="NOT TRACEABLE","HOLD",IF(AND(O196="ASSUMED",F196="MATERIAL"),"HOLD",IF(OR(O196="CONTRADICTORY",O196="UNRESOLVED",V196="MATERIAL CONFLICT"),"HOLD",""))))))</x:f>
      </x:c>
      <x:c r="AH196" s="30" t="str">
        <x:f>IF(A196="","",IF(OR(Q196="STALE / UNCLEAR",R196="INDIRECT",S196="PARTIAL / OUT OF SCOPE",T196="DERIVATIVE / UNCLEAR",AND(O196="INFERRED",F196="MATERIAL",U196&lt;&gt;"PRESENT"),O196="ASSUMED"),"WEAK","CLEAR"))</x:f>
      </x:c>
      <x:c r="AI196" s="30" t="str">
        <x:f>IF(A196="","",IF(OR(AB196&lt;&gt;"VALID",AC196&lt;&gt;"VALID",AD196&lt;&gt;"VALID",AE196&lt;&gt;"VALID",AF196&lt;&gt;"VALID"),"REPAIR / NARROW",IF(AG196="HOLD","HOLD / EXCLUDE",IF(OR(J196="UNCLEAR",W196="UNCLEAR"),"REPAIR / NARROW",IF(AH196="WEAK",IF(AND(O196="INFERRED",J196="YES",P196="TRACEABLE",Q196="CURRENT ENOUGH",S196="IN SCOPE",W196="ACCEPTABLE",OR(F196="SUPPORTING",U196="PRESENT")),"BOUNDED INFERENCE","REPAIR / NARROW"),IF(O196="OBSERVED","DECISION-USABLE",IF(O196="INFERRED","BOUNDED INFERENCE","REPAIR / NARROW")))))))</x:f>
      </x:c>
      <x:c r="AJ196" s="30" t="str">
        <x:f>IF(A196="","",IF(AI196="DECISION-USABLE","Freeze the audited wording for downstream use.",IF(AI196="BOUNDED INFERENCE","Freeze the bounded inference with its label and limitation.",IF(AI196="REPAIR / NARROW","Repair ownership, role fit, provenance, controls or wording before use.","Hold the record out of decision use until the blocking condition is resolved."))))</x:f>
      </x:c>
      <x:c r="AK196" s="30" t="str">
        <x:f>IF(A196="","",C196&amp;"|~|"&amp;B196&amp;"|~|"&amp;D196&amp;"|~|"&amp;E196&amp;"|~|"&amp;F196&amp;"|~|"&amp;G196)</x:f>
      </x:c>
      <x:c r="AL196" s="30" t="str">
        <x:f>IF(A196="","",B196&amp;"|~|"&amp;C196&amp;"|~|"&amp;D196)</x:f>
      </x:c>
    </x:row>
    <x:row r="197">
      <x:c r="A197" s="24"/>
      <x:c r="B197" s="24"/>
      <x:c r="C197" s="24"/>
      <x:c r="D197" s="24"/>
      <x:c r="E197" s="24"/>
      <x:c r="F197" s="24"/>
      <x:c r="G197" s="24"/>
      <x:c r="H197" s="24"/>
      <x:c r="I197" s="24"/>
      <x:c r="J197" s="24"/>
      <x:c r="K197" s="24"/>
      <x:c r="L197" s="34"/>
      <x:c r="M197" s="34"/>
      <x:c r="N197" s="24"/>
      <x:c r="O197" s="24"/>
      <x:c r="P197" s="24"/>
      <x:c r="Q197" s="24"/>
      <x:c r="R197" s="24"/>
      <x:c r="S197" s="24"/>
      <x:c r="T197" s="24"/>
      <x:c r="U197" s="24"/>
      <x:c r="V197" s="24"/>
      <x:c r="W197" s="24"/>
      <x:c r="X197" s="24"/>
      <x:c r="Y197" s="24"/>
      <x:c r="Z197" s="24"/>
      <x:c r="AA197" s="24"/>
      <x:c r="AB197" s="30" t="str">
        <x:f>IF(A197="","",IF(COUNTIF($A$6:$A$205,A197)=1,"VALID","INVALID - DUPLICATE EVIDENCE ID"))</x:f>
      </x:c>
      <x:c r="AC197" s="30" t="str">
        <x:f>IF(A197="","",IF(AND(COUNTIF(DECISION_CONTEXT!$A$6:$A$205,B197)=1,EXACT(B197,INDEX(DECISION_CONTEXT!$A$6:$A$205,MATCH(B197,DECISION_CONTEXT!$A$6:$A$205,0)))),"VALID","INVALID - DECISION LINK"))</x:f>
      </x:c>
      <x:c r="AD197" s="30" t="str">
        <x:f>IF(A197="","",IF(AND(COUNTIF(CLAIM_REGISTER!$A$6:$A$205,C197)=1,EXACT(AK197,INDEX(CLAIM_REGISTER!$Q$6:$Q$205,MATCH(C197,CLAIM_REGISTER!$A$6:$A$205,0)))),"VALID","INVALID - CLAIM OWNERSHIP"))</x:f>
      </x:c>
      <x:c r="AE197" s="30" t="str">
        <x:f>IF(A197="","",IF(AND(OR(EXACT(F197,"MATERIAL"),EXACT(F197,"SUPPORTING")),OR(EXACT(I197,"FIRST-PARTY PUBLISHED"),EXACT(I197,"BUYER / SALES EVIDENCE"),EXACT(I197,"INDEPENDENT THIRD PARTY"),EXACT(I197,"MODELLED / ESTIMATED"),EXACT(I197,"DISCOVERY / INDEX"),EXACT(I197,"INTERNAL OBSERVATION"),EXACT(I197,"SPECIALIST / AUTHORITY"),EXACT(I197,"DECISION RECORD")),OR(EXACT(J197,"YES"),EXACT(J197,"NO"),EXACT(J197,"UNCLEAR")),OR(EXACT(O197,"OBSERVED"),EXACT(O197,"INFERRED"),EXACT(O197,"ASSUMED"),EXACT(O197,"CONTRADICTORY"),EXACT(O197,"UNRESOLVED")),OR(EXACT(P197,"TRACEABLE"),EXACT(P197,"NOT TRACEABLE")),OR(EXACT(Q197,"CURRENT ENOUGH"),EXACT(Q197,"STALE / UNCLEAR")),OR(EXACT(R197,"DIRECT"),EXACT(R197,"INDIRECT")),OR(EXACT(S197,"IN SCOPE"),EXACT(S197,"PARTIAL / OUT OF SCOPE")),OR(EXACT(T197,"INDEPENDENT"),EXACT(T197,"DERIVATIVE / UNCLEAR")),OR(EXACT(U197,"PRESENT"),EXACT(U197,"ABSENT / NOT REQUIRED")),OR(EXACT(V197,"NONE KNOWN"),EXACT(V197,"MATERIAL CONFLICT")),OR(EXACT(W197,"ACCEPTABLE"),EXACT(W197,"UNCLEAR"),EXACT(W197,"PROHIBITED"))),"VALID","INVALID - CONTROLLED TOKEN"))</x:f>
      </x:c>
      <x:c r="AF197" s="30" t="str">
        <x:f>IF(A197="","",IF(AND(B197&lt;&gt;"",C197&lt;&gt;"",D197&lt;&gt;"",E197&lt;&gt;"",G197&lt;&gt;"",H197&lt;&gt;"",K197&lt;&gt;"",L197&lt;&gt;"",M197&lt;&gt;"",N197&lt;&gt;"",X197&lt;&gt;"",Y197&lt;&gt;"",Z197&lt;&gt;"",AA197&lt;&gt;""),"VALID","INVALID - REQUIRED FIELD"))</x:f>
      </x:c>
      <x:c r="AG197" s="30" t="str">
        <x:f>IF(A197="","",IF(W197="PROHIBITED","HOLD",IF(J197="NO","HOLD",IF(P197="NOT TRACEABLE","HOLD",IF(AND(O197="ASSUMED",F197="MATERIAL"),"HOLD",IF(OR(O197="CONTRADICTORY",O197="UNRESOLVED",V197="MATERIAL CONFLICT"),"HOLD",""))))))</x:f>
      </x:c>
      <x:c r="AH197" s="30" t="str">
        <x:f>IF(A197="","",IF(OR(Q197="STALE / UNCLEAR",R197="INDIRECT",S197="PARTIAL / OUT OF SCOPE",T197="DERIVATIVE / UNCLEAR",AND(O197="INFERRED",F197="MATERIAL",U197&lt;&gt;"PRESENT"),O197="ASSUMED"),"WEAK","CLEAR"))</x:f>
      </x:c>
      <x:c r="AI197" s="30" t="str">
        <x:f>IF(A197="","",IF(OR(AB197&lt;&gt;"VALID",AC197&lt;&gt;"VALID",AD197&lt;&gt;"VALID",AE197&lt;&gt;"VALID",AF197&lt;&gt;"VALID"),"REPAIR / NARROW",IF(AG197="HOLD","HOLD / EXCLUDE",IF(OR(J197="UNCLEAR",W197="UNCLEAR"),"REPAIR / NARROW",IF(AH197="WEAK",IF(AND(O197="INFERRED",J197="YES",P197="TRACEABLE",Q197="CURRENT ENOUGH",S197="IN SCOPE",W197="ACCEPTABLE",OR(F197="SUPPORTING",U197="PRESENT")),"BOUNDED INFERENCE","REPAIR / NARROW"),IF(O197="OBSERVED","DECISION-USABLE",IF(O197="INFERRED","BOUNDED INFERENCE","REPAIR / NARROW")))))))</x:f>
      </x:c>
      <x:c r="AJ197" s="30" t="str">
        <x:f>IF(A197="","",IF(AI197="DECISION-USABLE","Freeze the audited wording for downstream use.",IF(AI197="BOUNDED INFERENCE","Freeze the bounded inference with its label and limitation.",IF(AI197="REPAIR / NARROW","Repair ownership, role fit, provenance, controls or wording before use.","Hold the record out of decision use until the blocking condition is resolved."))))</x:f>
      </x:c>
      <x:c r="AK197" s="30" t="str">
        <x:f>IF(A197="","",C197&amp;"|~|"&amp;B197&amp;"|~|"&amp;D197&amp;"|~|"&amp;E197&amp;"|~|"&amp;F197&amp;"|~|"&amp;G197)</x:f>
      </x:c>
      <x:c r="AL197" s="30" t="str">
        <x:f>IF(A197="","",B197&amp;"|~|"&amp;C197&amp;"|~|"&amp;D197)</x:f>
      </x:c>
    </x:row>
    <x:row r="198">
      <x:c r="A198" s="24"/>
      <x:c r="B198" s="24"/>
      <x:c r="C198" s="24"/>
      <x:c r="D198" s="24"/>
      <x:c r="E198" s="24"/>
      <x:c r="F198" s="24"/>
      <x:c r="G198" s="24"/>
      <x:c r="H198" s="24"/>
      <x:c r="I198" s="24"/>
      <x:c r="J198" s="24"/>
      <x:c r="K198" s="24"/>
      <x:c r="L198" s="34"/>
      <x:c r="M198" s="34"/>
      <x:c r="N198" s="24"/>
      <x:c r="O198" s="24"/>
      <x:c r="P198" s="24"/>
      <x:c r="Q198" s="24"/>
      <x:c r="R198" s="24"/>
      <x:c r="S198" s="24"/>
      <x:c r="T198" s="24"/>
      <x:c r="U198" s="24"/>
      <x:c r="V198" s="24"/>
      <x:c r="W198" s="24"/>
      <x:c r="X198" s="24"/>
      <x:c r="Y198" s="24"/>
      <x:c r="Z198" s="24"/>
      <x:c r="AA198" s="24"/>
      <x:c r="AB198" s="30" t="str">
        <x:f>IF(A198="","",IF(COUNTIF($A$6:$A$205,A198)=1,"VALID","INVALID - DUPLICATE EVIDENCE ID"))</x:f>
      </x:c>
      <x:c r="AC198" s="30" t="str">
        <x:f>IF(A198="","",IF(AND(COUNTIF(DECISION_CONTEXT!$A$6:$A$205,B198)=1,EXACT(B198,INDEX(DECISION_CONTEXT!$A$6:$A$205,MATCH(B198,DECISION_CONTEXT!$A$6:$A$205,0)))),"VALID","INVALID - DECISION LINK"))</x:f>
      </x:c>
      <x:c r="AD198" s="30" t="str">
        <x:f>IF(A198="","",IF(AND(COUNTIF(CLAIM_REGISTER!$A$6:$A$205,C198)=1,EXACT(AK198,INDEX(CLAIM_REGISTER!$Q$6:$Q$205,MATCH(C198,CLAIM_REGISTER!$A$6:$A$205,0)))),"VALID","INVALID - CLAIM OWNERSHIP"))</x:f>
      </x:c>
      <x:c r="AE198" s="30" t="str">
        <x:f>IF(A198="","",IF(AND(OR(EXACT(F198,"MATERIAL"),EXACT(F198,"SUPPORTING")),OR(EXACT(I198,"FIRST-PARTY PUBLISHED"),EXACT(I198,"BUYER / SALES EVIDENCE"),EXACT(I198,"INDEPENDENT THIRD PARTY"),EXACT(I198,"MODELLED / ESTIMATED"),EXACT(I198,"DISCOVERY / INDEX"),EXACT(I198,"INTERNAL OBSERVATION"),EXACT(I198,"SPECIALIST / AUTHORITY"),EXACT(I198,"DECISION RECORD")),OR(EXACT(J198,"YES"),EXACT(J198,"NO"),EXACT(J198,"UNCLEAR")),OR(EXACT(O198,"OBSERVED"),EXACT(O198,"INFERRED"),EXACT(O198,"ASSUMED"),EXACT(O198,"CONTRADICTORY"),EXACT(O198,"UNRESOLVED")),OR(EXACT(P198,"TRACEABLE"),EXACT(P198,"NOT TRACEABLE")),OR(EXACT(Q198,"CURRENT ENOUGH"),EXACT(Q198,"STALE / UNCLEAR")),OR(EXACT(R198,"DIRECT"),EXACT(R198,"INDIRECT")),OR(EXACT(S198,"IN SCOPE"),EXACT(S198,"PARTIAL / OUT OF SCOPE")),OR(EXACT(T198,"INDEPENDENT"),EXACT(T198,"DERIVATIVE / UNCLEAR")),OR(EXACT(U198,"PRESENT"),EXACT(U198,"ABSENT / NOT REQUIRED")),OR(EXACT(V198,"NONE KNOWN"),EXACT(V198,"MATERIAL CONFLICT")),OR(EXACT(W198,"ACCEPTABLE"),EXACT(W198,"UNCLEAR"),EXACT(W198,"PROHIBITED"))),"VALID","INVALID - CONTROLLED TOKEN"))</x:f>
      </x:c>
      <x:c r="AF198" s="30" t="str">
        <x:f>IF(A198="","",IF(AND(B198&lt;&gt;"",C198&lt;&gt;"",D198&lt;&gt;"",E198&lt;&gt;"",G198&lt;&gt;"",H198&lt;&gt;"",K198&lt;&gt;"",L198&lt;&gt;"",M198&lt;&gt;"",N198&lt;&gt;"",X198&lt;&gt;"",Y198&lt;&gt;"",Z198&lt;&gt;"",AA198&lt;&gt;""),"VALID","INVALID - REQUIRED FIELD"))</x:f>
      </x:c>
      <x:c r="AG198" s="30" t="str">
        <x:f>IF(A198="","",IF(W198="PROHIBITED","HOLD",IF(J198="NO","HOLD",IF(P198="NOT TRACEABLE","HOLD",IF(AND(O198="ASSUMED",F198="MATERIAL"),"HOLD",IF(OR(O198="CONTRADICTORY",O198="UNRESOLVED",V198="MATERIAL CONFLICT"),"HOLD",""))))))</x:f>
      </x:c>
      <x:c r="AH198" s="30" t="str">
        <x:f>IF(A198="","",IF(OR(Q198="STALE / UNCLEAR",R198="INDIRECT",S198="PARTIAL / OUT OF SCOPE",T198="DERIVATIVE / UNCLEAR",AND(O198="INFERRED",F198="MATERIAL",U198&lt;&gt;"PRESENT"),O198="ASSUMED"),"WEAK","CLEAR"))</x:f>
      </x:c>
      <x:c r="AI198" s="30" t="str">
        <x:f>IF(A198="","",IF(OR(AB198&lt;&gt;"VALID",AC198&lt;&gt;"VALID",AD198&lt;&gt;"VALID",AE198&lt;&gt;"VALID",AF198&lt;&gt;"VALID"),"REPAIR / NARROW",IF(AG198="HOLD","HOLD / EXCLUDE",IF(OR(J198="UNCLEAR",W198="UNCLEAR"),"REPAIR / NARROW",IF(AH198="WEAK",IF(AND(O198="INFERRED",J198="YES",P198="TRACEABLE",Q198="CURRENT ENOUGH",S198="IN SCOPE",W198="ACCEPTABLE",OR(F198="SUPPORTING",U198="PRESENT")),"BOUNDED INFERENCE","REPAIR / NARROW"),IF(O198="OBSERVED","DECISION-USABLE",IF(O198="INFERRED","BOUNDED INFERENCE","REPAIR / NARROW")))))))</x:f>
      </x:c>
      <x:c r="AJ198" s="30" t="str">
        <x:f>IF(A198="","",IF(AI198="DECISION-USABLE","Freeze the audited wording for downstream use.",IF(AI198="BOUNDED INFERENCE","Freeze the bounded inference with its label and limitation.",IF(AI198="REPAIR / NARROW","Repair ownership, role fit, provenance, controls or wording before use.","Hold the record out of decision use until the blocking condition is resolved."))))</x:f>
      </x:c>
      <x:c r="AK198" s="30" t="str">
        <x:f>IF(A198="","",C198&amp;"|~|"&amp;B198&amp;"|~|"&amp;D198&amp;"|~|"&amp;E198&amp;"|~|"&amp;F198&amp;"|~|"&amp;G198)</x:f>
      </x:c>
      <x:c r="AL198" s="30" t="str">
        <x:f>IF(A198="","",B198&amp;"|~|"&amp;C198&amp;"|~|"&amp;D198)</x:f>
      </x:c>
    </x:row>
    <x:row r="199">
      <x:c r="A199" s="24"/>
      <x:c r="B199" s="24"/>
      <x:c r="C199" s="24"/>
      <x:c r="D199" s="24"/>
      <x:c r="E199" s="24"/>
      <x:c r="F199" s="24"/>
      <x:c r="G199" s="24"/>
      <x:c r="H199" s="24"/>
      <x:c r="I199" s="24"/>
      <x:c r="J199" s="24"/>
      <x:c r="K199" s="24"/>
      <x:c r="L199" s="34"/>
      <x:c r="M199" s="34"/>
      <x:c r="N199" s="24"/>
      <x:c r="O199" s="24"/>
      <x:c r="P199" s="24"/>
      <x:c r="Q199" s="24"/>
      <x:c r="R199" s="24"/>
      <x:c r="S199" s="24"/>
      <x:c r="T199" s="24"/>
      <x:c r="U199" s="24"/>
      <x:c r="V199" s="24"/>
      <x:c r="W199" s="24"/>
      <x:c r="X199" s="24"/>
      <x:c r="Y199" s="24"/>
      <x:c r="Z199" s="24"/>
      <x:c r="AA199" s="24"/>
      <x:c r="AB199" s="30" t="str">
        <x:f>IF(A199="","",IF(COUNTIF($A$6:$A$205,A199)=1,"VALID","INVALID - DUPLICATE EVIDENCE ID"))</x:f>
      </x:c>
      <x:c r="AC199" s="30" t="str">
        <x:f>IF(A199="","",IF(AND(COUNTIF(DECISION_CONTEXT!$A$6:$A$205,B199)=1,EXACT(B199,INDEX(DECISION_CONTEXT!$A$6:$A$205,MATCH(B199,DECISION_CONTEXT!$A$6:$A$205,0)))),"VALID","INVALID - DECISION LINK"))</x:f>
      </x:c>
      <x:c r="AD199" s="30" t="str">
        <x:f>IF(A199="","",IF(AND(COUNTIF(CLAIM_REGISTER!$A$6:$A$205,C199)=1,EXACT(AK199,INDEX(CLAIM_REGISTER!$Q$6:$Q$205,MATCH(C199,CLAIM_REGISTER!$A$6:$A$205,0)))),"VALID","INVALID - CLAIM OWNERSHIP"))</x:f>
      </x:c>
      <x:c r="AE199" s="30" t="str">
        <x:f>IF(A199="","",IF(AND(OR(EXACT(F199,"MATERIAL"),EXACT(F199,"SUPPORTING")),OR(EXACT(I199,"FIRST-PARTY PUBLISHED"),EXACT(I199,"BUYER / SALES EVIDENCE"),EXACT(I199,"INDEPENDENT THIRD PARTY"),EXACT(I199,"MODELLED / ESTIMATED"),EXACT(I199,"DISCOVERY / INDEX"),EXACT(I199,"INTERNAL OBSERVATION"),EXACT(I199,"SPECIALIST / AUTHORITY"),EXACT(I199,"DECISION RECORD")),OR(EXACT(J199,"YES"),EXACT(J199,"NO"),EXACT(J199,"UNCLEAR")),OR(EXACT(O199,"OBSERVED"),EXACT(O199,"INFERRED"),EXACT(O199,"ASSUMED"),EXACT(O199,"CONTRADICTORY"),EXACT(O199,"UNRESOLVED")),OR(EXACT(P199,"TRACEABLE"),EXACT(P199,"NOT TRACEABLE")),OR(EXACT(Q199,"CURRENT ENOUGH"),EXACT(Q199,"STALE / UNCLEAR")),OR(EXACT(R199,"DIRECT"),EXACT(R199,"INDIRECT")),OR(EXACT(S199,"IN SCOPE"),EXACT(S199,"PARTIAL / OUT OF SCOPE")),OR(EXACT(T199,"INDEPENDENT"),EXACT(T199,"DERIVATIVE / UNCLEAR")),OR(EXACT(U199,"PRESENT"),EXACT(U199,"ABSENT / NOT REQUIRED")),OR(EXACT(V199,"NONE KNOWN"),EXACT(V199,"MATERIAL CONFLICT")),OR(EXACT(W199,"ACCEPTABLE"),EXACT(W199,"UNCLEAR"),EXACT(W199,"PROHIBITED"))),"VALID","INVALID - CONTROLLED TOKEN"))</x:f>
      </x:c>
      <x:c r="AF199" s="30" t="str">
        <x:f>IF(A199="","",IF(AND(B199&lt;&gt;"",C199&lt;&gt;"",D199&lt;&gt;"",E199&lt;&gt;"",G199&lt;&gt;"",H199&lt;&gt;"",K199&lt;&gt;"",L199&lt;&gt;"",M199&lt;&gt;"",N199&lt;&gt;"",X199&lt;&gt;"",Y199&lt;&gt;"",Z199&lt;&gt;"",AA199&lt;&gt;""),"VALID","INVALID - REQUIRED FIELD"))</x:f>
      </x:c>
      <x:c r="AG199" s="30" t="str">
        <x:f>IF(A199="","",IF(W199="PROHIBITED","HOLD",IF(J199="NO","HOLD",IF(P199="NOT TRACEABLE","HOLD",IF(AND(O199="ASSUMED",F199="MATERIAL"),"HOLD",IF(OR(O199="CONTRADICTORY",O199="UNRESOLVED",V199="MATERIAL CONFLICT"),"HOLD",""))))))</x:f>
      </x:c>
      <x:c r="AH199" s="30" t="str">
        <x:f>IF(A199="","",IF(OR(Q199="STALE / UNCLEAR",R199="INDIRECT",S199="PARTIAL / OUT OF SCOPE",T199="DERIVATIVE / UNCLEAR",AND(O199="INFERRED",F199="MATERIAL",U199&lt;&gt;"PRESENT"),O199="ASSUMED"),"WEAK","CLEAR"))</x:f>
      </x:c>
      <x:c r="AI199" s="30" t="str">
        <x:f>IF(A199="","",IF(OR(AB199&lt;&gt;"VALID",AC199&lt;&gt;"VALID",AD199&lt;&gt;"VALID",AE199&lt;&gt;"VALID",AF199&lt;&gt;"VALID"),"REPAIR / NARROW",IF(AG199="HOLD","HOLD / EXCLUDE",IF(OR(J199="UNCLEAR",W199="UNCLEAR"),"REPAIR / NARROW",IF(AH199="WEAK",IF(AND(O199="INFERRED",J199="YES",P199="TRACEABLE",Q199="CURRENT ENOUGH",S199="IN SCOPE",W199="ACCEPTABLE",OR(F199="SUPPORTING",U199="PRESENT")),"BOUNDED INFERENCE","REPAIR / NARROW"),IF(O199="OBSERVED","DECISION-USABLE",IF(O199="INFERRED","BOUNDED INFERENCE","REPAIR / NARROW")))))))</x:f>
      </x:c>
      <x:c r="AJ199" s="30" t="str">
        <x:f>IF(A199="","",IF(AI199="DECISION-USABLE","Freeze the audited wording for downstream use.",IF(AI199="BOUNDED INFERENCE","Freeze the bounded inference with its label and limitation.",IF(AI199="REPAIR / NARROW","Repair ownership, role fit, provenance, controls or wording before use.","Hold the record out of decision use until the blocking condition is resolved."))))</x:f>
      </x:c>
      <x:c r="AK199" s="30" t="str">
        <x:f>IF(A199="","",C199&amp;"|~|"&amp;B199&amp;"|~|"&amp;D199&amp;"|~|"&amp;E199&amp;"|~|"&amp;F199&amp;"|~|"&amp;G199)</x:f>
      </x:c>
      <x:c r="AL199" s="30" t="str">
        <x:f>IF(A199="","",B199&amp;"|~|"&amp;C199&amp;"|~|"&amp;D199)</x:f>
      </x:c>
    </x:row>
    <x:row r="200">
      <x:c r="A200" s="24"/>
      <x:c r="B200" s="24"/>
      <x:c r="C200" s="24"/>
      <x:c r="D200" s="24"/>
      <x:c r="E200" s="24"/>
      <x:c r="F200" s="24"/>
      <x:c r="G200" s="24"/>
      <x:c r="H200" s="24"/>
      <x:c r="I200" s="24"/>
      <x:c r="J200" s="24"/>
      <x:c r="K200" s="24"/>
      <x:c r="L200" s="34"/>
      <x:c r="M200" s="34"/>
      <x:c r="N200" s="24"/>
      <x:c r="O200" s="24"/>
      <x:c r="P200" s="24"/>
      <x:c r="Q200" s="24"/>
      <x:c r="R200" s="24"/>
      <x:c r="S200" s="24"/>
      <x:c r="T200" s="24"/>
      <x:c r="U200" s="24"/>
      <x:c r="V200" s="24"/>
      <x:c r="W200" s="24"/>
      <x:c r="X200" s="24"/>
      <x:c r="Y200" s="24"/>
      <x:c r="Z200" s="24"/>
      <x:c r="AA200" s="24"/>
      <x:c r="AB200" s="30" t="str">
        <x:f>IF(A200="","",IF(COUNTIF($A$6:$A$205,A200)=1,"VALID","INVALID - DUPLICATE EVIDENCE ID"))</x:f>
      </x:c>
      <x:c r="AC200" s="30" t="str">
        <x:f>IF(A200="","",IF(AND(COUNTIF(DECISION_CONTEXT!$A$6:$A$205,B200)=1,EXACT(B200,INDEX(DECISION_CONTEXT!$A$6:$A$205,MATCH(B200,DECISION_CONTEXT!$A$6:$A$205,0)))),"VALID","INVALID - DECISION LINK"))</x:f>
      </x:c>
      <x:c r="AD200" s="30" t="str">
        <x:f>IF(A200="","",IF(AND(COUNTIF(CLAIM_REGISTER!$A$6:$A$205,C200)=1,EXACT(AK200,INDEX(CLAIM_REGISTER!$Q$6:$Q$205,MATCH(C200,CLAIM_REGISTER!$A$6:$A$205,0)))),"VALID","INVALID - CLAIM OWNERSHIP"))</x:f>
      </x:c>
      <x:c r="AE200" s="30" t="str">
        <x:f>IF(A200="","",IF(AND(OR(EXACT(F200,"MATERIAL"),EXACT(F200,"SUPPORTING")),OR(EXACT(I200,"FIRST-PARTY PUBLISHED"),EXACT(I200,"BUYER / SALES EVIDENCE"),EXACT(I200,"INDEPENDENT THIRD PARTY"),EXACT(I200,"MODELLED / ESTIMATED"),EXACT(I200,"DISCOVERY / INDEX"),EXACT(I200,"INTERNAL OBSERVATION"),EXACT(I200,"SPECIALIST / AUTHORITY"),EXACT(I200,"DECISION RECORD")),OR(EXACT(J200,"YES"),EXACT(J200,"NO"),EXACT(J200,"UNCLEAR")),OR(EXACT(O200,"OBSERVED"),EXACT(O200,"INFERRED"),EXACT(O200,"ASSUMED"),EXACT(O200,"CONTRADICTORY"),EXACT(O200,"UNRESOLVED")),OR(EXACT(P200,"TRACEABLE"),EXACT(P200,"NOT TRACEABLE")),OR(EXACT(Q200,"CURRENT ENOUGH"),EXACT(Q200,"STALE / UNCLEAR")),OR(EXACT(R200,"DIRECT"),EXACT(R200,"INDIRECT")),OR(EXACT(S200,"IN SCOPE"),EXACT(S200,"PARTIAL / OUT OF SCOPE")),OR(EXACT(T200,"INDEPENDENT"),EXACT(T200,"DERIVATIVE / UNCLEAR")),OR(EXACT(U200,"PRESENT"),EXACT(U200,"ABSENT / NOT REQUIRED")),OR(EXACT(V200,"NONE KNOWN"),EXACT(V200,"MATERIAL CONFLICT")),OR(EXACT(W200,"ACCEPTABLE"),EXACT(W200,"UNCLEAR"),EXACT(W200,"PROHIBITED"))),"VALID","INVALID - CONTROLLED TOKEN"))</x:f>
      </x:c>
      <x:c r="AF200" s="30" t="str">
        <x:f>IF(A200="","",IF(AND(B200&lt;&gt;"",C200&lt;&gt;"",D200&lt;&gt;"",E200&lt;&gt;"",G200&lt;&gt;"",H200&lt;&gt;"",K200&lt;&gt;"",L200&lt;&gt;"",M200&lt;&gt;"",N200&lt;&gt;"",X200&lt;&gt;"",Y200&lt;&gt;"",Z200&lt;&gt;"",AA200&lt;&gt;""),"VALID","INVALID - REQUIRED FIELD"))</x:f>
      </x:c>
      <x:c r="AG200" s="30" t="str">
        <x:f>IF(A200="","",IF(W200="PROHIBITED","HOLD",IF(J200="NO","HOLD",IF(P200="NOT TRACEABLE","HOLD",IF(AND(O200="ASSUMED",F200="MATERIAL"),"HOLD",IF(OR(O200="CONTRADICTORY",O200="UNRESOLVED",V200="MATERIAL CONFLICT"),"HOLD",""))))))</x:f>
      </x:c>
      <x:c r="AH200" s="30" t="str">
        <x:f>IF(A200="","",IF(OR(Q200="STALE / UNCLEAR",R200="INDIRECT",S200="PARTIAL / OUT OF SCOPE",T200="DERIVATIVE / UNCLEAR",AND(O200="INFERRED",F200="MATERIAL",U200&lt;&gt;"PRESENT"),O200="ASSUMED"),"WEAK","CLEAR"))</x:f>
      </x:c>
      <x:c r="AI200" s="30" t="str">
        <x:f>IF(A200="","",IF(OR(AB200&lt;&gt;"VALID",AC200&lt;&gt;"VALID",AD200&lt;&gt;"VALID",AE200&lt;&gt;"VALID",AF200&lt;&gt;"VALID"),"REPAIR / NARROW",IF(AG200="HOLD","HOLD / EXCLUDE",IF(OR(J200="UNCLEAR",W200="UNCLEAR"),"REPAIR / NARROW",IF(AH200="WEAK",IF(AND(O200="INFERRED",J200="YES",P200="TRACEABLE",Q200="CURRENT ENOUGH",S200="IN SCOPE",W200="ACCEPTABLE",OR(F200="SUPPORTING",U200="PRESENT")),"BOUNDED INFERENCE","REPAIR / NARROW"),IF(O200="OBSERVED","DECISION-USABLE",IF(O200="INFERRED","BOUNDED INFERENCE","REPAIR / NARROW")))))))</x:f>
      </x:c>
      <x:c r="AJ200" s="30" t="str">
        <x:f>IF(A200="","",IF(AI200="DECISION-USABLE","Freeze the audited wording for downstream use.",IF(AI200="BOUNDED INFERENCE","Freeze the bounded inference with its label and limitation.",IF(AI200="REPAIR / NARROW","Repair ownership, role fit, provenance, controls or wording before use.","Hold the record out of decision use until the blocking condition is resolved."))))</x:f>
      </x:c>
      <x:c r="AK200" s="30" t="str">
        <x:f>IF(A200="","",C200&amp;"|~|"&amp;B200&amp;"|~|"&amp;D200&amp;"|~|"&amp;E200&amp;"|~|"&amp;F200&amp;"|~|"&amp;G200)</x:f>
      </x:c>
      <x:c r="AL200" s="30" t="str">
        <x:f>IF(A200="","",B200&amp;"|~|"&amp;C200&amp;"|~|"&amp;D200)</x:f>
      </x:c>
    </x:row>
    <x:row r="201">
      <x:c r="A201" s="24"/>
      <x:c r="B201" s="24"/>
      <x:c r="C201" s="24"/>
      <x:c r="D201" s="24"/>
      <x:c r="E201" s="24"/>
      <x:c r="F201" s="24"/>
      <x:c r="G201" s="24"/>
      <x:c r="H201" s="24"/>
      <x:c r="I201" s="24"/>
      <x:c r="J201" s="24"/>
      <x:c r="K201" s="24"/>
      <x:c r="L201" s="34"/>
      <x:c r="M201" s="34"/>
      <x:c r="N201" s="24"/>
      <x:c r="O201" s="24"/>
      <x:c r="P201" s="24"/>
      <x:c r="Q201" s="24"/>
      <x:c r="R201" s="24"/>
      <x:c r="S201" s="24"/>
      <x:c r="T201" s="24"/>
      <x:c r="U201" s="24"/>
      <x:c r="V201" s="24"/>
      <x:c r="W201" s="24"/>
      <x:c r="X201" s="24"/>
      <x:c r="Y201" s="24"/>
      <x:c r="Z201" s="24"/>
      <x:c r="AA201" s="24"/>
      <x:c r="AB201" s="30" t="str">
        <x:f>IF(A201="","",IF(COUNTIF($A$6:$A$205,A201)=1,"VALID","INVALID - DUPLICATE EVIDENCE ID"))</x:f>
      </x:c>
      <x:c r="AC201" s="30" t="str">
        <x:f>IF(A201="","",IF(AND(COUNTIF(DECISION_CONTEXT!$A$6:$A$205,B201)=1,EXACT(B201,INDEX(DECISION_CONTEXT!$A$6:$A$205,MATCH(B201,DECISION_CONTEXT!$A$6:$A$205,0)))),"VALID","INVALID - DECISION LINK"))</x:f>
      </x:c>
      <x:c r="AD201" s="30" t="str">
        <x:f>IF(A201="","",IF(AND(COUNTIF(CLAIM_REGISTER!$A$6:$A$205,C201)=1,EXACT(AK201,INDEX(CLAIM_REGISTER!$Q$6:$Q$205,MATCH(C201,CLAIM_REGISTER!$A$6:$A$205,0)))),"VALID","INVALID - CLAIM OWNERSHIP"))</x:f>
      </x:c>
      <x:c r="AE201" s="30" t="str">
        <x:f>IF(A201="","",IF(AND(OR(EXACT(F201,"MATERIAL"),EXACT(F201,"SUPPORTING")),OR(EXACT(I201,"FIRST-PARTY PUBLISHED"),EXACT(I201,"BUYER / SALES EVIDENCE"),EXACT(I201,"INDEPENDENT THIRD PARTY"),EXACT(I201,"MODELLED / ESTIMATED"),EXACT(I201,"DISCOVERY / INDEX"),EXACT(I201,"INTERNAL OBSERVATION"),EXACT(I201,"SPECIALIST / AUTHORITY"),EXACT(I201,"DECISION RECORD")),OR(EXACT(J201,"YES"),EXACT(J201,"NO"),EXACT(J201,"UNCLEAR")),OR(EXACT(O201,"OBSERVED"),EXACT(O201,"INFERRED"),EXACT(O201,"ASSUMED"),EXACT(O201,"CONTRADICTORY"),EXACT(O201,"UNRESOLVED")),OR(EXACT(P201,"TRACEABLE"),EXACT(P201,"NOT TRACEABLE")),OR(EXACT(Q201,"CURRENT ENOUGH"),EXACT(Q201,"STALE / UNCLEAR")),OR(EXACT(R201,"DIRECT"),EXACT(R201,"INDIRECT")),OR(EXACT(S201,"IN SCOPE"),EXACT(S201,"PARTIAL / OUT OF SCOPE")),OR(EXACT(T201,"INDEPENDENT"),EXACT(T201,"DERIVATIVE / UNCLEAR")),OR(EXACT(U201,"PRESENT"),EXACT(U201,"ABSENT / NOT REQUIRED")),OR(EXACT(V201,"NONE KNOWN"),EXACT(V201,"MATERIAL CONFLICT")),OR(EXACT(W201,"ACCEPTABLE"),EXACT(W201,"UNCLEAR"),EXACT(W201,"PROHIBITED"))),"VALID","INVALID - CONTROLLED TOKEN"))</x:f>
      </x:c>
      <x:c r="AF201" s="30" t="str">
        <x:f>IF(A201="","",IF(AND(B201&lt;&gt;"",C201&lt;&gt;"",D201&lt;&gt;"",E201&lt;&gt;"",G201&lt;&gt;"",H201&lt;&gt;"",K201&lt;&gt;"",L201&lt;&gt;"",M201&lt;&gt;"",N201&lt;&gt;"",X201&lt;&gt;"",Y201&lt;&gt;"",Z201&lt;&gt;"",AA201&lt;&gt;""),"VALID","INVALID - REQUIRED FIELD"))</x:f>
      </x:c>
      <x:c r="AG201" s="30" t="str">
        <x:f>IF(A201="","",IF(W201="PROHIBITED","HOLD",IF(J201="NO","HOLD",IF(P201="NOT TRACEABLE","HOLD",IF(AND(O201="ASSUMED",F201="MATERIAL"),"HOLD",IF(OR(O201="CONTRADICTORY",O201="UNRESOLVED",V201="MATERIAL CONFLICT"),"HOLD",""))))))</x:f>
      </x:c>
      <x:c r="AH201" s="30" t="str">
        <x:f>IF(A201="","",IF(OR(Q201="STALE / UNCLEAR",R201="INDIRECT",S201="PARTIAL / OUT OF SCOPE",T201="DERIVATIVE / UNCLEAR",AND(O201="INFERRED",F201="MATERIAL",U201&lt;&gt;"PRESENT"),O201="ASSUMED"),"WEAK","CLEAR"))</x:f>
      </x:c>
      <x:c r="AI201" s="30" t="str">
        <x:f>IF(A201="","",IF(OR(AB201&lt;&gt;"VALID",AC201&lt;&gt;"VALID",AD201&lt;&gt;"VALID",AE201&lt;&gt;"VALID",AF201&lt;&gt;"VALID"),"REPAIR / NARROW",IF(AG201="HOLD","HOLD / EXCLUDE",IF(OR(J201="UNCLEAR",W201="UNCLEAR"),"REPAIR / NARROW",IF(AH201="WEAK",IF(AND(O201="INFERRED",J201="YES",P201="TRACEABLE",Q201="CURRENT ENOUGH",S201="IN SCOPE",W201="ACCEPTABLE",OR(F201="SUPPORTING",U201="PRESENT")),"BOUNDED INFERENCE","REPAIR / NARROW"),IF(O201="OBSERVED","DECISION-USABLE",IF(O201="INFERRED","BOUNDED INFERENCE","REPAIR / NARROW")))))))</x:f>
      </x:c>
      <x:c r="AJ201" s="30" t="str">
        <x:f>IF(A201="","",IF(AI201="DECISION-USABLE","Freeze the audited wording for downstream use.",IF(AI201="BOUNDED INFERENCE","Freeze the bounded inference with its label and limitation.",IF(AI201="REPAIR / NARROW","Repair ownership, role fit, provenance, controls or wording before use.","Hold the record out of decision use until the blocking condition is resolved."))))</x:f>
      </x:c>
      <x:c r="AK201" s="30" t="str">
        <x:f>IF(A201="","",C201&amp;"|~|"&amp;B201&amp;"|~|"&amp;D201&amp;"|~|"&amp;E201&amp;"|~|"&amp;F201&amp;"|~|"&amp;G201)</x:f>
      </x:c>
      <x:c r="AL201" s="30" t="str">
        <x:f>IF(A201="","",B201&amp;"|~|"&amp;C201&amp;"|~|"&amp;D201)</x:f>
      </x:c>
    </x:row>
    <x:row r="202">
      <x:c r="A202" s="24"/>
      <x:c r="B202" s="24"/>
      <x:c r="C202" s="24"/>
      <x:c r="D202" s="24"/>
      <x:c r="E202" s="24"/>
      <x:c r="F202" s="24"/>
      <x:c r="G202" s="24"/>
      <x:c r="H202" s="24"/>
      <x:c r="I202" s="24"/>
      <x:c r="J202" s="24"/>
      <x:c r="K202" s="24"/>
      <x:c r="L202" s="34"/>
      <x:c r="M202" s="34"/>
      <x:c r="N202" s="24"/>
      <x:c r="O202" s="24"/>
      <x:c r="P202" s="24"/>
      <x:c r="Q202" s="24"/>
      <x:c r="R202" s="24"/>
      <x:c r="S202" s="24"/>
      <x:c r="T202" s="24"/>
      <x:c r="U202" s="24"/>
      <x:c r="V202" s="24"/>
      <x:c r="W202" s="24"/>
      <x:c r="X202" s="24"/>
      <x:c r="Y202" s="24"/>
      <x:c r="Z202" s="24"/>
      <x:c r="AA202" s="24"/>
      <x:c r="AB202" s="30" t="str">
        <x:f>IF(A202="","",IF(COUNTIF($A$6:$A$205,A202)=1,"VALID","INVALID - DUPLICATE EVIDENCE ID"))</x:f>
      </x:c>
      <x:c r="AC202" s="30" t="str">
        <x:f>IF(A202="","",IF(AND(COUNTIF(DECISION_CONTEXT!$A$6:$A$205,B202)=1,EXACT(B202,INDEX(DECISION_CONTEXT!$A$6:$A$205,MATCH(B202,DECISION_CONTEXT!$A$6:$A$205,0)))),"VALID","INVALID - DECISION LINK"))</x:f>
      </x:c>
      <x:c r="AD202" s="30" t="str">
        <x:f>IF(A202="","",IF(AND(COUNTIF(CLAIM_REGISTER!$A$6:$A$205,C202)=1,EXACT(AK202,INDEX(CLAIM_REGISTER!$Q$6:$Q$205,MATCH(C202,CLAIM_REGISTER!$A$6:$A$205,0)))),"VALID","INVALID - CLAIM OWNERSHIP"))</x:f>
      </x:c>
      <x:c r="AE202" s="30" t="str">
        <x:f>IF(A202="","",IF(AND(OR(EXACT(F202,"MATERIAL"),EXACT(F202,"SUPPORTING")),OR(EXACT(I202,"FIRST-PARTY PUBLISHED"),EXACT(I202,"BUYER / SALES EVIDENCE"),EXACT(I202,"INDEPENDENT THIRD PARTY"),EXACT(I202,"MODELLED / ESTIMATED"),EXACT(I202,"DISCOVERY / INDEX"),EXACT(I202,"INTERNAL OBSERVATION"),EXACT(I202,"SPECIALIST / AUTHORITY"),EXACT(I202,"DECISION RECORD")),OR(EXACT(J202,"YES"),EXACT(J202,"NO"),EXACT(J202,"UNCLEAR")),OR(EXACT(O202,"OBSERVED"),EXACT(O202,"INFERRED"),EXACT(O202,"ASSUMED"),EXACT(O202,"CONTRADICTORY"),EXACT(O202,"UNRESOLVED")),OR(EXACT(P202,"TRACEABLE"),EXACT(P202,"NOT TRACEABLE")),OR(EXACT(Q202,"CURRENT ENOUGH"),EXACT(Q202,"STALE / UNCLEAR")),OR(EXACT(R202,"DIRECT"),EXACT(R202,"INDIRECT")),OR(EXACT(S202,"IN SCOPE"),EXACT(S202,"PARTIAL / OUT OF SCOPE")),OR(EXACT(T202,"INDEPENDENT"),EXACT(T202,"DERIVATIVE / UNCLEAR")),OR(EXACT(U202,"PRESENT"),EXACT(U202,"ABSENT / NOT REQUIRED")),OR(EXACT(V202,"NONE KNOWN"),EXACT(V202,"MATERIAL CONFLICT")),OR(EXACT(W202,"ACCEPTABLE"),EXACT(W202,"UNCLEAR"),EXACT(W202,"PROHIBITED"))),"VALID","INVALID - CONTROLLED TOKEN"))</x:f>
      </x:c>
      <x:c r="AF202" s="30" t="str">
        <x:f>IF(A202="","",IF(AND(B202&lt;&gt;"",C202&lt;&gt;"",D202&lt;&gt;"",E202&lt;&gt;"",G202&lt;&gt;"",H202&lt;&gt;"",K202&lt;&gt;"",L202&lt;&gt;"",M202&lt;&gt;"",N202&lt;&gt;"",X202&lt;&gt;"",Y202&lt;&gt;"",Z202&lt;&gt;"",AA202&lt;&gt;""),"VALID","INVALID - REQUIRED FIELD"))</x:f>
      </x:c>
      <x:c r="AG202" s="30" t="str">
        <x:f>IF(A202="","",IF(W202="PROHIBITED","HOLD",IF(J202="NO","HOLD",IF(P202="NOT TRACEABLE","HOLD",IF(AND(O202="ASSUMED",F202="MATERIAL"),"HOLD",IF(OR(O202="CONTRADICTORY",O202="UNRESOLVED",V202="MATERIAL CONFLICT"),"HOLD",""))))))</x:f>
      </x:c>
      <x:c r="AH202" s="30" t="str">
        <x:f>IF(A202="","",IF(OR(Q202="STALE / UNCLEAR",R202="INDIRECT",S202="PARTIAL / OUT OF SCOPE",T202="DERIVATIVE / UNCLEAR",AND(O202="INFERRED",F202="MATERIAL",U202&lt;&gt;"PRESENT"),O202="ASSUMED"),"WEAK","CLEAR"))</x:f>
      </x:c>
      <x:c r="AI202" s="30" t="str">
        <x:f>IF(A202="","",IF(OR(AB202&lt;&gt;"VALID",AC202&lt;&gt;"VALID",AD202&lt;&gt;"VALID",AE202&lt;&gt;"VALID",AF202&lt;&gt;"VALID"),"REPAIR / NARROW",IF(AG202="HOLD","HOLD / EXCLUDE",IF(OR(J202="UNCLEAR",W202="UNCLEAR"),"REPAIR / NARROW",IF(AH202="WEAK",IF(AND(O202="INFERRED",J202="YES",P202="TRACEABLE",Q202="CURRENT ENOUGH",S202="IN SCOPE",W202="ACCEPTABLE",OR(F202="SUPPORTING",U202="PRESENT")),"BOUNDED INFERENCE","REPAIR / NARROW"),IF(O202="OBSERVED","DECISION-USABLE",IF(O202="INFERRED","BOUNDED INFERENCE","REPAIR / NARROW")))))))</x:f>
      </x:c>
      <x:c r="AJ202" s="30" t="str">
        <x:f>IF(A202="","",IF(AI202="DECISION-USABLE","Freeze the audited wording for downstream use.",IF(AI202="BOUNDED INFERENCE","Freeze the bounded inference with its label and limitation.",IF(AI202="REPAIR / NARROW","Repair ownership, role fit, provenance, controls or wording before use.","Hold the record out of decision use until the blocking condition is resolved."))))</x:f>
      </x:c>
      <x:c r="AK202" s="30" t="str">
        <x:f>IF(A202="","",C202&amp;"|~|"&amp;B202&amp;"|~|"&amp;D202&amp;"|~|"&amp;E202&amp;"|~|"&amp;F202&amp;"|~|"&amp;G202)</x:f>
      </x:c>
      <x:c r="AL202" s="30" t="str">
        <x:f>IF(A202="","",B202&amp;"|~|"&amp;C202&amp;"|~|"&amp;D202)</x:f>
      </x:c>
    </x:row>
    <x:row r="203">
      <x:c r="A203" s="24"/>
      <x:c r="B203" s="24"/>
      <x:c r="C203" s="24"/>
      <x:c r="D203" s="24"/>
      <x:c r="E203" s="24"/>
      <x:c r="F203" s="24"/>
      <x:c r="G203" s="24"/>
      <x:c r="H203" s="24"/>
      <x:c r="I203" s="24"/>
      <x:c r="J203" s="24"/>
      <x:c r="K203" s="24"/>
      <x:c r="L203" s="34"/>
      <x:c r="M203" s="34"/>
      <x:c r="N203" s="24"/>
      <x:c r="O203" s="24"/>
      <x:c r="P203" s="24"/>
      <x:c r="Q203" s="24"/>
      <x:c r="R203" s="24"/>
      <x:c r="S203" s="24"/>
      <x:c r="T203" s="24"/>
      <x:c r="U203" s="24"/>
      <x:c r="V203" s="24"/>
      <x:c r="W203" s="24"/>
      <x:c r="X203" s="24"/>
      <x:c r="Y203" s="24"/>
      <x:c r="Z203" s="24"/>
      <x:c r="AA203" s="24"/>
      <x:c r="AB203" s="30" t="str">
        <x:f>IF(A203="","",IF(COUNTIF($A$6:$A$205,A203)=1,"VALID","INVALID - DUPLICATE EVIDENCE ID"))</x:f>
      </x:c>
      <x:c r="AC203" s="30" t="str">
        <x:f>IF(A203="","",IF(AND(COUNTIF(DECISION_CONTEXT!$A$6:$A$205,B203)=1,EXACT(B203,INDEX(DECISION_CONTEXT!$A$6:$A$205,MATCH(B203,DECISION_CONTEXT!$A$6:$A$205,0)))),"VALID","INVALID - DECISION LINK"))</x:f>
      </x:c>
      <x:c r="AD203" s="30" t="str">
        <x:f>IF(A203="","",IF(AND(COUNTIF(CLAIM_REGISTER!$A$6:$A$205,C203)=1,EXACT(AK203,INDEX(CLAIM_REGISTER!$Q$6:$Q$205,MATCH(C203,CLAIM_REGISTER!$A$6:$A$205,0)))),"VALID","INVALID - CLAIM OWNERSHIP"))</x:f>
      </x:c>
      <x:c r="AE203" s="30" t="str">
        <x:f>IF(A203="","",IF(AND(OR(EXACT(F203,"MATERIAL"),EXACT(F203,"SUPPORTING")),OR(EXACT(I203,"FIRST-PARTY PUBLISHED"),EXACT(I203,"BUYER / SALES EVIDENCE"),EXACT(I203,"INDEPENDENT THIRD PARTY"),EXACT(I203,"MODELLED / ESTIMATED"),EXACT(I203,"DISCOVERY / INDEX"),EXACT(I203,"INTERNAL OBSERVATION"),EXACT(I203,"SPECIALIST / AUTHORITY"),EXACT(I203,"DECISION RECORD")),OR(EXACT(J203,"YES"),EXACT(J203,"NO"),EXACT(J203,"UNCLEAR")),OR(EXACT(O203,"OBSERVED"),EXACT(O203,"INFERRED"),EXACT(O203,"ASSUMED"),EXACT(O203,"CONTRADICTORY"),EXACT(O203,"UNRESOLVED")),OR(EXACT(P203,"TRACEABLE"),EXACT(P203,"NOT TRACEABLE")),OR(EXACT(Q203,"CURRENT ENOUGH"),EXACT(Q203,"STALE / UNCLEAR")),OR(EXACT(R203,"DIRECT"),EXACT(R203,"INDIRECT")),OR(EXACT(S203,"IN SCOPE"),EXACT(S203,"PARTIAL / OUT OF SCOPE")),OR(EXACT(T203,"INDEPENDENT"),EXACT(T203,"DERIVATIVE / UNCLEAR")),OR(EXACT(U203,"PRESENT"),EXACT(U203,"ABSENT / NOT REQUIRED")),OR(EXACT(V203,"NONE KNOWN"),EXACT(V203,"MATERIAL CONFLICT")),OR(EXACT(W203,"ACCEPTABLE"),EXACT(W203,"UNCLEAR"),EXACT(W203,"PROHIBITED"))),"VALID","INVALID - CONTROLLED TOKEN"))</x:f>
      </x:c>
      <x:c r="AF203" s="30" t="str">
        <x:f>IF(A203="","",IF(AND(B203&lt;&gt;"",C203&lt;&gt;"",D203&lt;&gt;"",E203&lt;&gt;"",G203&lt;&gt;"",H203&lt;&gt;"",K203&lt;&gt;"",L203&lt;&gt;"",M203&lt;&gt;"",N203&lt;&gt;"",X203&lt;&gt;"",Y203&lt;&gt;"",Z203&lt;&gt;"",AA203&lt;&gt;""),"VALID","INVALID - REQUIRED FIELD"))</x:f>
      </x:c>
      <x:c r="AG203" s="30" t="str">
        <x:f>IF(A203="","",IF(W203="PROHIBITED","HOLD",IF(J203="NO","HOLD",IF(P203="NOT TRACEABLE","HOLD",IF(AND(O203="ASSUMED",F203="MATERIAL"),"HOLD",IF(OR(O203="CONTRADICTORY",O203="UNRESOLVED",V203="MATERIAL CONFLICT"),"HOLD",""))))))</x:f>
      </x:c>
      <x:c r="AH203" s="30" t="str">
        <x:f>IF(A203="","",IF(OR(Q203="STALE / UNCLEAR",R203="INDIRECT",S203="PARTIAL / OUT OF SCOPE",T203="DERIVATIVE / UNCLEAR",AND(O203="INFERRED",F203="MATERIAL",U203&lt;&gt;"PRESENT"),O203="ASSUMED"),"WEAK","CLEAR"))</x:f>
      </x:c>
      <x:c r="AI203" s="30" t="str">
        <x:f>IF(A203="","",IF(OR(AB203&lt;&gt;"VALID",AC203&lt;&gt;"VALID",AD203&lt;&gt;"VALID",AE203&lt;&gt;"VALID",AF203&lt;&gt;"VALID"),"REPAIR / NARROW",IF(AG203="HOLD","HOLD / EXCLUDE",IF(OR(J203="UNCLEAR",W203="UNCLEAR"),"REPAIR / NARROW",IF(AH203="WEAK",IF(AND(O203="INFERRED",J203="YES",P203="TRACEABLE",Q203="CURRENT ENOUGH",S203="IN SCOPE",W203="ACCEPTABLE",OR(F203="SUPPORTING",U203="PRESENT")),"BOUNDED INFERENCE","REPAIR / NARROW"),IF(O203="OBSERVED","DECISION-USABLE",IF(O203="INFERRED","BOUNDED INFERENCE","REPAIR / NARROW")))))))</x:f>
      </x:c>
      <x:c r="AJ203" s="30" t="str">
        <x:f>IF(A203="","",IF(AI203="DECISION-USABLE","Freeze the audited wording for downstream use.",IF(AI203="BOUNDED INFERENCE","Freeze the bounded inference with its label and limitation.",IF(AI203="REPAIR / NARROW","Repair ownership, role fit, provenance, controls or wording before use.","Hold the record out of decision use until the blocking condition is resolved."))))</x:f>
      </x:c>
      <x:c r="AK203" s="30" t="str">
        <x:f>IF(A203="","",C203&amp;"|~|"&amp;B203&amp;"|~|"&amp;D203&amp;"|~|"&amp;E203&amp;"|~|"&amp;F203&amp;"|~|"&amp;G203)</x:f>
      </x:c>
      <x:c r="AL203" s="30" t="str">
        <x:f>IF(A203="","",B203&amp;"|~|"&amp;C203&amp;"|~|"&amp;D203)</x:f>
      </x:c>
    </x:row>
    <x:row r="204">
      <x:c r="A204" s="24"/>
      <x:c r="B204" s="24"/>
      <x:c r="C204" s="24"/>
      <x:c r="D204" s="24"/>
      <x:c r="E204" s="24"/>
      <x:c r="F204" s="24"/>
      <x:c r="G204" s="24"/>
      <x:c r="H204" s="24"/>
      <x:c r="I204" s="24"/>
      <x:c r="J204" s="24"/>
      <x:c r="K204" s="24"/>
      <x:c r="L204" s="34"/>
      <x:c r="M204" s="34"/>
      <x:c r="N204" s="24"/>
      <x:c r="O204" s="24"/>
      <x:c r="P204" s="24"/>
      <x:c r="Q204" s="24"/>
      <x:c r="R204" s="24"/>
      <x:c r="S204" s="24"/>
      <x:c r="T204" s="24"/>
      <x:c r="U204" s="24"/>
      <x:c r="V204" s="24"/>
      <x:c r="W204" s="24"/>
      <x:c r="X204" s="24"/>
      <x:c r="Y204" s="24"/>
      <x:c r="Z204" s="24"/>
      <x:c r="AA204" s="24"/>
      <x:c r="AB204" s="30" t="str">
        <x:f>IF(A204="","",IF(COUNTIF($A$6:$A$205,A204)=1,"VALID","INVALID - DUPLICATE EVIDENCE ID"))</x:f>
      </x:c>
      <x:c r="AC204" s="30" t="str">
        <x:f>IF(A204="","",IF(AND(COUNTIF(DECISION_CONTEXT!$A$6:$A$205,B204)=1,EXACT(B204,INDEX(DECISION_CONTEXT!$A$6:$A$205,MATCH(B204,DECISION_CONTEXT!$A$6:$A$205,0)))),"VALID","INVALID - DECISION LINK"))</x:f>
      </x:c>
      <x:c r="AD204" s="30" t="str">
        <x:f>IF(A204="","",IF(AND(COUNTIF(CLAIM_REGISTER!$A$6:$A$205,C204)=1,EXACT(AK204,INDEX(CLAIM_REGISTER!$Q$6:$Q$205,MATCH(C204,CLAIM_REGISTER!$A$6:$A$205,0)))),"VALID","INVALID - CLAIM OWNERSHIP"))</x:f>
      </x:c>
      <x:c r="AE204" s="30" t="str">
        <x:f>IF(A204="","",IF(AND(OR(EXACT(F204,"MATERIAL"),EXACT(F204,"SUPPORTING")),OR(EXACT(I204,"FIRST-PARTY PUBLISHED"),EXACT(I204,"BUYER / SALES EVIDENCE"),EXACT(I204,"INDEPENDENT THIRD PARTY"),EXACT(I204,"MODELLED / ESTIMATED"),EXACT(I204,"DISCOVERY / INDEX"),EXACT(I204,"INTERNAL OBSERVATION"),EXACT(I204,"SPECIALIST / AUTHORITY"),EXACT(I204,"DECISION RECORD")),OR(EXACT(J204,"YES"),EXACT(J204,"NO"),EXACT(J204,"UNCLEAR")),OR(EXACT(O204,"OBSERVED"),EXACT(O204,"INFERRED"),EXACT(O204,"ASSUMED"),EXACT(O204,"CONTRADICTORY"),EXACT(O204,"UNRESOLVED")),OR(EXACT(P204,"TRACEABLE"),EXACT(P204,"NOT TRACEABLE")),OR(EXACT(Q204,"CURRENT ENOUGH"),EXACT(Q204,"STALE / UNCLEAR")),OR(EXACT(R204,"DIRECT"),EXACT(R204,"INDIRECT")),OR(EXACT(S204,"IN SCOPE"),EXACT(S204,"PARTIAL / OUT OF SCOPE")),OR(EXACT(T204,"INDEPENDENT"),EXACT(T204,"DERIVATIVE / UNCLEAR")),OR(EXACT(U204,"PRESENT"),EXACT(U204,"ABSENT / NOT REQUIRED")),OR(EXACT(V204,"NONE KNOWN"),EXACT(V204,"MATERIAL CONFLICT")),OR(EXACT(W204,"ACCEPTABLE"),EXACT(W204,"UNCLEAR"),EXACT(W204,"PROHIBITED"))),"VALID","INVALID - CONTROLLED TOKEN"))</x:f>
      </x:c>
      <x:c r="AF204" s="30" t="str">
        <x:f>IF(A204="","",IF(AND(B204&lt;&gt;"",C204&lt;&gt;"",D204&lt;&gt;"",E204&lt;&gt;"",G204&lt;&gt;"",H204&lt;&gt;"",K204&lt;&gt;"",L204&lt;&gt;"",M204&lt;&gt;"",N204&lt;&gt;"",X204&lt;&gt;"",Y204&lt;&gt;"",Z204&lt;&gt;"",AA204&lt;&gt;""),"VALID","INVALID - REQUIRED FIELD"))</x:f>
      </x:c>
      <x:c r="AG204" s="30" t="str">
        <x:f>IF(A204="","",IF(W204="PROHIBITED","HOLD",IF(J204="NO","HOLD",IF(P204="NOT TRACEABLE","HOLD",IF(AND(O204="ASSUMED",F204="MATERIAL"),"HOLD",IF(OR(O204="CONTRADICTORY",O204="UNRESOLVED",V204="MATERIAL CONFLICT"),"HOLD",""))))))</x:f>
      </x:c>
      <x:c r="AH204" s="30" t="str">
        <x:f>IF(A204="","",IF(OR(Q204="STALE / UNCLEAR",R204="INDIRECT",S204="PARTIAL / OUT OF SCOPE",T204="DERIVATIVE / UNCLEAR",AND(O204="INFERRED",F204="MATERIAL",U204&lt;&gt;"PRESENT"),O204="ASSUMED"),"WEAK","CLEAR"))</x:f>
      </x:c>
      <x:c r="AI204" s="30" t="str">
        <x:f>IF(A204="","",IF(OR(AB204&lt;&gt;"VALID",AC204&lt;&gt;"VALID",AD204&lt;&gt;"VALID",AE204&lt;&gt;"VALID",AF204&lt;&gt;"VALID"),"REPAIR / NARROW",IF(AG204="HOLD","HOLD / EXCLUDE",IF(OR(J204="UNCLEAR",W204="UNCLEAR"),"REPAIR / NARROW",IF(AH204="WEAK",IF(AND(O204="INFERRED",J204="YES",P204="TRACEABLE",Q204="CURRENT ENOUGH",S204="IN SCOPE",W204="ACCEPTABLE",OR(F204="SUPPORTING",U204="PRESENT")),"BOUNDED INFERENCE","REPAIR / NARROW"),IF(O204="OBSERVED","DECISION-USABLE",IF(O204="INFERRED","BOUNDED INFERENCE","REPAIR / NARROW")))))))</x:f>
      </x:c>
      <x:c r="AJ204" s="30" t="str">
        <x:f>IF(A204="","",IF(AI204="DECISION-USABLE","Freeze the audited wording for downstream use.",IF(AI204="BOUNDED INFERENCE","Freeze the bounded inference with its label and limitation.",IF(AI204="REPAIR / NARROW","Repair ownership, role fit, provenance, controls or wording before use.","Hold the record out of decision use until the blocking condition is resolved."))))</x:f>
      </x:c>
      <x:c r="AK204" s="30" t="str">
        <x:f>IF(A204="","",C204&amp;"|~|"&amp;B204&amp;"|~|"&amp;D204&amp;"|~|"&amp;E204&amp;"|~|"&amp;F204&amp;"|~|"&amp;G204)</x:f>
      </x:c>
      <x:c r="AL204" s="30" t="str">
        <x:f>IF(A204="","",B204&amp;"|~|"&amp;C204&amp;"|~|"&amp;D204)</x:f>
      </x:c>
    </x:row>
    <x:row r="205">
      <x:c r="A205" s="24"/>
      <x:c r="B205" s="24"/>
      <x:c r="C205" s="24"/>
      <x:c r="D205" s="24"/>
      <x:c r="E205" s="24"/>
      <x:c r="F205" s="24"/>
      <x:c r="G205" s="24"/>
      <x:c r="H205" s="24"/>
      <x:c r="I205" s="24"/>
      <x:c r="J205" s="24"/>
      <x:c r="K205" s="24"/>
      <x:c r="L205" s="34"/>
      <x:c r="M205" s="34"/>
      <x:c r="N205" s="24"/>
      <x:c r="O205" s="24"/>
      <x:c r="P205" s="24"/>
      <x:c r="Q205" s="24"/>
      <x:c r="R205" s="24"/>
      <x:c r="S205" s="24"/>
      <x:c r="T205" s="24"/>
      <x:c r="U205" s="24"/>
      <x:c r="V205" s="24"/>
      <x:c r="W205" s="24"/>
      <x:c r="X205" s="24"/>
      <x:c r="Y205" s="24"/>
      <x:c r="Z205" s="24"/>
      <x:c r="AA205" s="24"/>
      <x:c r="AB205" s="30" t="str">
        <x:f>IF(A205="","",IF(COUNTIF($A$6:$A$205,A205)=1,"VALID","INVALID - DUPLICATE EVIDENCE ID"))</x:f>
      </x:c>
      <x:c r="AC205" s="30" t="str">
        <x:f>IF(A205="","",IF(AND(COUNTIF(DECISION_CONTEXT!$A$6:$A$205,B205)=1,EXACT(B205,INDEX(DECISION_CONTEXT!$A$6:$A$205,MATCH(B205,DECISION_CONTEXT!$A$6:$A$205,0)))),"VALID","INVALID - DECISION LINK"))</x:f>
      </x:c>
      <x:c r="AD205" s="30" t="str">
        <x:f>IF(A205="","",IF(AND(COUNTIF(CLAIM_REGISTER!$A$6:$A$205,C205)=1,EXACT(AK205,INDEX(CLAIM_REGISTER!$Q$6:$Q$205,MATCH(C205,CLAIM_REGISTER!$A$6:$A$205,0)))),"VALID","INVALID - CLAIM OWNERSHIP"))</x:f>
      </x:c>
      <x:c r="AE205" s="30" t="str">
        <x:f>IF(A205="","",IF(AND(OR(EXACT(F205,"MATERIAL"),EXACT(F205,"SUPPORTING")),OR(EXACT(I205,"FIRST-PARTY PUBLISHED"),EXACT(I205,"BUYER / SALES EVIDENCE"),EXACT(I205,"INDEPENDENT THIRD PARTY"),EXACT(I205,"MODELLED / ESTIMATED"),EXACT(I205,"DISCOVERY / INDEX"),EXACT(I205,"INTERNAL OBSERVATION"),EXACT(I205,"SPECIALIST / AUTHORITY"),EXACT(I205,"DECISION RECORD")),OR(EXACT(J205,"YES"),EXACT(J205,"NO"),EXACT(J205,"UNCLEAR")),OR(EXACT(O205,"OBSERVED"),EXACT(O205,"INFERRED"),EXACT(O205,"ASSUMED"),EXACT(O205,"CONTRADICTORY"),EXACT(O205,"UNRESOLVED")),OR(EXACT(P205,"TRACEABLE"),EXACT(P205,"NOT TRACEABLE")),OR(EXACT(Q205,"CURRENT ENOUGH"),EXACT(Q205,"STALE / UNCLEAR")),OR(EXACT(R205,"DIRECT"),EXACT(R205,"INDIRECT")),OR(EXACT(S205,"IN SCOPE"),EXACT(S205,"PARTIAL / OUT OF SCOPE")),OR(EXACT(T205,"INDEPENDENT"),EXACT(T205,"DERIVATIVE / UNCLEAR")),OR(EXACT(U205,"PRESENT"),EXACT(U205,"ABSENT / NOT REQUIRED")),OR(EXACT(V205,"NONE KNOWN"),EXACT(V205,"MATERIAL CONFLICT")),OR(EXACT(W205,"ACCEPTABLE"),EXACT(W205,"UNCLEAR"),EXACT(W205,"PROHIBITED"))),"VALID","INVALID - CONTROLLED TOKEN"))</x:f>
      </x:c>
      <x:c r="AF205" s="30" t="str">
        <x:f>IF(A205="","",IF(AND(B205&lt;&gt;"",C205&lt;&gt;"",D205&lt;&gt;"",E205&lt;&gt;"",G205&lt;&gt;"",H205&lt;&gt;"",K205&lt;&gt;"",L205&lt;&gt;"",M205&lt;&gt;"",N205&lt;&gt;"",X205&lt;&gt;"",Y205&lt;&gt;"",Z205&lt;&gt;"",AA205&lt;&gt;""),"VALID","INVALID - REQUIRED FIELD"))</x:f>
      </x:c>
      <x:c r="AG205" s="30" t="str">
        <x:f>IF(A205="","",IF(W205="PROHIBITED","HOLD",IF(J205="NO","HOLD",IF(P205="NOT TRACEABLE","HOLD",IF(AND(O205="ASSUMED",F205="MATERIAL"),"HOLD",IF(OR(O205="CONTRADICTORY",O205="UNRESOLVED",V205="MATERIAL CONFLICT"),"HOLD",""))))))</x:f>
      </x:c>
      <x:c r="AH205" s="30" t="str">
        <x:f>IF(A205="","",IF(OR(Q205="STALE / UNCLEAR",R205="INDIRECT",S205="PARTIAL / OUT OF SCOPE",T205="DERIVATIVE / UNCLEAR",AND(O205="INFERRED",F205="MATERIAL",U205&lt;&gt;"PRESENT"),O205="ASSUMED"),"WEAK","CLEAR"))</x:f>
      </x:c>
      <x:c r="AI205" s="30" t="str">
        <x:f>IF(A205="","",IF(OR(AB205&lt;&gt;"VALID",AC205&lt;&gt;"VALID",AD205&lt;&gt;"VALID",AE205&lt;&gt;"VALID",AF205&lt;&gt;"VALID"),"REPAIR / NARROW",IF(AG205="HOLD","HOLD / EXCLUDE",IF(OR(J205="UNCLEAR",W205="UNCLEAR"),"REPAIR / NARROW",IF(AH205="WEAK",IF(AND(O205="INFERRED",J205="YES",P205="TRACEABLE",Q205="CURRENT ENOUGH",S205="IN SCOPE",W205="ACCEPTABLE",OR(F205="SUPPORTING",U205="PRESENT")),"BOUNDED INFERENCE","REPAIR / NARROW"),IF(O205="OBSERVED","DECISION-USABLE",IF(O205="INFERRED","BOUNDED INFERENCE","REPAIR / NARROW")))))))</x:f>
      </x:c>
      <x:c r="AJ205" s="30" t="str">
        <x:f>IF(A205="","",IF(AI205="DECISION-USABLE","Freeze the audited wording for downstream use.",IF(AI205="BOUNDED INFERENCE","Freeze the bounded inference with its label and limitation.",IF(AI205="REPAIR / NARROW","Repair ownership, role fit, provenance, controls or wording before use.","Hold the record out of decision use until the blocking condition is resolved."))))</x:f>
      </x:c>
      <x:c r="AK205" s="30" t="str">
        <x:f>IF(A205="","",C205&amp;"|~|"&amp;B205&amp;"|~|"&amp;D205&amp;"|~|"&amp;E205&amp;"|~|"&amp;F205&amp;"|~|"&amp;G205)</x:f>
      </x:c>
      <x:c r="AL205" s="30" t="str">
        <x:f>IF(A205="","",B205&amp;"|~|"&amp;C205&amp;"|~|"&amp;D205)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9" hidden="0" customWidth="1"/>
    <x:col min="3" max="3" width="17" hidden="0" customWidth="1"/>
    <x:col min="4" max="4" width="28" hidden="0" customWidth="1"/>
    <x:col min="5" max="5" width="17" hidden="0" customWidth="1"/>
    <x:col min="6" max="6" width="17" hidden="0" customWidth="1"/>
    <x:col min="7" max="7" width="20" hidden="0" customWidth="1"/>
    <x:col min="8" max="8" width="12" hidden="0" customWidth="1"/>
    <x:col min="9" max="9" width="54" hidden="0" customWidth="1"/>
    <x:col min="10" max="10" width="24" hidden="0" customWidth="1"/>
    <x:col min="11" max="11" width="25" hidden="0" customWidth="1"/>
    <x:col min="12" max="12" width="26" hidden="0" customWidth="1"/>
    <x:col min="13" max="13" width="27" hidden="0" customWidth="1"/>
    <x:col min="14" max="14" width="27" hidden="0" customWidth="1"/>
    <x:col min="15" max="15" width="25" hidden="0" customWidth="1"/>
    <x:col min="16" max="16" width="25" hidden="0" customWidth="1"/>
    <x:col min="17" max="17" width="25" hidden="0" customWidth="1"/>
    <x:col min="18" max="18" width="55" hidden="0" customWidth="1"/>
  </x:cols>
  <x:sheetData>
    <x:row r="1">
      <x:c r="A1" s="5" t="str">
        <x:v>Conflict ID</x:v>
      </x:c>
      <x:c r="B1" s="5" t="str">
        <x:v>Decision ID</x:v>
      </x:c>
      <x:c r="C1" s="5" t="str">
        <x:v>Claim ID</x:v>
      </x:c>
      <x:c r="D1" s="5" t="str">
        <x:v>Candidate / subject</x:v>
      </x:c>
      <x:c r="E1" s="5" t="str">
        <x:v>Evidence ID A</x:v>
      </x:c>
      <x:c r="F1" s="5" t="str">
        <x:v>Evidence ID B</x:v>
      </x:c>
      <x:c r="G1" s="5" t="str">
        <x:v>Conflict type</x:v>
      </x:c>
      <x:c r="H1" s="5" t="str">
        <x:v>Material</x:v>
      </x:c>
      <x:c r="I1" s="5" t="str">
        <x:v>Resolution evidence needed</x:v>
      </x:c>
      <x:c r="J1" s="5" t="str">
        <x:v>Owner</x:v>
      </x:c>
      <x:c r="K1" s="5" t="str">
        <x:v>ID control</x:v>
      </x:c>
      <x:c r="L1" s="5" t="str">
        <x:v>Claim ownership</x:v>
      </x:c>
      <x:c r="M1" s="5" t="str">
        <x:v>Evidence A ownership</x:v>
      </x:c>
      <x:c r="N1" s="5" t="str">
        <x:v>Evidence B ownership</x:v>
      </x:c>
      <x:c r="O1" s="5" t="str">
        <x:v>Token control</x:v>
      </x:c>
      <x:c r="P1" s="5" t="str">
        <x:v>Required-field control</x:v>
      </x:c>
      <x:c r="Q1" s="5" t="str">
        <x:v>Conflict control</x:v>
      </x:c>
      <x:c r="R1" s="5" t="str">
        <x:v>Conflict ownership key</x:v>
      </x:c>
    </x:row>
    <x:row r="6">
      <x:c r="A6" s="24"/>
      <x:c r="B6" s="24"/>
      <x:c r="C6" s="24"/>
      <x:c r="D6" s="24"/>
      <x:c r="E6" s="24"/>
      <x:c r="F6" s="24"/>
      <x:c r="G6" s="24"/>
      <x:c r="H6" s="24"/>
      <x:c r="I6" s="24"/>
      <x:c r="J6" s="24"/>
      <x:c r="K6" s="30" t="str">
        <x:f>IF(A6="","",IF(COUNTIF($A$6:$A$205,A6)=1,"VALID","INVALID - DUPLICATE CONFLICT ID"))</x:f>
      </x:c>
      <x:c r="L6" s="30" t="str">
        <x:f>IF(A6="","",IF(AND(COUNTIF(CLAIM_REGISTER!$A$6:$A$205,C6)=1,EXACT(R6,INDEX(CLAIM_REGISTER!$R$6:$R$205,MATCH(C6,CLAIM_REGISTER!$A$6:$A$205,0)))),"VALID","INVALID - CLAIM OWNERSHIP"))</x:f>
      </x:c>
      <x:c r="M6" s="30" t="str">
        <x:f>IF(A6="","",IF(AND(COUNTIF(EVIDENCE_RECORDS!$A$6:$A$205,E6)=1,EXACT(R6,INDEX(EVIDENCE_RECORDS!$AL$6:$AL$205,MATCH(E6,EVIDENCE_RECORDS!$A$6:$A$205,0))),INDEX(EVIDENCE_RECORDS!$AD$6:$AD$205,MATCH(E6,EVIDENCE_RECORDS!$A$6:$A$205,0))="VALID"),"VALID","INVALID - EVIDENCE A OWNERSHIP"))</x:f>
      </x:c>
      <x:c r="N6" s="30" t="str">
        <x:f>IF(A6="","",IF(AND(COUNTIF(EVIDENCE_RECORDS!$A$6:$A$205,F6)=1,EXACT(R6,INDEX(EVIDENCE_RECORDS!$AL$6:$AL$205,MATCH(F6,EVIDENCE_RECORDS!$A$6:$A$205,0))),INDEX(EVIDENCE_RECORDS!$AD$6:$AD$205,MATCH(F6,EVIDENCE_RECORDS!$A$6:$A$205,0))="VALID"),"VALID","INVALID - EVIDENCE B OWNERSHIP"))</x:f>
      </x:c>
      <x:c r="O6" s="30" t="str">
        <x:f>IF(A6="","",IF(AND(OR(EXACT(G6,"FACT"),EXACT(G6,"SCOPE"),EXACT(G6,"TIME"),EXACT(G6,"METHOD"),EXACT(G6,"DEFINITION"),EXACT(G6,"INTERPRETATION")),OR(EXACT(H6,"YES"),EXACT(H6,"NO"))),"VALID","INVALID - CONTROLLED TOKEN"))</x:f>
      </x:c>
      <x:c r="P6" s="30" t="str">
        <x:f>IF(A6="","",IF(AND(B6&lt;&gt;"",C6&lt;&gt;"",D6&lt;&gt;"",E6&lt;&gt;"",F6&lt;&gt;"",E6&lt;&gt;F6,I6&lt;&gt;"",J6&lt;&gt;""),"VALID","INVALID - REQUIRED FIELD"))</x:f>
      </x:c>
      <x:c r="Q6" s="30" t="str">
        <x:f>IF(A6="","",IF(AND(K6="VALID",L6="VALID",M6="VALID",N6="VALID",O6="VALID",P6="VALID"),"VALID","INVALID - CONFLICT OWNERSHIP / CONTROL"))</x:f>
      </x:c>
      <x:c r="R6" s="30" t="str">
        <x:f>IF(A6="","",B6&amp;"|~|"&amp;C6&amp;"|~|"&amp;D6)</x:f>
      </x:c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30" t="str">
        <x:f>IF(A7="","",IF(COUNTIF($A$6:$A$205,A7)=1,"VALID","INVALID - DUPLICATE CONFLICT ID"))</x:f>
      </x:c>
      <x:c r="L7" s="30" t="str">
        <x:f>IF(A7="","",IF(AND(COUNTIF(CLAIM_REGISTER!$A$6:$A$205,C7)=1,EXACT(R7,INDEX(CLAIM_REGISTER!$R$6:$R$205,MATCH(C7,CLAIM_REGISTER!$A$6:$A$205,0)))),"VALID","INVALID - CLAIM OWNERSHIP"))</x:f>
      </x:c>
      <x:c r="M7" s="30" t="str">
        <x:f>IF(A7="","",IF(AND(COUNTIF(EVIDENCE_RECORDS!$A$6:$A$205,E7)=1,EXACT(R7,INDEX(EVIDENCE_RECORDS!$AL$6:$AL$205,MATCH(E7,EVIDENCE_RECORDS!$A$6:$A$205,0))),INDEX(EVIDENCE_RECORDS!$AD$6:$AD$205,MATCH(E7,EVIDENCE_RECORDS!$A$6:$A$205,0))="VALID"),"VALID","INVALID - EVIDENCE A OWNERSHIP"))</x:f>
      </x:c>
      <x:c r="N7" s="30" t="str">
        <x:f>IF(A7="","",IF(AND(COUNTIF(EVIDENCE_RECORDS!$A$6:$A$205,F7)=1,EXACT(R7,INDEX(EVIDENCE_RECORDS!$AL$6:$AL$205,MATCH(F7,EVIDENCE_RECORDS!$A$6:$A$205,0))),INDEX(EVIDENCE_RECORDS!$AD$6:$AD$205,MATCH(F7,EVIDENCE_RECORDS!$A$6:$A$205,0))="VALID"),"VALID","INVALID - EVIDENCE B OWNERSHIP"))</x:f>
      </x:c>
      <x:c r="O7" s="30" t="str">
        <x:f>IF(A7="","",IF(AND(OR(EXACT(G7,"FACT"),EXACT(G7,"SCOPE"),EXACT(G7,"TIME"),EXACT(G7,"METHOD"),EXACT(G7,"DEFINITION"),EXACT(G7,"INTERPRETATION")),OR(EXACT(H7,"YES"),EXACT(H7,"NO"))),"VALID","INVALID - CONTROLLED TOKEN"))</x:f>
      </x:c>
      <x:c r="P7" s="30" t="str">
        <x:f>IF(A7="","",IF(AND(B7&lt;&gt;"",C7&lt;&gt;"",D7&lt;&gt;"",E7&lt;&gt;"",F7&lt;&gt;"",E7&lt;&gt;F7,I7&lt;&gt;"",J7&lt;&gt;""),"VALID","INVALID - REQUIRED FIELD"))</x:f>
      </x:c>
      <x:c r="Q7" s="30" t="str">
        <x:f>IF(A7="","",IF(AND(K7="VALID",L7="VALID",M7="VALID",N7="VALID",O7="VALID",P7="VALID"),"VALID","INVALID - CONFLICT OWNERSHIP / CONTROL"))</x:f>
      </x:c>
      <x:c r="R7" s="30" t="str">
        <x:f>IF(A7="","",B7&amp;"|~|"&amp;C7&amp;"|~|"&amp;D7)</x:f>
      </x:c>
    </x:row>
    <x:row r="8">
      <x:c r="A8" s="24"/>
      <x:c r="B8" s="24"/>
      <x:c r="C8" s="24"/>
      <x:c r="D8" s="24"/>
      <x:c r="E8" s="24"/>
      <x:c r="F8" s="24"/>
      <x:c r="G8" s="24"/>
      <x:c r="H8" s="24"/>
      <x:c r="I8" s="24"/>
      <x:c r="J8" s="24"/>
      <x:c r="K8" s="30" t="str">
        <x:f>IF(A8="","",IF(COUNTIF($A$6:$A$205,A8)=1,"VALID","INVALID - DUPLICATE CONFLICT ID"))</x:f>
      </x:c>
      <x:c r="L8" s="30" t="str">
        <x:f>IF(A8="","",IF(AND(COUNTIF(CLAIM_REGISTER!$A$6:$A$205,C8)=1,EXACT(R8,INDEX(CLAIM_REGISTER!$R$6:$R$205,MATCH(C8,CLAIM_REGISTER!$A$6:$A$205,0)))),"VALID","INVALID - CLAIM OWNERSHIP"))</x:f>
      </x:c>
      <x:c r="M8" s="30" t="str">
        <x:f>IF(A8="","",IF(AND(COUNTIF(EVIDENCE_RECORDS!$A$6:$A$205,E8)=1,EXACT(R8,INDEX(EVIDENCE_RECORDS!$AL$6:$AL$205,MATCH(E8,EVIDENCE_RECORDS!$A$6:$A$205,0))),INDEX(EVIDENCE_RECORDS!$AD$6:$AD$205,MATCH(E8,EVIDENCE_RECORDS!$A$6:$A$205,0))="VALID"),"VALID","INVALID - EVIDENCE A OWNERSHIP"))</x:f>
      </x:c>
      <x:c r="N8" s="30" t="str">
        <x:f>IF(A8="","",IF(AND(COUNTIF(EVIDENCE_RECORDS!$A$6:$A$205,F8)=1,EXACT(R8,INDEX(EVIDENCE_RECORDS!$AL$6:$AL$205,MATCH(F8,EVIDENCE_RECORDS!$A$6:$A$205,0))),INDEX(EVIDENCE_RECORDS!$AD$6:$AD$205,MATCH(F8,EVIDENCE_RECORDS!$A$6:$A$205,0))="VALID"),"VALID","INVALID - EVIDENCE B OWNERSHIP"))</x:f>
      </x:c>
      <x:c r="O8" s="30" t="str">
        <x:f>IF(A8="","",IF(AND(OR(EXACT(G8,"FACT"),EXACT(G8,"SCOPE"),EXACT(G8,"TIME"),EXACT(G8,"METHOD"),EXACT(G8,"DEFINITION"),EXACT(G8,"INTERPRETATION")),OR(EXACT(H8,"YES"),EXACT(H8,"NO"))),"VALID","INVALID - CONTROLLED TOKEN"))</x:f>
      </x:c>
      <x:c r="P8" s="30" t="str">
        <x:f>IF(A8="","",IF(AND(B8&lt;&gt;"",C8&lt;&gt;"",D8&lt;&gt;"",E8&lt;&gt;"",F8&lt;&gt;"",E8&lt;&gt;F8,I8&lt;&gt;"",J8&lt;&gt;""),"VALID","INVALID - REQUIRED FIELD"))</x:f>
      </x:c>
      <x:c r="Q8" s="30" t="str">
        <x:f>IF(A8="","",IF(AND(K8="VALID",L8="VALID",M8="VALID",N8="VALID",O8="VALID",P8="VALID"),"VALID","INVALID - CONFLICT OWNERSHIP / CONTROL"))</x:f>
      </x:c>
      <x:c r="R8" s="30" t="str">
        <x:f>IF(A8="","",B8&amp;"|~|"&amp;C8&amp;"|~|"&amp;D8)</x:f>
      </x:c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30" t="str">
        <x:f>IF(A9="","",IF(COUNTIF($A$6:$A$205,A9)=1,"VALID","INVALID - DUPLICATE CONFLICT ID"))</x:f>
      </x:c>
      <x:c r="L9" s="30" t="str">
        <x:f>IF(A9="","",IF(AND(COUNTIF(CLAIM_REGISTER!$A$6:$A$205,C9)=1,EXACT(R9,INDEX(CLAIM_REGISTER!$R$6:$R$205,MATCH(C9,CLAIM_REGISTER!$A$6:$A$205,0)))),"VALID","INVALID - CLAIM OWNERSHIP"))</x:f>
      </x:c>
      <x:c r="M9" s="30" t="str">
        <x:f>IF(A9="","",IF(AND(COUNTIF(EVIDENCE_RECORDS!$A$6:$A$205,E9)=1,EXACT(R9,INDEX(EVIDENCE_RECORDS!$AL$6:$AL$205,MATCH(E9,EVIDENCE_RECORDS!$A$6:$A$205,0))),INDEX(EVIDENCE_RECORDS!$AD$6:$AD$205,MATCH(E9,EVIDENCE_RECORDS!$A$6:$A$205,0))="VALID"),"VALID","INVALID - EVIDENCE A OWNERSHIP"))</x:f>
      </x:c>
      <x:c r="N9" s="30" t="str">
        <x:f>IF(A9="","",IF(AND(COUNTIF(EVIDENCE_RECORDS!$A$6:$A$205,F9)=1,EXACT(R9,INDEX(EVIDENCE_RECORDS!$AL$6:$AL$205,MATCH(F9,EVIDENCE_RECORDS!$A$6:$A$205,0))),INDEX(EVIDENCE_RECORDS!$AD$6:$AD$205,MATCH(F9,EVIDENCE_RECORDS!$A$6:$A$205,0))="VALID"),"VALID","INVALID - EVIDENCE B OWNERSHIP"))</x:f>
      </x:c>
      <x:c r="O9" s="30" t="str">
        <x:f>IF(A9="","",IF(AND(OR(EXACT(G9,"FACT"),EXACT(G9,"SCOPE"),EXACT(G9,"TIME"),EXACT(G9,"METHOD"),EXACT(G9,"DEFINITION"),EXACT(G9,"INTERPRETATION")),OR(EXACT(H9,"YES"),EXACT(H9,"NO"))),"VALID","INVALID - CONTROLLED TOKEN"))</x:f>
      </x:c>
      <x:c r="P9" s="30" t="str">
        <x:f>IF(A9="","",IF(AND(B9&lt;&gt;"",C9&lt;&gt;"",D9&lt;&gt;"",E9&lt;&gt;"",F9&lt;&gt;"",E9&lt;&gt;F9,I9&lt;&gt;"",J9&lt;&gt;""),"VALID","INVALID - REQUIRED FIELD"))</x:f>
      </x:c>
      <x:c r="Q9" s="30" t="str">
        <x:f>IF(A9="","",IF(AND(K9="VALID",L9="VALID",M9="VALID",N9="VALID",O9="VALID",P9="VALID"),"VALID","INVALID - CONFLICT OWNERSHIP / CONTROL"))</x:f>
      </x:c>
      <x:c r="R9" s="30" t="str">
        <x:f>IF(A9="","",B9&amp;"|~|"&amp;C9&amp;"|~|"&amp;D9)</x:f>
      </x:c>
    </x:row>
    <x:row r="10">
      <x:c r="A10" s="24"/>
      <x:c r="B10" s="24"/>
      <x:c r="C10" s="24"/>
      <x:c r="D10" s="24"/>
      <x:c r="E10" s="24"/>
      <x:c r="F10" s="24"/>
      <x:c r="G10" s="24"/>
      <x:c r="H10" s="24"/>
      <x:c r="I10" s="24"/>
      <x:c r="J10" s="24"/>
      <x:c r="K10" s="30" t="str">
        <x:f>IF(A10="","",IF(COUNTIF($A$6:$A$205,A10)=1,"VALID","INVALID - DUPLICATE CONFLICT ID"))</x:f>
      </x:c>
      <x:c r="L10" s="30" t="str">
        <x:f>IF(A10="","",IF(AND(COUNTIF(CLAIM_REGISTER!$A$6:$A$205,C10)=1,EXACT(R10,INDEX(CLAIM_REGISTER!$R$6:$R$205,MATCH(C10,CLAIM_REGISTER!$A$6:$A$205,0)))),"VALID","INVALID - CLAIM OWNERSHIP"))</x:f>
      </x:c>
      <x:c r="M10" s="30" t="str">
        <x:f>IF(A10="","",IF(AND(COUNTIF(EVIDENCE_RECORDS!$A$6:$A$205,E10)=1,EXACT(R10,INDEX(EVIDENCE_RECORDS!$AL$6:$AL$205,MATCH(E10,EVIDENCE_RECORDS!$A$6:$A$205,0))),INDEX(EVIDENCE_RECORDS!$AD$6:$AD$205,MATCH(E10,EVIDENCE_RECORDS!$A$6:$A$205,0))="VALID"),"VALID","INVALID - EVIDENCE A OWNERSHIP"))</x:f>
      </x:c>
      <x:c r="N10" s="30" t="str">
        <x:f>IF(A10="","",IF(AND(COUNTIF(EVIDENCE_RECORDS!$A$6:$A$205,F10)=1,EXACT(R10,INDEX(EVIDENCE_RECORDS!$AL$6:$AL$205,MATCH(F10,EVIDENCE_RECORDS!$A$6:$A$205,0))),INDEX(EVIDENCE_RECORDS!$AD$6:$AD$205,MATCH(F10,EVIDENCE_RECORDS!$A$6:$A$205,0))="VALID"),"VALID","INVALID - EVIDENCE B OWNERSHIP"))</x:f>
      </x:c>
      <x:c r="O10" s="30" t="str">
        <x:f>IF(A10="","",IF(AND(OR(EXACT(G10,"FACT"),EXACT(G10,"SCOPE"),EXACT(G10,"TIME"),EXACT(G10,"METHOD"),EXACT(G10,"DEFINITION"),EXACT(G10,"INTERPRETATION")),OR(EXACT(H10,"YES"),EXACT(H10,"NO"))),"VALID","INVALID - CONTROLLED TOKEN"))</x:f>
      </x:c>
      <x:c r="P10" s="30" t="str">
        <x:f>IF(A10="","",IF(AND(B10&lt;&gt;"",C10&lt;&gt;"",D10&lt;&gt;"",E10&lt;&gt;"",F10&lt;&gt;"",E10&lt;&gt;F10,I10&lt;&gt;"",J10&lt;&gt;""),"VALID","INVALID - REQUIRED FIELD"))</x:f>
      </x:c>
      <x:c r="Q10" s="30" t="str">
        <x:f>IF(A10="","",IF(AND(K10="VALID",L10="VALID",M10="VALID",N10="VALID",O10="VALID",P10="VALID"),"VALID","INVALID - CONFLICT OWNERSHIP / CONTROL"))</x:f>
      </x:c>
      <x:c r="R10" s="30" t="str">
        <x:f>IF(A10="","",B10&amp;"|~|"&amp;C10&amp;"|~|"&amp;D10)</x:f>
      </x:c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30" t="str">
        <x:f>IF(A11="","",IF(COUNTIF($A$6:$A$205,A11)=1,"VALID","INVALID - DUPLICATE CONFLICT ID"))</x:f>
      </x:c>
      <x:c r="L11" s="30" t="str">
        <x:f>IF(A11="","",IF(AND(COUNTIF(CLAIM_REGISTER!$A$6:$A$205,C11)=1,EXACT(R11,INDEX(CLAIM_REGISTER!$R$6:$R$205,MATCH(C11,CLAIM_REGISTER!$A$6:$A$205,0)))),"VALID","INVALID - CLAIM OWNERSHIP"))</x:f>
      </x:c>
      <x:c r="M11" s="30" t="str">
        <x:f>IF(A11="","",IF(AND(COUNTIF(EVIDENCE_RECORDS!$A$6:$A$205,E11)=1,EXACT(R11,INDEX(EVIDENCE_RECORDS!$AL$6:$AL$205,MATCH(E11,EVIDENCE_RECORDS!$A$6:$A$205,0))),INDEX(EVIDENCE_RECORDS!$AD$6:$AD$205,MATCH(E11,EVIDENCE_RECORDS!$A$6:$A$205,0))="VALID"),"VALID","INVALID - EVIDENCE A OWNERSHIP"))</x:f>
      </x:c>
      <x:c r="N11" s="30" t="str">
        <x:f>IF(A11="","",IF(AND(COUNTIF(EVIDENCE_RECORDS!$A$6:$A$205,F11)=1,EXACT(R11,INDEX(EVIDENCE_RECORDS!$AL$6:$AL$205,MATCH(F11,EVIDENCE_RECORDS!$A$6:$A$205,0))),INDEX(EVIDENCE_RECORDS!$AD$6:$AD$205,MATCH(F11,EVIDENCE_RECORDS!$A$6:$A$205,0))="VALID"),"VALID","INVALID - EVIDENCE B OWNERSHIP"))</x:f>
      </x:c>
      <x:c r="O11" s="30" t="str">
        <x:f>IF(A11="","",IF(AND(OR(EXACT(G11,"FACT"),EXACT(G11,"SCOPE"),EXACT(G11,"TIME"),EXACT(G11,"METHOD"),EXACT(G11,"DEFINITION"),EXACT(G11,"INTERPRETATION")),OR(EXACT(H11,"YES"),EXACT(H11,"NO"))),"VALID","INVALID - CONTROLLED TOKEN"))</x:f>
      </x:c>
      <x:c r="P11" s="30" t="str">
        <x:f>IF(A11="","",IF(AND(B11&lt;&gt;"",C11&lt;&gt;"",D11&lt;&gt;"",E11&lt;&gt;"",F11&lt;&gt;"",E11&lt;&gt;F11,I11&lt;&gt;"",J11&lt;&gt;""),"VALID","INVALID - REQUIRED FIELD"))</x:f>
      </x:c>
      <x:c r="Q11" s="30" t="str">
        <x:f>IF(A11="","",IF(AND(K11="VALID",L11="VALID",M11="VALID",N11="VALID",O11="VALID",P11="VALID"),"VALID","INVALID - CONFLICT OWNERSHIP / CONTROL"))</x:f>
      </x:c>
      <x:c r="R11" s="30" t="str">
        <x:f>IF(A11="","",B11&amp;"|~|"&amp;C11&amp;"|~|"&amp;D11)</x:f>
      </x:c>
    </x:row>
    <x:row r="12">
      <x:c r="A12" s="24"/>
      <x:c r="B12" s="24"/>
      <x:c r="C12" s="24"/>
      <x:c r="D12" s="24"/>
      <x:c r="E12" s="24"/>
      <x:c r="F12" s="24"/>
      <x:c r="G12" s="24"/>
      <x:c r="H12" s="24"/>
      <x:c r="I12" s="24"/>
      <x:c r="J12" s="24"/>
      <x:c r="K12" s="30" t="str">
        <x:f>IF(A12="","",IF(COUNTIF($A$6:$A$205,A12)=1,"VALID","INVALID - DUPLICATE CONFLICT ID"))</x:f>
      </x:c>
      <x:c r="L12" s="30" t="str">
        <x:f>IF(A12="","",IF(AND(COUNTIF(CLAIM_REGISTER!$A$6:$A$205,C12)=1,EXACT(R12,INDEX(CLAIM_REGISTER!$R$6:$R$205,MATCH(C12,CLAIM_REGISTER!$A$6:$A$205,0)))),"VALID","INVALID - CLAIM OWNERSHIP"))</x:f>
      </x:c>
      <x:c r="M12" s="30" t="str">
        <x:f>IF(A12="","",IF(AND(COUNTIF(EVIDENCE_RECORDS!$A$6:$A$205,E12)=1,EXACT(R12,INDEX(EVIDENCE_RECORDS!$AL$6:$AL$205,MATCH(E12,EVIDENCE_RECORDS!$A$6:$A$205,0))),INDEX(EVIDENCE_RECORDS!$AD$6:$AD$205,MATCH(E12,EVIDENCE_RECORDS!$A$6:$A$205,0))="VALID"),"VALID","INVALID - EVIDENCE A OWNERSHIP"))</x:f>
      </x:c>
      <x:c r="N12" s="30" t="str">
        <x:f>IF(A12="","",IF(AND(COUNTIF(EVIDENCE_RECORDS!$A$6:$A$205,F12)=1,EXACT(R12,INDEX(EVIDENCE_RECORDS!$AL$6:$AL$205,MATCH(F12,EVIDENCE_RECORDS!$A$6:$A$205,0))),INDEX(EVIDENCE_RECORDS!$AD$6:$AD$205,MATCH(F12,EVIDENCE_RECORDS!$A$6:$A$205,0))="VALID"),"VALID","INVALID - EVIDENCE B OWNERSHIP"))</x:f>
      </x:c>
      <x:c r="O12" s="30" t="str">
        <x:f>IF(A12="","",IF(AND(OR(EXACT(G12,"FACT"),EXACT(G12,"SCOPE"),EXACT(G12,"TIME"),EXACT(G12,"METHOD"),EXACT(G12,"DEFINITION"),EXACT(G12,"INTERPRETATION")),OR(EXACT(H12,"YES"),EXACT(H12,"NO"))),"VALID","INVALID - CONTROLLED TOKEN"))</x:f>
      </x:c>
      <x:c r="P12" s="30" t="str">
        <x:f>IF(A12="","",IF(AND(B12&lt;&gt;"",C12&lt;&gt;"",D12&lt;&gt;"",E12&lt;&gt;"",F12&lt;&gt;"",E12&lt;&gt;F12,I12&lt;&gt;"",J12&lt;&gt;""),"VALID","INVALID - REQUIRED FIELD"))</x:f>
      </x:c>
      <x:c r="Q12" s="30" t="str">
        <x:f>IF(A12="","",IF(AND(K12="VALID",L12="VALID",M12="VALID",N12="VALID",O12="VALID",P12="VALID"),"VALID","INVALID - CONFLICT OWNERSHIP / CONTROL"))</x:f>
      </x:c>
      <x:c r="R12" s="30" t="str">
        <x:f>IF(A12="","",B12&amp;"|~|"&amp;C12&amp;"|~|"&amp;D12)</x:f>
      </x:c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30" t="str">
        <x:f>IF(A13="","",IF(COUNTIF($A$6:$A$205,A13)=1,"VALID","INVALID - DUPLICATE CONFLICT ID"))</x:f>
      </x:c>
      <x:c r="L13" s="30" t="str">
        <x:f>IF(A13="","",IF(AND(COUNTIF(CLAIM_REGISTER!$A$6:$A$205,C13)=1,EXACT(R13,INDEX(CLAIM_REGISTER!$R$6:$R$205,MATCH(C13,CLAIM_REGISTER!$A$6:$A$205,0)))),"VALID","INVALID - CLAIM OWNERSHIP"))</x:f>
      </x:c>
      <x:c r="M13" s="30" t="str">
        <x:f>IF(A13="","",IF(AND(COUNTIF(EVIDENCE_RECORDS!$A$6:$A$205,E13)=1,EXACT(R13,INDEX(EVIDENCE_RECORDS!$AL$6:$AL$205,MATCH(E13,EVIDENCE_RECORDS!$A$6:$A$205,0))),INDEX(EVIDENCE_RECORDS!$AD$6:$AD$205,MATCH(E13,EVIDENCE_RECORDS!$A$6:$A$205,0))="VALID"),"VALID","INVALID - EVIDENCE A OWNERSHIP"))</x:f>
      </x:c>
      <x:c r="N13" s="30" t="str">
        <x:f>IF(A13="","",IF(AND(COUNTIF(EVIDENCE_RECORDS!$A$6:$A$205,F13)=1,EXACT(R13,INDEX(EVIDENCE_RECORDS!$AL$6:$AL$205,MATCH(F13,EVIDENCE_RECORDS!$A$6:$A$205,0))),INDEX(EVIDENCE_RECORDS!$AD$6:$AD$205,MATCH(F13,EVIDENCE_RECORDS!$A$6:$A$205,0))="VALID"),"VALID","INVALID - EVIDENCE B OWNERSHIP"))</x:f>
      </x:c>
      <x:c r="O13" s="30" t="str">
        <x:f>IF(A13="","",IF(AND(OR(EXACT(G13,"FACT"),EXACT(G13,"SCOPE"),EXACT(G13,"TIME"),EXACT(G13,"METHOD"),EXACT(G13,"DEFINITION"),EXACT(G13,"INTERPRETATION")),OR(EXACT(H13,"YES"),EXACT(H13,"NO"))),"VALID","INVALID - CONTROLLED TOKEN"))</x:f>
      </x:c>
      <x:c r="P13" s="30" t="str">
        <x:f>IF(A13="","",IF(AND(B13&lt;&gt;"",C13&lt;&gt;"",D13&lt;&gt;"",E13&lt;&gt;"",F13&lt;&gt;"",E13&lt;&gt;F13,I13&lt;&gt;"",J13&lt;&gt;""),"VALID","INVALID - REQUIRED FIELD"))</x:f>
      </x:c>
      <x:c r="Q13" s="30" t="str">
        <x:f>IF(A13="","",IF(AND(K13="VALID",L13="VALID",M13="VALID",N13="VALID",O13="VALID",P13="VALID"),"VALID","INVALID - CONFLICT OWNERSHIP / CONTROL"))</x:f>
      </x:c>
      <x:c r="R13" s="30" t="str">
        <x:f>IF(A13="","",B13&amp;"|~|"&amp;C13&amp;"|~|"&amp;D13)</x:f>
      </x:c>
    </x:row>
    <x:row r="14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30" t="str">
        <x:f>IF(A14="","",IF(COUNTIF($A$6:$A$205,A14)=1,"VALID","INVALID - DUPLICATE CONFLICT ID"))</x:f>
      </x:c>
      <x:c r="L14" s="30" t="str">
        <x:f>IF(A14="","",IF(AND(COUNTIF(CLAIM_REGISTER!$A$6:$A$205,C14)=1,EXACT(R14,INDEX(CLAIM_REGISTER!$R$6:$R$205,MATCH(C14,CLAIM_REGISTER!$A$6:$A$205,0)))),"VALID","INVALID - CLAIM OWNERSHIP"))</x:f>
      </x:c>
      <x:c r="M14" s="30" t="str">
        <x:f>IF(A14="","",IF(AND(COUNTIF(EVIDENCE_RECORDS!$A$6:$A$205,E14)=1,EXACT(R14,INDEX(EVIDENCE_RECORDS!$AL$6:$AL$205,MATCH(E14,EVIDENCE_RECORDS!$A$6:$A$205,0))),INDEX(EVIDENCE_RECORDS!$AD$6:$AD$205,MATCH(E14,EVIDENCE_RECORDS!$A$6:$A$205,0))="VALID"),"VALID","INVALID - EVIDENCE A OWNERSHIP"))</x:f>
      </x:c>
      <x:c r="N14" s="30" t="str">
        <x:f>IF(A14="","",IF(AND(COUNTIF(EVIDENCE_RECORDS!$A$6:$A$205,F14)=1,EXACT(R14,INDEX(EVIDENCE_RECORDS!$AL$6:$AL$205,MATCH(F14,EVIDENCE_RECORDS!$A$6:$A$205,0))),INDEX(EVIDENCE_RECORDS!$AD$6:$AD$205,MATCH(F14,EVIDENCE_RECORDS!$A$6:$A$205,0))="VALID"),"VALID","INVALID - EVIDENCE B OWNERSHIP"))</x:f>
      </x:c>
      <x:c r="O14" s="30" t="str">
        <x:f>IF(A14="","",IF(AND(OR(EXACT(G14,"FACT"),EXACT(G14,"SCOPE"),EXACT(G14,"TIME"),EXACT(G14,"METHOD"),EXACT(G14,"DEFINITION"),EXACT(G14,"INTERPRETATION")),OR(EXACT(H14,"YES"),EXACT(H14,"NO"))),"VALID","INVALID - CONTROLLED TOKEN"))</x:f>
      </x:c>
      <x:c r="P14" s="30" t="str">
        <x:f>IF(A14="","",IF(AND(B14&lt;&gt;"",C14&lt;&gt;"",D14&lt;&gt;"",E14&lt;&gt;"",F14&lt;&gt;"",E14&lt;&gt;F14,I14&lt;&gt;"",J14&lt;&gt;""),"VALID","INVALID - REQUIRED FIELD"))</x:f>
      </x:c>
      <x:c r="Q14" s="30" t="str">
        <x:f>IF(A14="","",IF(AND(K14="VALID",L14="VALID",M14="VALID",N14="VALID",O14="VALID",P14="VALID"),"VALID","INVALID - CONFLICT OWNERSHIP / CONTROL"))</x:f>
      </x:c>
      <x:c r="R14" s="30" t="str">
        <x:f>IF(A14="","",B14&amp;"|~|"&amp;C14&amp;"|~|"&amp;D14)</x:f>
      </x:c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30" t="str">
        <x:f>IF(A15="","",IF(COUNTIF($A$6:$A$205,A15)=1,"VALID","INVALID - DUPLICATE CONFLICT ID"))</x:f>
      </x:c>
      <x:c r="L15" s="30" t="str">
        <x:f>IF(A15="","",IF(AND(COUNTIF(CLAIM_REGISTER!$A$6:$A$205,C15)=1,EXACT(R15,INDEX(CLAIM_REGISTER!$R$6:$R$205,MATCH(C15,CLAIM_REGISTER!$A$6:$A$205,0)))),"VALID","INVALID - CLAIM OWNERSHIP"))</x:f>
      </x:c>
      <x:c r="M15" s="30" t="str">
        <x:f>IF(A15="","",IF(AND(COUNTIF(EVIDENCE_RECORDS!$A$6:$A$205,E15)=1,EXACT(R15,INDEX(EVIDENCE_RECORDS!$AL$6:$AL$205,MATCH(E15,EVIDENCE_RECORDS!$A$6:$A$205,0))),INDEX(EVIDENCE_RECORDS!$AD$6:$AD$205,MATCH(E15,EVIDENCE_RECORDS!$A$6:$A$205,0))="VALID"),"VALID","INVALID - EVIDENCE A OWNERSHIP"))</x:f>
      </x:c>
      <x:c r="N15" s="30" t="str">
        <x:f>IF(A15="","",IF(AND(COUNTIF(EVIDENCE_RECORDS!$A$6:$A$205,F15)=1,EXACT(R15,INDEX(EVIDENCE_RECORDS!$AL$6:$AL$205,MATCH(F15,EVIDENCE_RECORDS!$A$6:$A$205,0))),INDEX(EVIDENCE_RECORDS!$AD$6:$AD$205,MATCH(F15,EVIDENCE_RECORDS!$A$6:$A$205,0))="VALID"),"VALID","INVALID - EVIDENCE B OWNERSHIP"))</x:f>
      </x:c>
      <x:c r="O15" s="30" t="str">
        <x:f>IF(A15="","",IF(AND(OR(EXACT(G15,"FACT"),EXACT(G15,"SCOPE"),EXACT(G15,"TIME"),EXACT(G15,"METHOD"),EXACT(G15,"DEFINITION"),EXACT(G15,"INTERPRETATION")),OR(EXACT(H15,"YES"),EXACT(H15,"NO"))),"VALID","INVALID - CONTROLLED TOKEN"))</x:f>
      </x:c>
      <x:c r="P15" s="30" t="str">
        <x:f>IF(A15="","",IF(AND(B15&lt;&gt;"",C15&lt;&gt;"",D15&lt;&gt;"",E15&lt;&gt;"",F15&lt;&gt;"",E15&lt;&gt;F15,I15&lt;&gt;"",J15&lt;&gt;""),"VALID","INVALID - REQUIRED FIELD"))</x:f>
      </x:c>
      <x:c r="Q15" s="30" t="str">
        <x:f>IF(A15="","",IF(AND(K15="VALID",L15="VALID",M15="VALID",N15="VALID",O15="VALID",P15="VALID"),"VALID","INVALID - CONFLICT OWNERSHIP / CONTROL"))</x:f>
      </x:c>
      <x:c r="R15" s="30" t="str">
        <x:f>IF(A15="","",B15&amp;"|~|"&amp;C15&amp;"|~|"&amp;D15)</x:f>
      </x:c>
    </x:row>
    <x:row r="16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30" t="str">
        <x:f>IF(A16="","",IF(COUNTIF($A$6:$A$205,A16)=1,"VALID","INVALID - DUPLICATE CONFLICT ID"))</x:f>
      </x:c>
      <x:c r="L16" s="30" t="str">
        <x:f>IF(A16="","",IF(AND(COUNTIF(CLAIM_REGISTER!$A$6:$A$205,C16)=1,EXACT(R16,INDEX(CLAIM_REGISTER!$R$6:$R$205,MATCH(C16,CLAIM_REGISTER!$A$6:$A$205,0)))),"VALID","INVALID - CLAIM OWNERSHIP"))</x:f>
      </x:c>
      <x:c r="M16" s="30" t="str">
        <x:f>IF(A16="","",IF(AND(COUNTIF(EVIDENCE_RECORDS!$A$6:$A$205,E16)=1,EXACT(R16,INDEX(EVIDENCE_RECORDS!$AL$6:$AL$205,MATCH(E16,EVIDENCE_RECORDS!$A$6:$A$205,0))),INDEX(EVIDENCE_RECORDS!$AD$6:$AD$205,MATCH(E16,EVIDENCE_RECORDS!$A$6:$A$205,0))="VALID"),"VALID","INVALID - EVIDENCE A OWNERSHIP"))</x:f>
      </x:c>
      <x:c r="N16" s="30" t="str">
        <x:f>IF(A16="","",IF(AND(COUNTIF(EVIDENCE_RECORDS!$A$6:$A$205,F16)=1,EXACT(R16,INDEX(EVIDENCE_RECORDS!$AL$6:$AL$205,MATCH(F16,EVIDENCE_RECORDS!$A$6:$A$205,0))),INDEX(EVIDENCE_RECORDS!$AD$6:$AD$205,MATCH(F16,EVIDENCE_RECORDS!$A$6:$A$205,0))="VALID"),"VALID","INVALID - EVIDENCE B OWNERSHIP"))</x:f>
      </x:c>
      <x:c r="O16" s="30" t="str">
        <x:f>IF(A16="","",IF(AND(OR(EXACT(G16,"FACT"),EXACT(G16,"SCOPE"),EXACT(G16,"TIME"),EXACT(G16,"METHOD"),EXACT(G16,"DEFINITION"),EXACT(G16,"INTERPRETATION")),OR(EXACT(H16,"YES"),EXACT(H16,"NO"))),"VALID","INVALID - CONTROLLED TOKEN"))</x:f>
      </x:c>
      <x:c r="P16" s="30" t="str">
        <x:f>IF(A16="","",IF(AND(B16&lt;&gt;"",C16&lt;&gt;"",D16&lt;&gt;"",E16&lt;&gt;"",F16&lt;&gt;"",E16&lt;&gt;F16,I16&lt;&gt;"",J16&lt;&gt;""),"VALID","INVALID - REQUIRED FIELD"))</x:f>
      </x:c>
      <x:c r="Q16" s="30" t="str">
        <x:f>IF(A16="","",IF(AND(K16="VALID",L16="VALID",M16="VALID",N16="VALID",O16="VALID",P16="VALID"),"VALID","INVALID - CONFLICT OWNERSHIP / CONTROL"))</x:f>
      </x:c>
      <x:c r="R16" s="30" t="str">
        <x:f>IF(A16="","",B16&amp;"|~|"&amp;C16&amp;"|~|"&amp;D16)</x:f>
      </x:c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30" t="str">
        <x:f>IF(A17="","",IF(COUNTIF($A$6:$A$205,A17)=1,"VALID","INVALID - DUPLICATE CONFLICT ID"))</x:f>
      </x:c>
      <x:c r="L17" s="30" t="str">
        <x:f>IF(A17="","",IF(AND(COUNTIF(CLAIM_REGISTER!$A$6:$A$205,C17)=1,EXACT(R17,INDEX(CLAIM_REGISTER!$R$6:$R$205,MATCH(C17,CLAIM_REGISTER!$A$6:$A$205,0)))),"VALID","INVALID - CLAIM OWNERSHIP"))</x:f>
      </x:c>
      <x:c r="M17" s="30" t="str">
        <x:f>IF(A17="","",IF(AND(COUNTIF(EVIDENCE_RECORDS!$A$6:$A$205,E17)=1,EXACT(R17,INDEX(EVIDENCE_RECORDS!$AL$6:$AL$205,MATCH(E17,EVIDENCE_RECORDS!$A$6:$A$205,0))),INDEX(EVIDENCE_RECORDS!$AD$6:$AD$205,MATCH(E17,EVIDENCE_RECORDS!$A$6:$A$205,0))="VALID"),"VALID","INVALID - EVIDENCE A OWNERSHIP"))</x:f>
      </x:c>
      <x:c r="N17" s="30" t="str">
        <x:f>IF(A17="","",IF(AND(COUNTIF(EVIDENCE_RECORDS!$A$6:$A$205,F17)=1,EXACT(R17,INDEX(EVIDENCE_RECORDS!$AL$6:$AL$205,MATCH(F17,EVIDENCE_RECORDS!$A$6:$A$205,0))),INDEX(EVIDENCE_RECORDS!$AD$6:$AD$205,MATCH(F17,EVIDENCE_RECORDS!$A$6:$A$205,0))="VALID"),"VALID","INVALID - EVIDENCE B OWNERSHIP"))</x:f>
      </x:c>
      <x:c r="O17" s="30" t="str">
        <x:f>IF(A17="","",IF(AND(OR(EXACT(G17,"FACT"),EXACT(G17,"SCOPE"),EXACT(G17,"TIME"),EXACT(G17,"METHOD"),EXACT(G17,"DEFINITION"),EXACT(G17,"INTERPRETATION")),OR(EXACT(H17,"YES"),EXACT(H17,"NO"))),"VALID","INVALID - CONTROLLED TOKEN"))</x:f>
      </x:c>
      <x:c r="P17" s="30" t="str">
        <x:f>IF(A17="","",IF(AND(B17&lt;&gt;"",C17&lt;&gt;"",D17&lt;&gt;"",E17&lt;&gt;"",F17&lt;&gt;"",E17&lt;&gt;F17,I17&lt;&gt;"",J17&lt;&gt;""),"VALID","INVALID - REQUIRED FIELD"))</x:f>
      </x:c>
      <x:c r="Q17" s="30" t="str">
        <x:f>IF(A17="","",IF(AND(K17="VALID",L17="VALID",M17="VALID",N17="VALID",O17="VALID",P17="VALID"),"VALID","INVALID - CONFLICT OWNERSHIP / CONTROL"))</x:f>
      </x:c>
      <x:c r="R17" s="30" t="str">
        <x:f>IF(A17="","",B17&amp;"|~|"&amp;C17&amp;"|~|"&amp;D17)</x:f>
      </x:c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30" t="str">
        <x:f>IF(A18="","",IF(COUNTIF($A$6:$A$205,A18)=1,"VALID","INVALID - DUPLICATE CONFLICT ID"))</x:f>
      </x:c>
      <x:c r="L18" s="30" t="str">
        <x:f>IF(A18="","",IF(AND(COUNTIF(CLAIM_REGISTER!$A$6:$A$205,C18)=1,EXACT(R18,INDEX(CLAIM_REGISTER!$R$6:$R$205,MATCH(C18,CLAIM_REGISTER!$A$6:$A$205,0)))),"VALID","INVALID - CLAIM OWNERSHIP"))</x:f>
      </x:c>
      <x:c r="M18" s="30" t="str">
        <x:f>IF(A18="","",IF(AND(COUNTIF(EVIDENCE_RECORDS!$A$6:$A$205,E18)=1,EXACT(R18,INDEX(EVIDENCE_RECORDS!$AL$6:$AL$205,MATCH(E18,EVIDENCE_RECORDS!$A$6:$A$205,0))),INDEX(EVIDENCE_RECORDS!$AD$6:$AD$205,MATCH(E18,EVIDENCE_RECORDS!$A$6:$A$205,0))="VALID"),"VALID","INVALID - EVIDENCE A OWNERSHIP"))</x:f>
      </x:c>
      <x:c r="N18" s="30" t="str">
        <x:f>IF(A18="","",IF(AND(COUNTIF(EVIDENCE_RECORDS!$A$6:$A$205,F18)=1,EXACT(R18,INDEX(EVIDENCE_RECORDS!$AL$6:$AL$205,MATCH(F18,EVIDENCE_RECORDS!$A$6:$A$205,0))),INDEX(EVIDENCE_RECORDS!$AD$6:$AD$205,MATCH(F18,EVIDENCE_RECORDS!$A$6:$A$205,0))="VALID"),"VALID","INVALID - EVIDENCE B OWNERSHIP"))</x:f>
      </x:c>
      <x:c r="O18" s="30" t="str">
        <x:f>IF(A18="","",IF(AND(OR(EXACT(G18,"FACT"),EXACT(G18,"SCOPE"),EXACT(G18,"TIME"),EXACT(G18,"METHOD"),EXACT(G18,"DEFINITION"),EXACT(G18,"INTERPRETATION")),OR(EXACT(H18,"YES"),EXACT(H18,"NO"))),"VALID","INVALID - CONTROLLED TOKEN"))</x:f>
      </x:c>
      <x:c r="P18" s="30" t="str">
        <x:f>IF(A18="","",IF(AND(B18&lt;&gt;"",C18&lt;&gt;"",D18&lt;&gt;"",E18&lt;&gt;"",F18&lt;&gt;"",E18&lt;&gt;F18,I18&lt;&gt;"",J18&lt;&gt;""),"VALID","INVALID - REQUIRED FIELD"))</x:f>
      </x:c>
      <x:c r="Q18" s="30" t="str">
        <x:f>IF(A18="","",IF(AND(K18="VALID",L18="VALID",M18="VALID",N18="VALID",O18="VALID",P18="VALID"),"VALID","INVALID - CONFLICT OWNERSHIP / CONTROL"))</x:f>
      </x:c>
      <x:c r="R18" s="30" t="str">
        <x:f>IF(A18="","",B18&amp;"|~|"&amp;C18&amp;"|~|"&amp;D18)</x:f>
      </x:c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30" t="str">
        <x:f>IF(A19="","",IF(COUNTIF($A$6:$A$205,A19)=1,"VALID","INVALID - DUPLICATE CONFLICT ID"))</x:f>
      </x:c>
      <x:c r="L19" s="30" t="str">
        <x:f>IF(A19="","",IF(AND(COUNTIF(CLAIM_REGISTER!$A$6:$A$205,C19)=1,EXACT(R19,INDEX(CLAIM_REGISTER!$R$6:$R$205,MATCH(C19,CLAIM_REGISTER!$A$6:$A$205,0)))),"VALID","INVALID - CLAIM OWNERSHIP"))</x:f>
      </x:c>
      <x:c r="M19" s="30" t="str">
        <x:f>IF(A19="","",IF(AND(COUNTIF(EVIDENCE_RECORDS!$A$6:$A$205,E19)=1,EXACT(R19,INDEX(EVIDENCE_RECORDS!$AL$6:$AL$205,MATCH(E19,EVIDENCE_RECORDS!$A$6:$A$205,0))),INDEX(EVIDENCE_RECORDS!$AD$6:$AD$205,MATCH(E19,EVIDENCE_RECORDS!$A$6:$A$205,0))="VALID"),"VALID","INVALID - EVIDENCE A OWNERSHIP"))</x:f>
      </x:c>
      <x:c r="N19" s="30" t="str">
        <x:f>IF(A19="","",IF(AND(COUNTIF(EVIDENCE_RECORDS!$A$6:$A$205,F19)=1,EXACT(R19,INDEX(EVIDENCE_RECORDS!$AL$6:$AL$205,MATCH(F19,EVIDENCE_RECORDS!$A$6:$A$205,0))),INDEX(EVIDENCE_RECORDS!$AD$6:$AD$205,MATCH(F19,EVIDENCE_RECORDS!$A$6:$A$205,0))="VALID"),"VALID","INVALID - EVIDENCE B OWNERSHIP"))</x:f>
      </x:c>
      <x:c r="O19" s="30" t="str">
        <x:f>IF(A19="","",IF(AND(OR(EXACT(G19,"FACT"),EXACT(G19,"SCOPE"),EXACT(G19,"TIME"),EXACT(G19,"METHOD"),EXACT(G19,"DEFINITION"),EXACT(G19,"INTERPRETATION")),OR(EXACT(H19,"YES"),EXACT(H19,"NO"))),"VALID","INVALID - CONTROLLED TOKEN"))</x:f>
      </x:c>
      <x:c r="P19" s="30" t="str">
        <x:f>IF(A19="","",IF(AND(B19&lt;&gt;"",C19&lt;&gt;"",D19&lt;&gt;"",E19&lt;&gt;"",F19&lt;&gt;"",E19&lt;&gt;F19,I19&lt;&gt;"",J19&lt;&gt;""),"VALID","INVALID - REQUIRED FIELD"))</x:f>
      </x:c>
      <x:c r="Q19" s="30" t="str">
        <x:f>IF(A19="","",IF(AND(K19="VALID",L19="VALID",M19="VALID",N19="VALID",O19="VALID",P19="VALID"),"VALID","INVALID - CONFLICT OWNERSHIP / CONTROL"))</x:f>
      </x:c>
      <x:c r="R19" s="30" t="str">
        <x:f>IF(A19="","",B19&amp;"|~|"&amp;C19&amp;"|~|"&amp;D19)</x:f>
      </x:c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30" t="str">
        <x:f>IF(A20="","",IF(COUNTIF($A$6:$A$205,A20)=1,"VALID","INVALID - DUPLICATE CONFLICT ID"))</x:f>
      </x:c>
      <x:c r="L20" s="30" t="str">
        <x:f>IF(A20="","",IF(AND(COUNTIF(CLAIM_REGISTER!$A$6:$A$205,C20)=1,EXACT(R20,INDEX(CLAIM_REGISTER!$R$6:$R$205,MATCH(C20,CLAIM_REGISTER!$A$6:$A$205,0)))),"VALID","INVALID - CLAIM OWNERSHIP"))</x:f>
      </x:c>
      <x:c r="M20" s="30" t="str">
        <x:f>IF(A20="","",IF(AND(COUNTIF(EVIDENCE_RECORDS!$A$6:$A$205,E20)=1,EXACT(R20,INDEX(EVIDENCE_RECORDS!$AL$6:$AL$205,MATCH(E20,EVIDENCE_RECORDS!$A$6:$A$205,0))),INDEX(EVIDENCE_RECORDS!$AD$6:$AD$205,MATCH(E20,EVIDENCE_RECORDS!$A$6:$A$205,0))="VALID"),"VALID","INVALID - EVIDENCE A OWNERSHIP"))</x:f>
      </x:c>
      <x:c r="N20" s="30" t="str">
        <x:f>IF(A20="","",IF(AND(COUNTIF(EVIDENCE_RECORDS!$A$6:$A$205,F20)=1,EXACT(R20,INDEX(EVIDENCE_RECORDS!$AL$6:$AL$205,MATCH(F20,EVIDENCE_RECORDS!$A$6:$A$205,0))),INDEX(EVIDENCE_RECORDS!$AD$6:$AD$205,MATCH(F20,EVIDENCE_RECORDS!$A$6:$A$205,0))="VALID"),"VALID","INVALID - EVIDENCE B OWNERSHIP"))</x:f>
      </x:c>
      <x:c r="O20" s="30" t="str">
        <x:f>IF(A20="","",IF(AND(OR(EXACT(G20,"FACT"),EXACT(G20,"SCOPE"),EXACT(G20,"TIME"),EXACT(G20,"METHOD"),EXACT(G20,"DEFINITION"),EXACT(G20,"INTERPRETATION")),OR(EXACT(H20,"YES"),EXACT(H20,"NO"))),"VALID","INVALID - CONTROLLED TOKEN"))</x:f>
      </x:c>
      <x:c r="P20" s="30" t="str">
        <x:f>IF(A20="","",IF(AND(B20&lt;&gt;"",C20&lt;&gt;"",D20&lt;&gt;"",E20&lt;&gt;"",F20&lt;&gt;"",E20&lt;&gt;F20,I20&lt;&gt;"",J20&lt;&gt;""),"VALID","INVALID - REQUIRED FIELD"))</x:f>
      </x:c>
      <x:c r="Q20" s="30" t="str">
        <x:f>IF(A20="","",IF(AND(K20="VALID",L20="VALID",M20="VALID",N20="VALID",O20="VALID",P20="VALID"),"VALID","INVALID - CONFLICT OWNERSHIP / CONTROL"))</x:f>
      </x:c>
      <x:c r="R20" s="30" t="str">
        <x:f>IF(A20="","",B20&amp;"|~|"&amp;C20&amp;"|~|"&amp;D20)</x:f>
      </x:c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30" t="str">
        <x:f>IF(A21="","",IF(COUNTIF($A$6:$A$205,A21)=1,"VALID","INVALID - DUPLICATE CONFLICT ID"))</x:f>
      </x:c>
      <x:c r="L21" s="30" t="str">
        <x:f>IF(A21="","",IF(AND(COUNTIF(CLAIM_REGISTER!$A$6:$A$205,C21)=1,EXACT(R21,INDEX(CLAIM_REGISTER!$R$6:$R$205,MATCH(C21,CLAIM_REGISTER!$A$6:$A$205,0)))),"VALID","INVALID - CLAIM OWNERSHIP"))</x:f>
      </x:c>
      <x:c r="M21" s="30" t="str">
        <x:f>IF(A21="","",IF(AND(COUNTIF(EVIDENCE_RECORDS!$A$6:$A$205,E21)=1,EXACT(R21,INDEX(EVIDENCE_RECORDS!$AL$6:$AL$205,MATCH(E21,EVIDENCE_RECORDS!$A$6:$A$205,0))),INDEX(EVIDENCE_RECORDS!$AD$6:$AD$205,MATCH(E21,EVIDENCE_RECORDS!$A$6:$A$205,0))="VALID"),"VALID","INVALID - EVIDENCE A OWNERSHIP"))</x:f>
      </x:c>
      <x:c r="N21" s="30" t="str">
        <x:f>IF(A21="","",IF(AND(COUNTIF(EVIDENCE_RECORDS!$A$6:$A$205,F21)=1,EXACT(R21,INDEX(EVIDENCE_RECORDS!$AL$6:$AL$205,MATCH(F21,EVIDENCE_RECORDS!$A$6:$A$205,0))),INDEX(EVIDENCE_RECORDS!$AD$6:$AD$205,MATCH(F21,EVIDENCE_RECORDS!$A$6:$A$205,0))="VALID"),"VALID","INVALID - EVIDENCE B OWNERSHIP"))</x:f>
      </x:c>
      <x:c r="O21" s="30" t="str">
        <x:f>IF(A21="","",IF(AND(OR(EXACT(G21,"FACT"),EXACT(G21,"SCOPE"),EXACT(G21,"TIME"),EXACT(G21,"METHOD"),EXACT(G21,"DEFINITION"),EXACT(G21,"INTERPRETATION")),OR(EXACT(H21,"YES"),EXACT(H21,"NO"))),"VALID","INVALID - CONTROLLED TOKEN"))</x:f>
      </x:c>
      <x:c r="P21" s="30" t="str">
        <x:f>IF(A21="","",IF(AND(B21&lt;&gt;"",C21&lt;&gt;"",D21&lt;&gt;"",E21&lt;&gt;"",F21&lt;&gt;"",E21&lt;&gt;F21,I21&lt;&gt;"",J21&lt;&gt;""),"VALID","INVALID - REQUIRED FIELD"))</x:f>
      </x:c>
      <x:c r="Q21" s="30" t="str">
        <x:f>IF(A21="","",IF(AND(K21="VALID",L21="VALID",M21="VALID",N21="VALID",O21="VALID",P21="VALID"),"VALID","INVALID - CONFLICT OWNERSHIP / CONTROL"))</x:f>
      </x:c>
      <x:c r="R21" s="30" t="str">
        <x:f>IF(A21="","",B21&amp;"|~|"&amp;C21&amp;"|~|"&amp;D21)</x:f>
      </x:c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30" t="str">
        <x:f>IF(A22="","",IF(COUNTIF($A$6:$A$205,A22)=1,"VALID","INVALID - DUPLICATE CONFLICT ID"))</x:f>
      </x:c>
      <x:c r="L22" s="30" t="str">
        <x:f>IF(A22="","",IF(AND(COUNTIF(CLAIM_REGISTER!$A$6:$A$205,C22)=1,EXACT(R22,INDEX(CLAIM_REGISTER!$R$6:$R$205,MATCH(C22,CLAIM_REGISTER!$A$6:$A$205,0)))),"VALID","INVALID - CLAIM OWNERSHIP"))</x:f>
      </x:c>
      <x:c r="M22" s="30" t="str">
        <x:f>IF(A22="","",IF(AND(COUNTIF(EVIDENCE_RECORDS!$A$6:$A$205,E22)=1,EXACT(R22,INDEX(EVIDENCE_RECORDS!$AL$6:$AL$205,MATCH(E22,EVIDENCE_RECORDS!$A$6:$A$205,0))),INDEX(EVIDENCE_RECORDS!$AD$6:$AD$205,MATCH(E22,EVIDENCE_RECORDS!$A$6:$A$205,0))="VALID"),"VALID","INVALID - EVIDENCE A OWNERSHIP"))</x:f>
      </x:c>
      <x:c r="N22" s="30" t="str">
        <x:f>IF(A22="","",IF(AND(COUNTIF(EVIDENCE_RECORDS!$A$6:$A$205,F22)=1,EXACT(R22,INDEX(EVIDENCE_RECORDS!$AL$6:$AL$205,MATCH(F22,EVIDENCE_RECORDS!$A$6:$A$205,0))),INDEX(EVIDENCE_RECORDS!$AD$6:$AD$205,MATCH(F22,EVIDENCE_RECORDS!$A$6:$A$205,0))="VALID"),"VALID","INVALID - EVIDENCE B OWNERSHIP"))</x:f>
      </x:c>
      <x:c r="O22" s="30" t="str">
        <x:f>IF(A22="","",IF(AND(OR(EXACT(G22,"FACT"),EXACT(G22,"SCOPE"),EXACT(G22,"TIME"),EXACT(G22,"METHOD"),EXACT(G22,"DEFINITION"),EXACT(G22,"INTERPRETATION")),OR(EXACT(H22,"YES"),EXACT(H22,"NO"))),"VALID","INVALID - CONTROLLED TOKEN"))</x:f>
      </x:c>
      <x:c r="P22" s="30" t="str">
        <x:f>IF(A22="","",IF(AND(B22&lt;&gt;"",C22&lt;&gt;"",D22&lt;&gt;"",E22&lt;&gt;"",F22&lt;&gt;"",E22&lt;&gt;F22,I22&lt;&gt;"",J22&lt;&gt;""),"VALID","INVALID - REQUIRED FIELD"))</x:f>
      </x:c>
      <x:c r="Q22" s="30" t="str">
        <x:f>IF(A22="","",IF(AND(K22="VALID",L22="VALID",M22="VALID",N22="VALID",O22="VALID",P22="VALID"),"VALID","INVALID - CONFLICT OWNERSHIP / CONTROL"))</x:f>
      </x:c>
      <x:c r="R22" s="30" t="str">
        <x:f>IF(A22="","",B22&amp;"|~|"&amp;C22&amp;"|~|"&amp;D22)</x:f>
      </x:c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30" t="str">
        <x:f>IF(A23="","",IF(COUNTIF($A$6:$A$205,A23)=1,"VALID","INVALID - DUPLICATE CONFLICT ID"))</x:f>
      </x:c>
      <x:c r="L23" s="30" t="str">
        <x:f>IF(A23="","",IF(AND(COUNTIF(CLAIM_REGISTER!$A$6:$A$205,C23)=1,EXACT(R23,INDEX(CLAIM_REGISTER!$R$6:$R$205,MATCH(C23,CLAIM_REGISTER!$A$6:$A$205,0)))),"VALID","INVALID - CLAIM OWNERSHIP"))</x:f>
      </x:c>
      <x:c r="M23" s="30" t="str">
        <x:f>IF(A23="","",IF(AND(COUNTIF(EVIDENCE_RECORDS!$A$6:$A$205,E23)=1,EXACT(R23,INDEX(EVIDENCE_RECORDS!$AL$6:$AL$205,MATCH(E23,EVIDENCE_RECORDS!$A$6:$A$205,0))),INDEX(EVIDENCE_RECORDS!$AD$6:$AD$205,MATCH(E23,EVIDENCE_RECORDS!$A$6:$A$205,0))="VALID"),"VALID","INVALID - EVIDENCE A OWNERSHIP"))</x:f>
      </x:c>
      <x:c r="N23" s="30" t="str">
        <x:f>IF(A23="","",IF(AND(COUNTIF(EVIDENCE_RECORDS!$A$6:$A$205,F23)=1,EXACT(R23,INDEX(EVIDENCE_RECORDS!$AL$6:$AL$205,MATCH(F23,EVIDENCE_RECORDS!$A$6:$A$205,0))),INDEX(EVIDENCE_RECORDS!$AD$6:$AD$205,MATCH(F23,EVIDENCE_RECORDS!$A$6:$A$205,0))="VALID"),"VALID","INVALID - EVIDENCE B OWNERSHIP"))</x:f>
      </x:c>
      <x:c r="O23" s="30" t="str">
        <x:f>IF(A23="","",IF(AND(OR(EXACT(G23,"FACT"),EXACT(G23,"SCOPE"),EXACT(G23,"TIME"),EXACT(G23,"METHOD"),EXACT(G23,"DEFINITION"),EXACT(G23,"INTERPRETATION")),OR(EXACT(H23,"YES"),EXACT(H23,"NO"))),"VALID","INVALID - CONTROLLED TOKEN"))</x:f>
      </x:c>
      <x:c r="P23" s="30" t="str">
        <x:f>IF(A23="","",IF(AND(B23&lt;&gt;"",C23&lt;&gt;"",D23&lt;&gt;"",E23&lt;&gt;"",F23&lt;&gt;"",E23&lt;&gt;F23,I23&lt;&gt;"",J23&lt;&gt;""),"VALID","INVALID - REQUIRED FIELD"))</x:f>
      </x:c>
      <x:c r="Q23" s="30" t="str">
        <x:f>IF(A23="","",IF(AND(K23="VALID",L23="VALID",M23="VALID",N23="VALID",O23="VALID",P23="VALID"),"VALID","INVALID - CONFLICT OWNERSHIP / CONTROL"))</x:f>
      </x:c>
      <x:c r="R23" s="30" t="str">
        <x:f>IF(A23="","",B23&amp;"|~|"&amp;C23&amp;"|~|"&amp;D23)</x:f>
      </x:c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30" t="str">
        <x:f>IF(A24="","",IF(COUNTIF($A$6:$A$205,A24)=1,"VALID","INVALID - DUPLICATE CONFLICT ID"))</x:f>
      </x:c>
      <x:c r="L24" s="30" t="str">
        <x:f>IF(A24="","",IF(AND(COUNTIF(CLAIM_REGISTER!$A$6:$A$205,C24)=1,EXACT(R24,INDEX(CLAIM_REGISTER!$R$6:$R$205,MATCH(C24,CLAIM_REGISTER!$A$6:$A$205,0)))),"VALID","INVALID - CLAIM OWNERSHIP"))</x:f>
      </x:c>
      <x:c r="M24" s="30" t="str">
        <x:f>IF(A24="","",IF(AND(COUNTIF(EVIDENCE_RECORDS!$A$6:$A$205,E24)=1,EXACT(R24,INDEX(EVIDENCE_RECORDS!$AL$6:$AL$205,MATCH(E24,EVIDENCE_RECORDS!$A$6:$A$205,0))),INDEX(EVIDENCE_RECORDS!$AD$6:$AD$205,MATCH(E24,EVIDENCE_RECORDS!$A$6:$A$205,0))="VALID"),"VALID","INVALID - EVIDENCE A OWNERSHIP"))</x:f>
      </x:c>
      <x:c r="N24" s="30" t="str">
        <x:f>IF(A24="","",IF(AND(COUNTIF(EVIDENCE_RECORDS!$A$6:$A$205,F24)=1,EXACT(R24,INDEX(EVIDENCE_RECORDS!$AL$6:$AL$205,MATCH(F24,EVIDENCE_RECORDS!$A$6:$A$205,0))),INDEX(EVIDENCE_RECORDS!$AD$6:$AD$205,MATCH(F24,EVIDENCE_RECORDS!$A$6:$A$205,0))="VALID"),"VALID","INVALID - EVIDENCE B OWNERSHIP"))</x:f>
      </x:c>
      <x:c r="O24" s="30" t="str">
        <x:f>IF(A24="","",IF(AND(OR(EXACT(G24,"FACT"),EXACT(G24,"SCOPE"),EXACT(G24,"TIME"),EXACT(G24,"METHOD"),EXACT(G24,"DEFINITION"),EXACT(G24,"INTERPRETATION")),OR(EXACT(H24,"YES"),EXACT(H24,"NO"))),"VALID","INVALID - CONTROLLED TOKEN"))</x:f>
      </x:c>
      <x:c r="P24" s="30" t="str">
        <x:f>IF(A24="","",IF(AND(B24&lt;&gt;"",C24&lt;&gt;"",D24&lt;&gt;"",E24&lt;&gt;"",F24&lt;&gt;"",E24&lt;&gt;F24,I24&lt;&gt;"",J24&lt;&gt;""),"VALID","INVALID - REQUIRED FIELD"))</x:f>
      </x:c>
      <x:c r="Q24" s="30" t="str">
        <x:f>IF(A24="","",IF(AND(K24="VALID",L24="VALID",M24="VALID",N24="VALID",O24="VALID",P24="VALID"),"VALID","INVALID - CONFLICT OWNERSHIP / CONTROL"))</x:f>
      </x:c>
      <x:c r="R24" s="30" t="str">
        <x:f>IF(A24="","",B24&amp;"|~|"&amp;C24&amp;"|~|"&amp;D24)</x:f>
      </x:c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30" t="str">
        <x:f>IF(A25="","",IF(COUNTIF($A$6:$A$205,A25)=1,"VALID","INVALID - DUPLICATE CONFLICT ID"))</x:f>
      </x:c>
      <x:c r="L25" s="30" t="str">
        <x:f>IF(A25="","",IF(AND(COUNTIF(CLAIM_REGISTER!$A$6:$A$205,C25)=1,EXACT(R25,INDEX(CLAIM_REGISTER!$R$6:$R$205,MATCH(C25,CLAIM_REGISTER!$A$6:$A$205,0)))),"VALID","INVALID - CLAIM OWNERSHIP"))</x:f>
      </x:c>
      <x:c r="M25" s="30" t="str">
        <x:f>IF(A25="","",IF(AND(COUNTIF(EVIDENCE_RECORDS!$A$6:$A$205,E25)=1,EXACT(R25,INDEX(EVIDENCE_RECORDS!$AL$6:$AL$205,MATCH(E25,EVIDENCE_RECORDS!$A$6:$A$205,0))),INDEX(EVIDENCE_RECORDS!$AD$6:$AD$205,MATCH(E25,EVIDENCE_RECORDS!$A$6:$A$205,0))="VALID"),"VALID","INVALID - EVIDENCE A OWNERSHIP"))</x:f>
      </x:c>
      <x:c r="N25" s="30" t="str">
        <x:f>IF(A25="","",IF(AND(COUNTIF(EVIDENCE_RECORDS!$A$6:$A$205,F25)=1,EXACT(R25,INDEX(EVIDENCE_RECORDS!$AL$6:$AL$205,MATCH(F25,EVIDENCE_RECORDS!$A$6:$A$205,0))),INDEX(EVIDENCE_RECORDS!$AD$6:$AD$205,MATCH(F25,EVIDENCE_RECORDS!$A$6:$A$205,0))="VALID"),"VALID","INVALID - EVIDENCE B OWNERSHIP"))</x:f>
      </x:c>
      <x:c r="O25" s="30" t="str">
        <x:f>IF(A25="","",IF(AND(OR(EXACT(G25,"FACT"),EXACT(G25,"SCOPE"),EXACT(G25,"TIME"),EXACT(G25,"METHOD"),EXACT(G25,"DEFINITION"),EXACT(G25,"INTERPRETATION")),OR(EXACT(H25,"YES"),EXACT(H25,"NO"))),"VALID","INVALID - CONTROLLED TOKEN"))</x:f>
      </x:c>
      <x:c r="P25" s="30" t="str">
        <x:f>IF(A25="","",IF(AND(B25&lt;&gt;"",C25&lt;&gt;"",D25&lt;&gt;"",E25&lt;&gt;"",F25&lt;&gt;"",E25&lt;&gt;F25,I25&lt;&gt;"",J25&lt;&gt;""),"VALID","INVALID - REQUIRED FIELD"))</x:f>
      </x:c>
      <x:c r="Q25" s="30" t="str">
        <x:f>IF(A25="","",IF(AND(K25="VALID",L25="VALID",M25="VALID",N25="VALID",O25="VALID",P25="VALID"),"VALID","INVALID - CONFLICT OWNERSHIP / CONTROL"))</x:f>
      </x:c>
      <x:c r="R25" s="30" t="str">
        <x:f>IF(A25="","",B25&amp;"|~|"&amp;C25&amp;"|~|"&amp;D25)</x:f>
      </x:c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30" t="str">
        <x:f>IF(A26="","",IF(COUNTIF($A$6:$A$205,A26)=1,"VALID","INVALID - DUPLICATE CONFLICT ID"))</x:f>
      </x:c>
      <x:c r="L26" s="30" t="str">
        <x:f>IF(A26="","",IF(AND(COUNTIF(CLAIM_REGISTER!$A$6:$A$205,C26)=1,EXACT(R26,INDEX(CLAIM_REGISTER!$R$6:$R$205,MATCH(C26,CLAIM_REGISTER!$A$6:$A$205,0)))),"VALID","INVALID - CLAIM OWNERSHIP"))</x:f>
      </x:c>
      <x:c r="M26" s="30" t="str">
        <x:f>IF(A26="","",IF(AND(COUNTIF(EVIDENCE_RECORDS!$A$6:$A$205,E26)=1,EXACT(R26,INDEX(EVIDENCE_RECORDS!$AL$6:$AL$205,MATCH(E26,EVIDENCE_RECORDS!$A$6:$A$205,0))),INDEX(EVIDENCE_RECORDS!$AD$6:$AD$205,MATCH(E26,EVIDENCE_RECORDS!$A$6:$A$205,0))="VALID"),"VALID","INVALID - EVIDENCE A OWNERSHIP"))</x:f>
      </x:c>
      <x:c r="N26" s="30" t="str">
        <x:f>IF(A26="","",IF(AND(COUNTIF(EVIDENCE_RECORDS!$A$6:$A$205,F26)=1,EXACT(R26,INDEX(EVIDENCE_RECORDS!$AL$6:$AL$205,MATCH(F26,EVIDENCE_RECORDS!$A$6:$A$205,0))),INDEX(EVIDENCE_RECORDS!$AD$6:$AD$205,MATCH(F26,EVIDENCE_RECORDS!$A$6:$A$205,0))="VALID"),"VALID","INVALID - EVIDENCE B OWNERSHIP"))</x:f>
      </x:c>
      <x:c r="O26" s="30" t="str">
        <x:f>IF(A26="","",IF(AND(OR(EXACT(G26,"FACT"),EXACT(G26,"SCOPE"),EXACT(G26,"TIME"),EXACT(G26,"METHOD"),EXACT(G26,"DEFINITION"),EXACT(G26,"INTERPRETATION")),OR(EXACT(H26,"YES"),EXACT(H26,"NO"))),"VALID","INVALID - CONTROLLED TOKEN"))</x:f>
      </x:c>
      <x:c r="P26" s="30" t="str">
        <x:f>IF(A26="","",IF(AND(B26&lt;&gt;"",C26&lt;&gt;"",D26&lt;&gt;"",E26&lt;&gt;"",F26&lt;&gt;"",E26&lt;&gt;F26,I26&lt;&gt;"",J26&lt;&gt;""),"VALID","INVALID - REQUIRED FIELD"))</x:f>
      </x:c>
      <x:c r="Q26" s="30" t="str">
        <x:f>IF(A26="","",IF(AND(K26="VALID",L26="VALID",M26="VALID",N26="VALID",O26="VALID",P26="VALID"),"VALID","INVALID - CONFLICT OWNERSHIP / CONTROL"))</x:f>
      </x:c>
      <x:c r="R26" s="30" t="str">
        <x:f>IF(A26="","",B26&amp;"|~|"&amp;C26&amp;"|~|"&amp;D26)</x:f>
      </x:c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30" t="str">
        <x:f>IF(A27="","",IF(COUNTIF($A$6:$A$205,A27)=1,"VALID","INVALID - DUPLICATE CONFLICT ID"))</x:f>
      </x:c>
      <x:c r="L27" s="30" t="str">
        <x:f>IF(A27="","",IF(AND(COUNTIF(CLAIM_REGISTER!$A$6:$A$205,C27)=1,EXACT(R27,INDEX(CLAIM_REGISTER!$R$6:$R$205,MATCH(C27,CLAIM_REGISTER!$A$6:$A$205,0)))),"VALID","INVALID - CLAIM OWNERSHIP"))</x:f>
      </x:c>
      <x:c r="M27" s="30" t="str">
        <x:f>IF(A27="","",IF(AND(COUNTIF(EVIDENCE_RECORDS!$A$6:$A$205,E27)=1,EXACT(R27,INDEX(EVIDENCE_RECORDS!$AL$6:$AL$205,MATCH(E27,EVIDENCE_RECORDS!$A$6:$A$205,0))),INDEX(EVIDENCE_RECORDS!$AD$6:$AD$205,MATCH(E27,EVIDENCE_RECORDS!$A$6:$A$205,0))="VALID"),"VALID","INVALID - EVIDENCE A OWNERSHIP"))</x:f>
      </x:c>
      <x:c r="N27" s="30" t="str">
        <x:f>IF(A27="","",IF(AND(COUNTIF(EVIDENCE_RECORDS!$A$6:$A$205,F27)=1,EXACT(R27,INDEX(EVIDENCE_RECORDS!$AL$6:$AL$205,MATCH(F27,EVIDENCE_RECORDS!$A$6:$A$205,0))),INDEX(EVIDENCE_RECORDS!$AD$6:$AD$205,MATCH(F27,EVIDENCE_RECORDS!$A$6:$A$205,0))="VALID"),"VALID","INVALID - EVIDENCE B OWNERSHIP"))</x:f>
      </x:c>
      <x:c r="O27" s="30" t="str">
        <x:f>IF(A27="","",IF(AND(OR(EXACT(G27,"FACT"),EXACT(G27,"SCOPE"),EXACT(G27,"TIME"),EXACT(G27,"METHOD"),EXACT(G27,"DEFINITION"),EXACT(G27,"INTERPRETATION")),OR(EXACT(H27,"YES"),EXACT(H27,"NO"))),"VALID","INVALID - CONTROLLED TOKEN"))</x:f>
      </x:c>
      <x:c r="P27" s="30" t="str">
        <x:f>IF(A27="","",IF(AND(B27&lt;&gt;"",C27&lt;&gt;"",D27&lt;&gt;"",E27&lt;&gt;"",F27&lt;&gt;"",E27&lt;&gt;F27,I27&lt;&gt;"",J27&lt;&gt;""),"VALID","INVALID - REQUIRED FIELD"))</x:f>
      </x:c>
      <x:c r="Q27" s="30" t="str">
        <x:f>IF(A27="","",IF(AND(K27="VALID",L27="VALID",M27="VALID",N27="VALID",O27="VALID",P27="VALID"),"VALID","INVALID - CONFLICT OWNERSHIP / CONTROL"))</x:f>
      </x:c>
      <x:c r="R27" s="30" t="str">
        <x:f>IF(A27="","",B27&amp;"|~|"&amp;C27&amp;"|~|"&amp;D27)</x:f>
      </x:c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30" t="str">
        <x:f>IF(A28="","",IF(COUNTIF($A$6:$A$205,A28)=1,"VALID","INVALID - DUPLICATE CONFLICT ID"))</x:f>
      </x:c>
      <x:c r="L28" s="30" t="str">
        <x:f>IF(A28="","",IF(AND(COUNTIF(CLAIM_REGISTER!$A$6:$A$205,C28)=1,EXACT(R28,INDEX(CLAIM_REGISTER!$R$6:$R$205,MATCH(C28,CLAIM_REGISTER!$A$6:$A$205,0)))),"VALID","INVALID - CLAIM OWNERSHIP"))</x:f>
      </x:c>
      <x:c r="M28" s="30" t="str">
        <x:f>IF(A28="","",IF(AND(COUNTIF(EVIDENCE_RECORDS!$A$6:$A$205,E28)=1,EXACT(R28,INDEX(EVIDENCE_RECORDS!$AL$6:$AL$205,MATCH(E28,EVIDENCE_RECORDS!$A$6:$A$205,0))),INDEX(EVIDENCE_RECORDS!$AD$6:$AD$205,MATCH(E28,EVIDENCE_RECORDS!$A$6:$A$205,0))="VALID"),"VALID","INVALID - EVIDENCE A OWNERSHIP"))</x:f>
      </x:c>
      <x:c r="N28" s="30" t="str">
        <x:f>IF(A28="","",IF(AND(COUNTIF(EVIDENCE_RECORDS!$A$6:$A$205,F28)=1,EXACT(R28,INDEX(EVIDENCE_RECORDS!$AL$6:$AL$205,MATCH(F28,EVIDENCE_RECORDS!$A$6:$A$205,0))),INDEX(EVIDENCE_RECORDS!$AD$6:$AD$205,MATCH(F28,EVIDENCE_RECORDS!$A$6:$A$205,0))="VALID"),"VALID","INVALID - EVIDENCE B OWNERSHIP"))</x:f>
      </x:c>
      <x:c r="O28" s="30" t="str">
        <x:f>IF(A28="","",IF(AND(OR(EXACT(G28,"FACT"),EXACT(G28,"SCOPE"),EXACT(G28,"TIME"),EXACT(G28,"METHOD"),EXACT(G28,"DEFINITION"),EXACT(G28,"INTERPRETATION")),OR(EXACT(H28,"YES"),EXACT(H28,"NO"))),"VALID","INVALID - CONTROLLED TOKEN"))</x:f>
      </x:c>
      <x:c r="P28" s="30" t="str">
        <x:f>IF(A28="","",IF(AND(B28&lt;&gt;"",C28&lt;&gt;"",D28&lt;&gt;"",E28&lt;&gt;"",F28&lt;&gt;"",E28&lt;&gt;F28,I28&lt;&gt;"",J28&lt;&gt;""),"VALID","INVALID - REQUIRED FIELD"))</x:f>
      </x:c>
      <x:c r="Q28" s="30" t="str">
        <x:f>IF(A28="","",IF(AND(K28="VALID",L28="VALID",M28="VALID",N28="VALID",O28="VALID",P28="VALID"),"VALID","INVALID - CONFLICT OWNERSHIP / CONTROL"))</x:f>
      </x:c>
      <x:c r="R28" s="30" t="str">
        <x:f>IF(A28="","",B28&amp;"|~|"&amp;C28&amp;"|~|"&amp;D28)</x:f>
      </x:c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30" t="str">
        <x:f>IF(A29="","",IF(COUNTIF($A$6:$A$205,A29)=1,"VALID","INVALID - DUPLICATE CONFLICT ID"))</x:f>
      </x:c>
      <x:c r="L29" s="30" t="str">
        <x:f>IF(A29="","",IF(AND(COUNTIF(CLAIM_REGISTER!$A$6:$A$205,C29)=1,EXACT(R29,INDEX(CLAIM_REGISTER!$R$6:$R$205,MATCH(C29,CLAIM_REGISTER!$A$6:$A$205,0)))),"VALID","INVALID - CLAIM OWNERSHIP"))</x:f>
      </x:c>
      <x:c r="M29" s="30" t="str">
        <x:f>IF(A29="","",IF(AND(COUNTIF(EVIDENCE_RECORDS!$A$6:$A$205,E29)=1,EXACT(R29,INDEX(EVIDENCE_RECORDS!$AL$6:$AL$205,MATCH(E29,EVIDENCE_RECORDS!$A$6:$A$205,0))),INDEX(EVIDENCE_RECORDS!$AD$6:$AD$205,MATCH(E29,EVIDENCE_RECORDS!$A$6:$A$205,0))="VALID"),"VALID","INVALID - EVIDENCE A OWNERSHIP"))</x:f>
      </x:c>
      <x:c r="N29" s="30" t="str">
        <x:f>IF(A29="","",IF(AND(COUNTIF(EVIDENCE_RECORDS!$A$6:$A$205,F29)=1,EXACT(R29,INDEX(EVIDENCE_RECORDS!$AL$6:$AL$205,MATCH(F29,EVIDENCE_RECORDS!$A$6:$A$205,0))),INDEX(EVIDENCE_RECORDS!$AD$6:$AD$205,MATCH(F29,EVIDENCE_RECORDS!$A$6:$A$205,0))="VALID"),"VALID","INVALID - EVIDENCE B OWNERSHIP"))</x:f>
      </x:c>
      <x:c r="O29" s="30" t="str">
        <x:f>IF(A29="","",IF(AND(OR(EXACT(G29,"FACT"),EXACT(G29,"SCOPE"),EXACT(G29,"TIME"),EXACT(G29,"METHOD"),EXACT(G29,"DEFINITION"),EXACT(G29,"INTERPRETATION")),OR(EXACT(H29,"YES"),EXACT(H29,"NO"))),"VALID","INVALID - CONTROLLED TOKEN"))</x:f>
      </x:c>
      <x:c r="P29" s="30" t="str">
        <x:f>IF(A29="","",IF(AND(B29&lt;&gt;"",C29&lt;&gt;"",D29&lt;&gt;"",E29&lt;&gt;"",F29&lt;&gt;"",E29&lt;&gt;F29,I29&lt;&gt;"",J29&lt;&gt;""),"VALID","INVALID - REQUIRED FIELD"))</x:f>
      </x:c>
      <x:c r="Q29" s="30" t="str">
        <x:f>IF(A29="","",IF(AND(K29="VALID",L29="VALID",M29="VALID",N29="VALID",O29="VALID",P29="VALID"),"VALID","INVALID - CONFLICT OWNERSHIP / CONTROL"))</x:f>
      </x:c>
      <x:c r="R29" s="30" t="str">
        <x:f>IF(A29="","",B29&amp;"|~|"&amp;C29&amp;"|~|"&amp;D29)</x:f>
      </x:c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30" t="str">
        <x:f>IF(A30="","",IF(COUNTIF($A$6:$A$205,A30)=1,"VALID","INVALID - DUPLICATE CONFLICT ID"))</x:f>
      </x:c>
      <x:c r="L30" s="30" t="str">
        <x:f>IF(A30="","",IF(AND(COUNTIF(CLAIM_REGISTER!$A$6:$A$205,C30)=1,EXACT(R30,INDEX(CLAIM_REGISTER!$R$6:$R$205,MATCH(C30,CLAIM_REGISTER!$A$6:$A$205,0)))),"VALID","INVALID - CLAIM OWNERSHIP"))</x:f>
      </x:c>
      <x:c r="M30" s="30" t="str">
        <x:f>IF(A30="","",IF(AND(COUNTIF(EVIDENCE_RECORDS!$A$6:$A$205,E30)=1,EXACT(R30,INDEX(EVIDENCE_RECORDS!$AL$6:$AL$205,MATCH(E30,EVIDENCE_RECORDS!$A$6:$A$205,0))),INDEX(EVIDENCE_RECORDS!$AD$6:$AD$205,MATCH(E30,EVIDENCE_RECORDS!$A$6:$A$205,0))="VALID"),"VALID","INVALID - EVIDENCE A OWNERSHIP"))</x:f>
      </x:c>
      <x:c r="N30" s="30" t="str">
        <x:f>IF(A30="","",IF(AND(COUNTIF(EVIDENCE_RECORDS!$A$6:$A$205,F30)=1,EXACT(R30,INDEX(EVIDENCE_RECORDS!$AL$6:$AL$205,MATCH(F30,EVIDENCE_RECORDS!$A$6:$A$205,0))),INDEX(EVIDENCE_RECORDS!$AD$6:$AD$205,MATCH(F30,EVIDENCE_RECORDS!$A$6:$A$205,0))="VALID"),"VALID","INVALID - EVIDENCE B OWNERSHIP"))</x:f>
      </x:c>
      <x:c r="O30" s="30" t="str">
        <x:f>IF(A30="","",IF(AND(OR(EXACT(G30,"FACT"),EXACT(G30,"SCOPE"),EXACT(G30,"TIME"),EXACT(G30,"METHOD"),EXACT(G30,"DEFINITION"),EXACT(G30,"INTERPRETATION")),OR(EXACT(H30,"YES"),EXACT(H30,"NO"))),"VALID","INVALID - CONTROLLED TOKEN"))</x:f>
      </x:c>
      <x:c r="P30" s="30" t="str">
        <x:f>IF(A30="","",IF(AND(B30&lt;&gt;"",C30&lt;&gt;"",D30&lt;&gt;"",E30&lt;&gt;"",F30&lt;&gt;"",E30&lt;&gt;F30,I30&lt;&gt;"",J30&lt;&gt;""),"VALID","INVALID - REQUIRED FIELD"))</x:f>
      </x:c>
      <x:c r="Q30" s="30" t="str">
        <x:f>IF(A30="","",IF(AND(K30="VALID",L30="VALID",M30="VALID",N30="VALID",O30="VALID",P30="VALID"),"VALID","INVALID - CONFLICT OWNERSHIP / CONTROL"))</x:f>
      </x:c>
      <x:c r="R30" s="30" t="str">
        <x:f>IF(A30="","",B30&amp;"|~|"&amp;C30&amp;"|~|"&amp;D30)</x:f>
      </x:c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30" t="str">
        <x:f>IF(A31="","",IF(COUNTIF($A$6:$A$205,A31)=1,"VALID","INVALID - DUPLICATE CONFLICT ID"))</x:f>
      </x:c>
      <x:c r="L31" s="30" t="str">
        <x:f>IF(A31="","",IF(AND(COUNTIF(CLAIM_REGISTER!$A$6:$A$205,C31)=1,EXACT(R31,INDEX(CLAIM_REGISTER!$R$6:$R$205,MATCH(C31,CLAIM_REGISTER!$A$6:$A$205,0)))),"VALID","INVALID - CLAIM OWNERSHIP"))</x:f>
      </x:c>
      <x:c r="M31" s="30" t="str">
        <x:f>IF(A31="","",IF(AND(COUNTIF(EVIDENCE_RECORDS!$A$6:$A$205,E31)=1,EXACT(R31,INDEX(EVIDENCE_RECORDS!$AL$6:$AL$205,MATCH(E31,EVIDENCE_RECORDS!$A$6:$A$205,0))),INDEX(EVIDENCE_RECORDS!$AD$6:$AD$205,MATCH(E31,EVIDENCE_RECORDS!$A$6:$A$205,0))="VALID"),"VALID","INVALID - EVIDENCE A OWNERSHIP"))</x:f>
      </x:c>
      <x:c r="N31" s="30" t="str">
        <x:f>IF(A31="","",IF(AND(COUNTIF(EVIDENCE_RECORDS!$A$6:$A$205,F31)=1,EXACT(R31,INDEX(EVIDENCE_RECORDS!$AL$6:$AL$205,MATCH(F31,EVIDENCE_RECORDS!$A$6:$A$205,0))),INDEX(EVIDENCE_RECORDS!$AD$6:$AD$205,MATCH(F31,EVIDENCE_RECORDS!$A$6:$A$205,0))="VALID"),"VALID","INVALID - EVIDENCE B OWNERSHIP"))</x:f>
      </x:c>
      <x:c r="O31" s="30" t="str">
        <x:f>IF(A31="","",IF(AND(OR(EXACT(G31,"FACT"),EXACT(G31,"SCOPE"),EXACT(G31,"TIME"),EXACT(G31,"METHOD"),EXACT(G31,"DEFINITION"),EXACT(G31,"INTERPRETATION")),OR(EXACT(H31,"YES"),EXACT(H31,"NO"))),"VALID","INVALID - CONTROLLED TOKEN"))</x:f>
      </x:c>
      <x:c r="P31" s="30" t="str">
        <x:f>IF(A31="","",IF(AND(B31&lt;&gt;"",C31&lt;&gt;"",D31&lt;&gt;"",E31&lt;&gt;"",F31&lt;&gt;"",E31&lt;&gt;F31,I31&lt;&gt;"",J31&lt;&gt;""),"VALID","INVALID - REQUIRED FIELD"))</x:f>
      </x:c>
      <x:c r="Q31" s="30" t="str">
        <x:f>IF(A31="","",IF(AND(K31="VALID",L31="VALID",M31="VALID",N31="VALID",O31="VALID",P31="VALID"),"VALID","INVALID - CONFLICT OWNERSHIP / CONTROL"))</x:f>
      </x:c>
      <x:c r="R31" s="30" t="str">
        <x:f>IF(A31="","",B31&amp;"|~|"&amp;C31&amp;"|~|"&amp;D31)</x:f>
      </x:c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30" t="str">
        <x:f>IF(A32="","",IF(COUNTIF($A$6:$A$205,A32)=1,"VALID","INVALID - DUPLICATE CONFLICT ID"))</x:f>
      </x:c>
      <x:c r="L32" s="30" t="str">
        <x:f>IF(A32="","",IF(AND(COUNTIF(CLAIM_REGISTER!$A$6:$A$205,C32)=1,EXACT(R32,INDEX(CLAIM_REGISTER!$R$6:$R$205,MATCH(C32,CLAIM_REGISTER!$A$6:$A$205,0)))),"VALID","INVALID - CLAIM OWNERSHIP"))</x:f>
      </x:c>
      <x:c r="M32" s="30" t="str">
        <x:f>IF(A32="","",IF(AND(COUNTIF(EVIDENCE_RECORDS!$A$6:$A$205,E32)=1,EXACT(R32,INDEX(EVIDENCE_RECORDS!$AL$6:$AL$205,MATCH(E32,EVIDENCE_RECORDS!$A$6:$A$205,0))),INDEX(EVIDENCE_RECORDS!$AD$6:$AD$205,MATCH(E32,EVIDENCE_RECORDS!$A$6:$A$205,0))="VALID"),"VALID","INVALID - EVIDENCE A OWNERSHIP"))</x:f>
      </x:c>
      <x:c r="N32" s="30" t="str">
        <x:f>IF(A32="","",IF(AND(COUNTIF(EVIDENCE_RECORDS!$A$6:$A$205,F32)=1,EXACT(R32,INDEX(EVIDENCE_RECORDS!$AL$6:$AL$205,MATCH(F32,EVIDENCE_RECORDS!$A$6:$A$205,0))),INDEX(EVIDENCE_RECORDS!$AD$6:$AD$205,MATCH(F32,EVIDENCE_RECORDS!$A$6:$A$205,0))="VALID"),"VALID","INVALID - EVIDENCE B OWNERSHIP"))</x:f>
      </x:c>
      <x:c r="O32" s="30" t="str">
        <x:f>IF(A32="","",IF(AND(OR(EXACT(G32,"FACT"),EXACT(G32,"SCOPE"),EXACT(G32,"TIME"),EXACT(G32,"METHOD"),EXACT(G32,"DEFINITION"),EXACT(G32,"INTERPRETATION")),OR(EXACT(H32,"YES"),EXACT(H32,"NO"))),"VALID","INVALID - CONTROLLED TOKEN"))</x:f>
      </x:c>
      <x:c r="P32" s="30" t="str">
        <x:f>IF(A32="","",IF(AND(B32&lt;&gt;"",C32&lt;&gt;"",D32&lt;&gt;"",E32&lt;&gt;"",F32&lt;&gt;"",E32&lt;&gt;F32,I32&lt;&gt;"",J32&lt;&gt;""),"VALID","INVALID - REQUIRED FIELD"))</x:f>
      </x:c>
      <x:c r="Q32" s="30" t="str">
        <x:f>IF(A32="","",IF(AND(K32="VALID",L32="VALID",M32="VALID",N32="VALID",O32="VALID",P32="VALID"),"VALID","INVALID - CONFLICT OWNERSHIP / CONTROL"))</x:f>
      </x:c>
      <x:c r="R32" s="30" t="str">
        <x:f>IF(A32="","",B32&amp;"|~|"&amp;C32&amp;"|~|"&amp;D32)</x:f>
      </x:c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30" t="str">
        <x:f>IF(A33="","",IF(COUNTIF($A$6:$A$205,A33)=1,"VALID","INVALID - DUPLICATE CONFLICT ID"))</x:f>
      </x:c>
      <x:c r="L33" s="30" t="str">
        <x:f>IF(A33="","",IF(AND(COUNTIF(CLAIM_REGISTER!$A$6:$A$205,C33)=1,EXACT(R33,INDEX(CLAIM_REGISTER!$R$6:$R$205,MATCH(C33,CLAIM_REGISTER!$A$6:$A$205,0)))),"VALID","INVALID - CLAIM OWNERSHIP"))</x:f>
      </x:c>
      <x:c r="M33" s="30" t="str">
        <x:f>IF(A33="","",IF(AND(COUNTIF(EVIDENCE_RECORDS!$A$6:$A$205,E33)=1,EXACT(R33,INDEX(EVIDENCE_RECORDS!$AL$6:$AL$205,MATCH(E33,EVIDENCE_RECORDS!$A$6:$A$205,0))),INDEX(EVIDENCE_RECORDS!$AD$6:$AD$205,MATCH(E33,EVIDENCE_RECORDS!$A$6:$A$205,0))="VALID"),"VALID","INVALID - EVIDENCE A OWNERSHIP"))</x:f>
      </x:c>
      <x:c r="N33" s="30" t="str">
        <x:f>IF(A33="","",IF(AND(COUNTIF(EVIDENCE_RECORDS!$A$6:$A$205,F33)=1,EXACT(R33,INDEX(EVIDENCE_RECORDS!$AL$6:$AL$205,MATCH(F33,EVIDENCE_RECORDS!$A$6:$A$205,0))),INDEX(EVIDENCE_RECORDS!$AD$6:$AD$205,MATCH(F33,EVIDENCE_RECORDS!$A$6:$A$205,0))="VALID"),"VALID","INVALID - EVIDENCE B OWNERSHIP"))</x:f>
      </x:c>
      <x:c r="O33" s="30" t="str">
        <x:f>IF(A33="","",IF(AND(OR(EXACT(G33,"FACT"),EXACT(G33,"SCOPE"),EXACT(G33,"TIME"),EXACT(G33,"METHOD"),EXACT(G33,"DEFINITION"),EXACT(G33,"INTERPRETATION")),OR(EXACT(H33,"YES"),EXACT(H33,"NO"))),"VALID","INVALID - CONTROLLED TOKEN"))</x:f>
      </x:c>
      <x:c r="P33" s="30" t="str">
        <x:f>IF(A33="","",IF(AND(B33&lt;&gt;"",C33&lt;&gt;"",D33&lt;&gt;"",E33&lt;&gt;"",F33&lt;&gt;"",E33&lt;&gt;F33,I33&lt;&gt;"",J33&lt;&gt;""),"VALID","INVALID - REQUIRED FIELD"))</x:f>
      </x:c>
      <x:c r="Q33" s="30" t="str">
        <x:f>IF(A33="","",IF(AND(K33="VALID",L33="VALID",M33="VALID",N33="VALID",O33="VALID",P33="VALID"),"VALID","INVALID - CONFLICT OWNERSHIP / CONTROL"))</x:f>
      </x:c>
      <x:c r="R33" s="30" t="str">
        <x:f>IF(A33="","",B33&amp;"|~|"&amp;C33&amp;"|~|"&amp;D33)</x:f>
      </x:c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30" t="str">
        <x:f>IF(A34="","",IF(COUNTIF($A$6:$A$205,A34)=1,"VALID","INVALID - DUPLICATE CONFLICT ID"))</x:f>
      </x:c>
      <x:c r="L34" s="30" t="str">
        <x:f>IF(A34="","",IF(AND(COUNTIF(CLAIM_REGISTER!$A$6:$A$205,C34)=1,EXACT(R34,INDEX(CLAIM_REGISTER!$R$6:$R$205,MATCH(C34,CLAIM_REGISTER!$A$6:$A$205,0)))),"VALID","INVALID - CLAIM OWNERSHIP"))</x:f>
      </x:c>
      <x:c r="M34" s="30" t="str">
        <x:f>IF(A34="","",IF(AND(COUNTIF(EVIDENCE_RECORDS!$A$6:$A$205,E34)=1,EXACT(R34,INDEX(EVIDENCE_RECORDS!$AL$6:$AL$205,MATCH(E34,EVIDENCE_RECORDS!$A$6:$A$205,0))),INDEX(EVIDENCE_RECORDS!$AD$6:$AD$205,MATCH(E34,EVIDENCE_RECORDS!$A$6:$A$205,0))="VALID"),"VALID","INVALID - EVIDENCE A OWNERSHIP"))</x:f>
      </x:c>
      <x:c r="N34" s="30" t="str">
        <x:f>IF(A34="","",IF(AND(COUNTIF(EVIDENCE_RECORDS!$A$6:$A$205,F34)=1,EXACT(R34,INDEX(EVIDENCE_RECORDS!$AL$6:$AL$205,MATCH(F34,EVIDENCE_RECORDS!$A$6:$A$205,0))),INDEX(EVIDENCE_RECORDS!$AD$6:$AD$205,MATCH(F34,EVIDENCE_RECORDS!$A$6:$A$205,0))="VALID"),"VALID","INVALID - EVIDENCE B OWNERSHIP"))</x:f>
      </x:c>
      <x:c r="O34" s="30" t="str">
        <x:f>IF(A34="","",IF(AND(OR(EXACT(G34,"FACT"),EXACT(G34,"SCOPE"),EXACT(G34,"TIME"),EXACT(G34,"METHOD"),EXACT(G34,"DEFINITION"),EXACT(G34,"INTERPRETATION")),OR(EXACT(H34,"YES"),EXACT(H34,"NO"))),"VALID","INVALID - CONTROLLED TOKEN"))</x:f>
      </x:c>
      <x:c r="P34" s="30" t="str">
        <x:f>IF(A34="","",IF(AND(B34&lt;&gt;"",C34&lt;&gt;"",D34&lt;&gt;"",E34&lt;&gt;"",F34&lt;&gt;"",E34&lt;&gt;F34,I34&lt;&gt;"",J34&lt;&gt;""),"VALID","INVALID - REQUIRED FIELD"))</x:f>
      </x:c>
      <x:c r="Q34" s="30" t="str">
        <x:f>IF(A34="","",IF(AND(K34="VALID",L34="VALID",M34="VALID",N34="VALID",O34="VALID",P34="VALID"),"VALID","INVALID - CONFLICT OWNERSHIP / CONTROL"))</x:f>
      </x:c>
      <x:c r="R34" s="30" t="str">
        <x:f>IF(A34="","",B34&amp;"|~|"&amp;C34&amp;"|~|"&amp;D34)</x:f>
      </x:c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30" t="str">
        <x:f>IF(A35="","",IF(COUNTIF($A$6:$A$205,A35)=1,"VALID","INVALID - DUPLICATE CONFLICT ID"))</x:f>
      </x:c>
      <x:c r="L35" s="30" t="str">
        <x:f>IF(A35="","",IF(AND(COUNTIF(CLAIM_REGISTER!$A$6:$A$205,C35)=1,EXACT(R35,INDEX(CLAIM_REGISTER!$R$6:$R$205,MATCH(C35,CLAIM_REGISTER!$A$6:$A$205,0)))),"VALID","INVALID - CLAIM OWNERSHIP"))</x:f>
      </x:c>
      <x:c r="M35" s="30" t="str">
        <x:f>IF(A35="","",IF(AND(COUNTIF(EVIDENCE_RECORDS!$A$6:$A$205,E35)=1,EXACT(R35,INDEX(EVIDENCE_RECORDS!$AL$6:$AL$205,MATCH(E35,EVIDENCE_RECORDS!$A$6:$A$205,0))),INDEX(EVIDENCE_RECORDS!$AD$6:$AD$205,MATCH(E35,EVIDENCE_RECORDS!$A$6:$A$205,0))="VALID"),"VALID","INVALID - EVIDENCE A OWNERSHIP"))</x:f>
      </x:c>
      <x:c r="N35" s="30" t="str">
        <x:f>IF(A35="","",IF(AND(COUNTIF(EVIDENCE_RECORDS!$A$6:$A$205,F35)=1,EXACT(R35,INDEX(EVIDENCE_RECORDS!$AL$6:$AL$205,MATCH(F35,EVIDENCE_RECORDS!$A$6:$A$205,0))),INDEX(EVIDENCE_RECORDS!$AD$6:$AD$205,MATCH(F35,EVIDENCE_RECORDS!$A$6:$A$205,0))="VALID"),"VALID","INVALID - EVIDENCE B OWNERSHIP"))</x:f>
      </x:c>
      <x:c r="O35" s="30" t="str">
        <x:f>IF(A35="","",IF(AND(OR(EXACT(G35,"FACT"),EXACT(G35,"SCOPE"),EXACT(G35,"TIME"),EXACT(G35,"METHOD"),EXACT(G35,"DEFINITION"),EXACT(G35,"INTERPRETATION")),OR(EXACT(H35,"YES"),EXACT(H35,"NO"))),"VALID","INVALID - CONTROLLED TOKEN"))</x:f>
      </x:c>
      <x:c r="P35" s="30" t="str">
        <x:f>IF(A35="","",IF(AND(B35&lt;&gt;"",C35&lt;&gt;"",D35&lt;&gt;"",E35&lt;&gt;"",F35&lt;&gt;"",E35&lt;&gt;F35,I35&lt;&gt;"",J35&lt;&gt;""),"VALID","INVALID - REQUIRED FIELD"))</x:f>
      </x:c>
      <x:c r="Q35" s="30" t="str">
        <x:f>IF(A35="","",IF(AND(K35="VALID",L35="VALID",M35="VALID",N35="VALID",O35="VALID",P35="VALID"),"VALID","INVALID - CONFLICT OWNERSHIP / CONTROL"))</x:f>
      </x:c>
      <x:c r="R35" s="30" t="str">
        <x:f>IF(A35="","",B35&amp;"|~|"&amp;C35&amp;"|~|"&amp;D35)</x:f>
      </x:c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30" t="str">
        <x:f>IF(A36="","",IF(COUNTIF($A$6:$A$205,A36)=1,"VALID","INVALID - DUPLICATE CONFLICT ID"))</x:f>
      </x:c>
      <x:c r="L36" s="30" t="str">
        <x:f>IF(A36="","",IF(AND(COUNTIF(CLAIM_REGISTER!$A$6:$A$205,C36)=1,EXACT(R36,INDEX(CLAIM_REGISTER!$R$6:$R$205,MATCH(C36,CLAIM_REGISTER!$A$6:$A$205,0)))),"VALID","INVALID - CLAIM OWNERSHIP"))</x:f>
      </x:c>
      <x:c r="M36" s="30" t="str">
        <x:f>IF(A36="","",IF(AND(COUNTIF(EVIDENCE_RECORDS!$A$6:$A$205,E36)=1,EXACT(R36,INDEX(EVIDENCE_RECORDS!$AL$6:$AL$205,MATCH(E36,EVIDENCE_RECORDS!$A$6:$A$205,0))),INDEX(EVIDENCE_RECORDS!$AD$6:$AD$205,MATCH(E36,EVIDENCE_RECORDS!$A$6:$A$205,0))="VALID"),"VALID","INVALID - EVIDENCE A OWNERSHIP"))</x:f>
      </x:c>
      <x:c r="N36" s="30" t="str">
        <x:f>IF(A36="","",IF(AND(COUNTIF(EVIDENCE_RECORDS!$A$6:$A$205,F36)=1,EXACT(R36,INDEX(EVIDENCE_RECORDS!$AL$6:$AL$205,MATCH(F36,EVIDENCE_RECORDS!$A$6:$A$205,0))),INDEX(EVIDENCE_RECORDS!$AD$6:$AD$205,MATCH(F36,EVIDENCE_RECORDS!$A$6:$A$205,0))="VALID"),"VALID","INVALID - EVIDENCE B OWNERSHIP"))</x:f>
      </x:c>
      <x:c r="O36" s="30" t="str">
        <x:f>IF(A36="","",IF(AND(OR(EXACT(G36,"FACT"),EXACT(G36,"SCOPE"),EXACT(G36,"TIME"),EXACT(G36,"METHOD"),EXACT(G36,"DEFINITION"),EXACT(G36,"INTERPRETATION")),OR(EXACT(H36,"YES"),EXACT(H36,"NO"))),"VALID","INVALID - CONTROLLED TOKEN"))</x:f>
      </x:c>
      <x:c r="P36" s="30" t="str">
        <x:f>IF(A36="","",IF(AND(B36&lt;&gt;"",C36&lt;&gt;"",D36&lt;&gt;"",E36&lt;&gt;"",F36&lt;&gt;"",E36&lt;&gt;F36,I36&lt;&gt;"",J36&lt;&gt;""),"VALID","INVALID - REQUIRED FIELD"))</x:f>
      </x:c>
      <x:c r="Q36" s="30" t="str">
        <x:f>IF(A36="","",IF(AND(K36="VALID",L36="VALID",M36="VALID",N36="VALID",O36="VALID",P36="VALID"),"VALID","INVALID - CONFLICT OWNERSHIP / CONTROL"))</x:f>
      </x:c>
      <x:c r="R36" s="30" t="str">
        <x:f>IF(A36="","",B36&amp;"|~|"&amp;C36&amp;"|~|"&amp;D36)</x:f>
      </x:c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30" t="str">
        <x:f>IF(A37="","",IF(COUNTIF($A$6:$A$205,A37)=1,"VALID","INVALID - DUPLICATE CONFLICT ID"))</x:f>
      </x:c>
      <x:c r="L37" s="30" t="str">
        <x:f>IF(A37="","",IF(AND(COUNTIF(CLAIM_REGISTER!$A$6:$A$205,C37)=1,EXACT(R37,INDEX(CLAIM_REGISTER!$R$6:$R$205,MATCH(C37,CLAIM_REGISTER!$A$6:$A$205,0)))),"VALID","INVALID - CLAIM OWNERSHIP"))</x:f>
      </x:c>
      <x:c r="M37" s="30" t="str">
        <x:f>IF(A37="","",IF(AND(COUNTIF(EVIDENCE_RECORDS!$A$6:$A$205,E37)=1,EXACT(R37,INDEX(EVIDENCE_RECORDS!$AL$6:$AL$205,MATCH(E37,EVIDENCE_RECORDS!$A$6:$A$205,0))),INDEX(EVIDENCE_RECORDS!$AD$6:$AD$205,MATCH(E37,EVIDENCE_RECORDS!$A$6:$A$205,0))="VALID"),"VALID","INVALID - EVIDENCE A OWNERSHIP"))</x:f>
      </x:c>
      <x:c r="N37" s="30" t="str">
        <x:f>IF(A37="","",IF(AND(COUNTIF(EVIDENCE_RECORDS!$A$6:$A$205,F37)=1,EXACT(R37,INDEX(EVIDENCE_RECORDS!$AL$6:$AL$205,MATCH(F37,EVIDENCE_RECORDS!$A$6:$A$205,0))),INDEX(EVIDENCE_RECORDS!$AD$6:$AD$205,MATCH(F37,EVIDENCE_RECORDS!$A$6:$A$205,0))="VALID"),"VALID","INVALID - EVIDENCE B OWNERSHIP"))</x:f>
      </x:c>
      <x:c r="O37" s="30" t="str">
        <x:f>IF(A37="","",IF(AND(OR(EXACT(G37,"FACT"),EXACT(G37,"SCOPE"),EXACT(G37,"TIME"),EXACT(G37,"METHOD"),EXACT(G37,"DEFINITION"),EXACT(G37,"INTERPRETATION")),OR(EXACT(H37,"YES"),EXACT(H37,"NO"))),"VALID","INVALID - CONTROLLED TOKEN"))</x:f>
      </x:c>
      <x:c r="P37" s="30" t="str">
        <x:f>IF(A37="","",IF(AND(B37&lt;&gt;"",C37&lt;&gt;"",D37&lt;&gt;"",E37&lt;&gt;"",F37&lt;&gt;"",E37&lt;&gt;F37,I37&lt;&gt;"",J37&lt;&gt;""),"VALID","INVALID - REQUIRED FIELD"))</x:f>
      </x:c>
      <x:c r="Q37" s="30" t="str">
        <x:f>IF(A37="","",IF(AND(K37="VALID",L37="VALID",M37="VALID",N37="VALID",O37="VALID",P37="VALID"),"VALID","INVALID - CONFLICT OWNERSHIP / CONTROL"))</x:f>
      </x:c>
      <x:c r="R37" s="30" t="str">
        <x:f>IF(A37="","",B37&amp;"|~|"&amp;C37&amp;"|~|"&amp;D37)</x:f>
      </x:c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30" t="str">
        <x:f>IF(A38="","",IF(COUNTIF($A$6:$A$205,A38)=1,"VALID","INVALID - DUPLICATE CONFLICT ID"))</x:f>
      </x:c>
      <x:c r="L38" s="30" t="str">
        <x:f>IF(A38="","",IF(AND(COUNTIF(CLAIM_REGISTER!$A$6:$A$205,C38)=1,EXACT(R38,INDEX(CLAIM_REGISTER!$R$6:$R$205,MATCH(C38,CLAIM_REGISTER!$A$6:$A$205,0)))),"VALID","INVALID - CLAIM OWNERSHIP"))</x:f>
      </x:c>
      <x:c r="M38" s="30" t="str">
        <x:f>IF(A38="","",IF(AND(COUNTIF(EVIDENCE_RECORDS!$A$6:$A$205,E38)=1,EXACT(R38,INDEX(EVIDENCE_RECORDS!$AL$6:$AL$205,MATCH(E38,EVIDENCE_RECORDS!$A$6:$A$205,0))),INDEX(EVIDENCE_RECORDS!$AD$6:$AD$205,MATCH(E38,EVIDENCE_RECORDS!$A$6:$A$205,0))="VALID"),"VALID","INVALID - EVIDENCE A OWNERSHIP"))</x:f>
      </x:c>
      <x:c r="N38" s="30" t="str">
        <x:f>IF(A38="","",IF(AND(COUNTIF(EVIDENCE_RECORDS!$A$6:$A$205,F38)=1,EXACT(R38,INDEX(EVIDENCE_RECORDS!$AL$6:$AL$205,MATCH(F38,EVIDENCE_RECORDS!$A$6:$A$205,0))),INDEX(EVIDENCE_RECORDS!$AD$6:$AD$205,MATCH(F38,EVIDENCE_RECORDS!$A$6:$A$205,0))="VALID"),"VALID","INVALID - EVIDENCE B OWNERSHIP"))</x:f>
      </x:c>
      <x:c r="O38" s="30" t="str">
        <x:f>IF(A38="","",IF(AND(OR(EXACT(G38,"FACT"),EXACT(G38,"SCOPE"),EXACT(G38,"TIME"),EXACT(G38,"METHOD"),EXACT(G38,"DEFINITION"),EXACT(G38,"INTERPRETATION")),OR(EXACT(H38,"YES"),EXACT(H38,"NO"))),"VALID","INVALID - CONTROLLED TOKEN"))</x:f>
      </x:c>
      <x:c r="P38" s="30" t="str">
        <x:f>IF(A38="","",IF(AND(B38&lt;&gt;"",C38&lt;&gt;"",D38&lt;&gt;"",E38&lt;&gt;"",F38&lt;&gt;"",E38&lt;&gt;F38,I38&lt;&gt;"",J38&lt;&gt;""),"VALID","INVALID - REQUIRED FIELD"))</x:f>
      </x:c>
      <x:c r="Q38" s="30" t="str">
        <x:f>IF(A38="","",IF(AND(K38="VALID",L38="VALID",M38="VALID",N38="VALID",O38="VALID",P38="VALID"),"VALID","INVALID - CONFLICT OWNERSHIP / CONTROL"))</x:f>
      </x:c>
      <x:c r="R38" s="30" t="str">
        <x:f>IF(A38="","",B38&amp;"|~|"&amp;C38&amp;"|~|"&amp;D38)</x:f>
      </x:c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30" t="str">
        <x:f>IF(A39="","",IF(COUNTIF($A$6:$A$205,A39)=1,"VALID","INVALID - DUPLICATE CONFLICT ID"))</x:f>
      </x:c>
      <x:c r="L39" s="30" t="str">
        <x:f>IF(A39="","",IF(AND(COUNTIF(CLAIM_REGISTER!$A$6:$A$205,C39)=1,EXACT(R39,INDEX(CLAIM_REGISTER!$R$6:$R$205,MATCH(C39,CLAIM_REGISTER!$A$6:$A$205,0)))),"VALID","INVALID - CLAIM OWNERSHIP"))</x:f>
      </x:c>
      <x:c r="M39" s="30" t="str">
        <x:f>IF(A39="","",IF(AND(COUNTIF(EVIDENCE_RECORDS!$A$6:$A$205,E39)=1,EXACT(R39,INDEX(EVIDENCE_RECORDS!$AL$6:$AL$205,MATCH(E39,EVIDENCE_RECORDS!$A$6:$A$205,0))),INDEX(EVIDENCE_RECORDS!$AD$6:$AD$205,MATCH(E39,EVIDENCE_RECORDS!$A$6:$A$205,0))="VALID"),"VALID","INVALID - EVIDENCE A OWNERSHIP"))</x:f>
      </x:c>
      <x:c r="N39" s="30" t="str">
        <x:f>IF(A39="","",IF(AND(COUNTIF(EVIDENCE_RECORDS!$A$6:$A$205,F39)=1,EXACT(R39,INDEX(EVIDENCE_RECORDS!$AL$6:$AL$205,MATCH(F39,EVIDENCE_RECORDS!$A$6:$A$205,0))),INDEX(EVIDENCE_RECORDS!$AD$6:$AD$205,MATCH(F39,EVIDENCE_RECORDS!$A$6:$A$205,0))="VALID"),"VALID","INVALID - EVIDENCE B OWNERSHIP"))</x:f>
      </x:c>
      <x:c r="O39" s="30" t="str">
        <x:f>IF(A39="","",IF(AND(OR(EXACT(G39,"FACT"),EXACT(G39,"SCOPE"),EXACT(G39,"TIME"),EXACT(G39,"METHOD"),EXACT(G39,"DEFINITION"),EXACT(G39,"INTERPRETATION")),OR(EXACT(H39,"YES"),EXACT(H39,"NO"))),"VALID","INVALID - CONTROLLED TOKEN"))</x:f>
      </x:c>
      <x:c r="P39" s="30" t="str">
        <x:f>IF(A39="","",IF(AND(B39&lt;&gt;"",C39&lt;&gt;"",D39&lt;&gt;"",E39&lt;&gt;"",F39&lt;&gt;"",E39&lt;&gt;F39,I39&lt;&gt;"",J39&lt;&gt;""),"VALID","INVALID - REQUIRED FIELD"))</x:f>
      </x:c>
      <x:c r="Q39" s="30" t="str">
        <x:f>IF(A39="","",IF(AND(K39="VALID",L39="VALID",M39="VALID",N39="VALID",O39="VALID",P39="VALID"),"VALID","INVALID - CONFLICT OWNERSHIP / CONTROL"))</x:f>
      </x:c>
      <x:c r="R39" s="30" t="str">
        <x:f>IF(A39="","",B39&amp;"|~|"&amp;C39&amp;"|~|"&amp;D39)</x:f>
      </x:c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30" t="str">
        <x:f>IF(A40="","",IF(COUNTIF($A$6:$A$205,A40)=1,"VALID","INVALID - DUPLICATE CONFLICT ID"))</x:f>
      </x:c>
      <x:c r="L40" s="30" t="str">
        <x:f>IF(A40="","",IF(AND(COUNTIF(CLAIM_REGISTER!$A$6:$A$205,C40)=1,EXACT(R40,INDEX(CLAIM_REGISTER!$R$6:$R$205,MATCH(C40,CLAIM_REGISTER!$A$6:$A$205,0)))),"VALID","INVALID - CLAIM OWNERSHIP"))</x:f>
      </x:c>
      <x:c r="M40" s="30" t="str">
        <x:f>IF(A40="","",IF(AND(COUNTIF(EVIDENCE_RECORDS!$A$6:$A$205,E40)=1,EXACT(R40,INDEX(EVIDENCE_RECORDS!$AL$6:$AL$205,MATCH(E40,EVIDENCE_RECORDS!$A$6:$A$205,0))),INDEX(EVIDENCE_RECORDS!$AD$6:$AD$205,MATCH(E40,EVIDENCE_RECORDS!$A$6:$A$205,0))="VALID"),"VALID","INVALID - EVIDENCE A OWNERSHIP"))</x:f>
      </x:c>
      <x:c r="N40" s="30" t="str">
        <x:f>IF(A40="","",IF(AND(COUNTIF(EVIDENCE_RECORDS!$A$6:$A$205,F40)=1,EXACT(R40,INDEX(EVIDENCE_RECORDS!$AL$6:$AL$205,MATCH(F40,EVIDENCE_RECORDS!$A$6:$A$205,0))),INDEX(EVIDENCE_RECORDS!$AD$6:$AD$205,MATCH(F40,EVIDENCE_RECORDS!$A$6:$A$205,0))="VALID"),"VALID","INVALID - EVIDENCE B OWNERSHIP"))</x:f>
      </x:c>
      <x:c r="O40" s="30" t="str">
        <x:f>IF(A40="","",IF(AND(OR(EXACT(G40,"FACT"),EXACT(G40,"SCOPE"),EXACT(G40,"TIME"),EXACT(G40,"METHOD"),EXACT(G40,"DEFINITION"),EXACT(G40,"INTERPRETATION")),OR(EXACT(H40,"YES"),EXACT(H40,"NO"))),"VALID","INVALID - CONTROLLED TOKEN"))</x:f>
      </x:c>
      <x:c r="P40" s="30" t="str">
        <x:f>IF(A40="","",IF(AND(B40&lt;&gt;"",C40&lt;&gt;"",D40&lt;&gt;"",E40&lt;&gt;"",F40&lt;&gt;"",E40&lt;&gt;F40,I40&lt;&gt;"",J40&lt;&gt;""),"VALID","INVALID - REQUIRED FIELD"))</x:f>
      </x:c>
      <x:c r="Q40" s="30" t="str">
        <x:f>IF(A40="","",IF(AND(K40="VALID",L40="VALID",M40="VALID",N40="VALID",O40="VALID",P40="VALID"),"VALID","INVALID - CONFLICT OWNERSHIP / CONTROL"))</x:f>
      </x:c>
      <x:c r="R40" s="30" t="str">
        <x:f>IF(A40="","",B40&amp;"|~|"&amp;C40&amp;"|~|"&amp;D40)</x:f>
      </x:c>
    </x:row>
    <x:row r="41">
      <x:c r="A41" s="24"/>
      <x:c r="B41" s="24"/>
      <x:c r="C41" s="24"/>
      <x:c r="D41" s="24"/>
      <x:c r="E41" s="24"/>
      <x:c r="F41" s="24"/>
      <x:c r="G41" s="24"/>
      <x:c r="H41" s="24"/>
      <x:c r="I41" s="24"/>
      <x:c r="J41" s="24"/>
      <x:c r="K41" s="30" t="str">
        <x:f>IF(A41="","",IF(COUNTIF($A$6:$A$205,A41)=1,"VALID","INVALID - DUPLICATE CONFLICT ID"))</x:f>
      </x:c>
      <x:c r="L41" s="30" t="str">
        <x:f>IF(A41="","",IF(AND(COUNTIF(CLAIM_REGISTER!$A$6:$A$205,C41)=1,EXACT(R41,INDEX(CLAIM_REGISTER!$R$6:$R$205,MATCH(C41,CLAIM_REGISTER!$A$6:$A$205,0)))),"VALID","INVALID - CLAIM OWNERSHIP"))</x:f>
      </x:c>
      <x:c r="M41" s="30" t="str">
        <x:f>IF(A41="","",IF(AND(COUNTIF(EVIDENCE_RECORDS!$A$6:$A$205,E41)=1,EXACT(R41,INDEX(EVIDENCE_RECORDS!$AL$6:$AL$205,MATCH(E41,EVIDENCE_RECORDS!$A$6:$A$205,0))),INDEX(EVIDENCE_RECORDS!$AD$6:$AD$205,MATCH(E41,EVIDENCE_RECORDS!$A$6:$A$205,0))="VALID"),"VALID","INVALID - EVIDENCE A OWNERSHIP"))</x:f>
      </x:c>
      <x:c r="N41" s="30" t="str">
        <x:f>IF(A41="","",IF(AND(COUNTIF(EVIDENCE_RECORDS!$A$6:$A$205,F41)=1,EXACT(R41,INDEX(EVIDENCE_RECORDS!$AL$6:$AL$205,MATCH(F41,EVIDENCE_RECORDS!$A$6:$A$205,0))),INDEX(EVIDENCE_RECORDS!$AD$6:$AD$205,MATCH(F41,EVIDENCE_RECORDS!$A$6:$A$205,0))="VALID"),"VALID","INVALID - EVIDENCE B OWNERSHIP"))</x:f>
      </x:c>
      <x:c r="O41" s="30" t="str">
        <x:f>IF(A41="","",IF(AND(OR(EXACT(G41,"FACT"),EXACT(G41,"SCOPE"),EXACT(G41,"TIME"),EXACT(G41,"METHOD"),EXACT(G41,"DEFINITION"),EXACT(G41,"INTERPRETATION")),OR(EXACT(H41,"YES"),EXACT(H41,"NO"))),"VALID","INVALID - CONTROLLED TOKEN"))</x:f>
      </x:c>
      <x:c r="P41" s="30" t="str">
        <x:f>IF(A41="","",IF(AND(B41&lt;&gt;"",C41&lt;&gt;"",D41&lt;&gt;"",E41&lt;&gt;"",F41&lt;&gt;"",E41&lt;&gt;F41,I41&lt;&gt;"",J41&lt;&gt;""),"VALID","INVALID - REQUIRED FIELD"))</x:f>
      </x:c>
      <x:c r="Q41" s="30" t="str">
        <x:f>IF(A41="","",IF(AND(K41="VALID",L41="VALID",M41="VALID",N41="VALID",O41="VALID",P41="VALID"),"VALID","INVALID - CONFLICT OWNERSHIP / CONTROL"))</x:f>
      </x:c>
      <x:c r="R41" s="30" t="str">
        <x:f>IF(A41="","",B41&amp;"|~|"&amp;C41&amp;"|~|"&amp;D41)</x:f>
      </x:c>
    </x:row>
    <x:row r="42">
      <x:c r="A42" s="24"/>
      <x:c r="B42" s="24"/>
      <x:c r="C42" s="24"/>
      <x:c r="D42" s="24"/>
      <x:c r="E42" s="24"/>
      <x:c r="F42" s="24"/>
      <x:c r="G42" s="24"/>
      <x:c r="H42" s="24"/>
      <x:c r="I42" s="24"/>
      <x:c r="J42" s="24"/>
      <x:c r="K42" s="30" t="str">
        <x:f>IF(A42="","",IF(COUNTIF($A$6:$A$205,A42)=1,"VALID","INVALID - DUPLICATE CONFLICT ID"))</x:f>
      </x:c>
      <x:c r="L42" s="30" t="str">
        <x:f>IF(A42="","",IF(AND(COUNTIF(CLAIM_REGISTER!$A$6:$A$205,C42)=1,EXACT(R42,INDEX(CLAIM_REGISTER!$R$6:$R$205,MATCH(C42,CLAIM_REGISTER!$A$6:$A$205,0)))),"VALID","INVALID - CLAIM OWNERSHIP"))</x:f>
      </x:c>
      <x:c r="M42" s="30" t="str">
        <x:f>IF(A42="","",IF(AND(COUNTIF(EVIDENCE_RECORDS!$A$6:$A$205,E42)=1,EXACT(R42,INDEX(EVIDENCE_RECORDS!$AL$6:$AL$205,MATCH(E42,EVIDENCE_RECORDS!$A$6:$A$205,0))),INDEX(EVIDENCE_RECORDS!$AD$6:$AD$205,MATCH(E42,EVIDENCE_RECORDS!$A$6:$A$205,0))="VALID"),"VALID","INVALID - EVIDENCE A OWNERSHIP"))</x:f>
      </x:c>
      <x:c r="N42" s="30" t="str">
        <x:f>IF(A42="","",IF(AND(COUNTIF(EVIDENCE_RECORDS!$A$6:$A$205,F42)=1,EXACT(R42,INDEX(EVIDENCE_RECORDS!$AL$6:$AL$205,MATCH(F42,EVIDENCE_RECORDS!$A$6:$A$205,0))),INDEX(EVIDENCE_RECORDS!$AD$6:$AD$205,MATCH(F42,EVIDENCE_RECORDS!$A$6:$A$205,0))="VALID"),"VALID","INVALID - EVIDENCE B OWNERSHIP"))</x:f>
      </x:c>
      <x:c r="O42" s="30" t="str">
        <x:f>IF(A42="","",IF(AND(OR(EXACT(G42,"FACT"),EXACT(G42,"SCOPE"),EXACT(G42,"TIME"),EXACT(G42,"METHOD"),EXACT(G42,"DEFINITION"),EXACT(G42,"INTERPRETATION")),OR(EXACT(H42,"YES"),EXACT(H42,"NO"))),"VALID","INVALID - CONTROLLED TOKEN"))</x:f>
      </x:c>
      <x:c r="P42" s="30" t="str">
        <x:f>IF(A42="","",IF(AND(B42&lt;&gt;"",C42&lt;&gt;"",D42&lt;&gt;"",E42&lt;&gt;"",F42&lt;&gt;"",E42&lt;&gt;F42,I42&lt;&gt;"",J42&lt;&gt;""),"VALID","INVALID - REQUIRED FIELD"))</x:f>
      </x:c>
      <x:c r="Q42" s="30" t="str">
        <x:f>IF(A42="","",IF(AND(K42="VALID",L42="VALID",M42="VALID",N42="VALID",O42="VALID",P42="VALID"),"VALID","INVALID - CONFLICT OWNERSHIP / CONTROL"))</x:f>
      </x:c>
      <x:c r="R42" s="30" t="str">
        <x:f>IF(A42="","",B42&amp;"|~|"&amp;C42&amp;"|~|"&amp;D42)</x:f>
      </x:c>
    </x:row>
    <x:row r="43">
      <x:c r="A43" s="24"/>
      <x:c r="B43" s="24"/>
      <x:c r="C43" s="24"/>
      <x:c r="D43" s="24"/>
      <x:c r="E43" s="24"/>
      <x:c r="F43" s="24"/>
      <x:c r="G43" s="24"/>
      <x:c r="H43" s="24"/>
      <x:c r="I43" s="24"/>
      <x:c r="J43" s="24"/>
      <x:c r="K43" s="30" t="str">
        <x:f>IF(A43="","",IF(COUNTIF($A$6:$A$205,A43)=1,"VALID","INVALID - DUPLICATE CONFLICT ID"))</x:f>
      </x:c>
      <x:c r="L43" s="30" t="str">
        <x:f>IF(A43="","",IF(AND(COUNTIF(CLAIM_REGISTER!$A$6:$A$205,C43)=1,EXACT(R43,INDEX(CLAIM_REGISTER!$R$6:$R$205,MATCH(C43,CLAIM_REGISTER!$A$6:$A$205,0)))),"VALID","INVALID - CLAIM OWNERSHIP"))</x:f>
      </x:c>
      <x:c r="M43" s="30" t="str">
        <x:f>IF(A43="","",IF(AND(COUNTIF(EVIDENCE_RECORDS!$A$6:$A$205,E43)=1,EXACT(R43,INDEX(EVIDENCE_RECORDS!$AL$6:$AL$205,MATCH(E43,EVIDENCE_RECORDS!$A$6:$A$205,0))),INDEX(EVIDENCE_RECORDS!$AD$6:$AD$205,MATCH(E43,EVIDENCE_RECORDS!$A$6:$A$205,0))="VALID"),"VALID","INVALID - EVIDENCE A OWNERSHIP"))</x:f>
      </x:c>
      <x:c r="N43" s="30" t="str">
        <x:f>IF(A43="","",IF(AND(COUNTIF(EVIDENCE_RECORDS!$A$6:$A$205,F43)=1,EXACT(R43,INDEX(EVIDENCE_RECORDS!$AL$6:$AL$205,MATCH(F43,EVIDENCE_RECORDS!$A$6:$A$205,0))),INDEX(EVIDENCE_RECORDS!$AD$6:$AD$205,MATCH(F43,EVIDENCE_RECORDS!$A$6:$A$205,0))="VALID"),"VALID","INVALID - EVIDENCE B OWNERSHIP"))</x:f>
      </x:c>
      <x:c r="O43" s="30" t="str">
        <x:f>IF(A43="","",IF(AND(OR(EXACT(G43,"FACT"),EXACT(G43,"SCOPE"),EXACT(G43,"TIME"),EXACT(G43,"METHOD"),EXACT(G43,"DEFINITION"),EXACT(G43,"INTERPRETATION")),OR(EXACT(H43,"YES"),EXACT(H43,"NO"))),"VALID","INVALID - CONTROLLED TOKEN"))</x:f>
      </x:c>
      <x:c r="P43" s="30" t="str">
        <x:f>IF(A43="","",IF(AND(B43&lt;&gt;"",C43&lt;&gt;"",D43&lt;&gt;"",E43&lt;&gt;"",F43&lt;&gt;"",E43&lt;&gt;F43,I43&lt;&gt;"",J43&lt;&gt;""),"VALID","INVALID - REQUIRED FIELD"))</x:f>
      </x:c>
      <x:c r="Q43" s="30" t="str">
        <x:f>IF(A43="","",IF(AND(K43="VALID",L43="VALID",M43="VALID",N43="VALID",O43="VALID",P43="VALID"),"VALID","INVALID - CONFLICT OWNERSHIP / CONTROL"))</x:f>
      </x:c>
      <x:c r="R43" s="30" t="str">
        <x:f>IF(A43="","",B43&amp;"|~|"&amp;C43&amp;"|~|"&amp;D43)</x:f>
      </x:c>
    </x:row>
    <x:row r="44">
      <x:c r="A44" s="24"/>
      <x:c r="B44" s="24"/>
      <x:c r="C44" s="24"/>
      <x:c r="D44" s="24"/>
      <x:c r="E44" s="24"/>
      <x:c r="F44" s="24"/>
      <x:c r="G44" s="24"/>
      <x:c r="H44" s="24"/>
      <x:c r="I44" s="24"/>
      <x:c r="J44" s="24"/>
      <x:c r="K44" s="30" t="str">
        <x:f>IF(A44="","",IF(COUNTIF($A$6:$A$205,A44)=1,"VALID","INVALID - DUPLICATE CONFLICT ID"))</x:f>
      </x:c>
      <x:c r="L44" s="30" t="str">
        <x:f>IF(A44="","",IF(AND(COUNTIF(CLAIM_REGISTER!$A$6:$A$205,C44)=1,EXACT(R44,INDEX(CLAIM_REGISTER!$R$6:$R$205,MATCH(C44,CLAIM_REGISTER!$A$6:$A$205,0)))),"VALID","INVALID - CLAIM OWNERSHIP"))</x:f>
      </x:c>
      <x:c r="M44" s="30" t="str">
        <x:f>IF(A44="","",IF(AND(COUNTIF(EVIDENCE_RECORDS!$A$6:$A$205,E44)=1,EXACT(R44,INDEX(EVIDENCE_RECORDS!$AL$6:$AL$205,MATCH(E44,EVIDENCE_RECORDS!$A$6:$A$205,0))),INDEX(EVIDENCE_RECORDS!$AD$6:$AD$205,MATCH(E44,EVIDENCE_RECORDS!$A$6:$A$205,0))="VALID"),"VALID","INVALID - EVIDENCE A OWNERSHIP"))</x:f>
      </x:c>
      <x:c r="N44" s="30" t="str">
        <x:f>IF(A44="","",IF(AND(COUNTIF(EVIDENCE_RECORDS!$A$6:$A$205,F44)=1,EXACT(R44,INDEX(EVIDENCE_RECORDS!$AL$6:$AL$205,MATCH(F44,EVIDENCE_RECORDS!$A$6:$A$205,0))),INDEX(EVIDENCE_RECORDS!$AD$6:$AD$205,MATCH(F44,EVIDENCE_RECORDS!$A$6:$A$205,0))="VALID"),"VALID","INVALID - EVIDENCE B OWNERSHIP"))</x:f>
      </x:c>
      <x:c r="O44" s="30" t="str">
        <x:f>IF(A44="","",IF(AND(OR(EXACT(G44,"FACT"),EXACT(G44,"SCOPE"),EXACT(G44,"TIME"),EXACT(G44,"METHOD"),EXACT(G44,"DEFINITION"),EXACT(G44,"INTERPRETATION")),OR(EXACT(H44,"YES"),EXACT(H44,"NO"))),"VALID","INVALID - CONTROLLED TOKEN"))</x:f>
      </x:c>
      <x:c r="P44" s="30" t="str">
        <x:f>IF(A44="","",IF(AND(B44&lt;&gt;"",C44&lt;&gt;"",D44&lt;&gt;"",E44&lt;&gt;"",F44&lt;&gt;"",E44&lt;&gt;F44,I44&lt;&gt;"",J44&lt;&gt;""),"VALID","INVALID - REQUIRED FIELD"))</x:f>
      </x:c>
      <x:c r="Q44" s="30" t="str">
        <x:f>IF(A44="","",IF(AND(K44="VALID",L44="VALID",M44="VALID",N44="VALID",O44="VALID",P44="VALID"),"VALID","INVALID - CONFLICT OWNERSHIP / CONTROL"))</x:f>
      </x:c>
      <x:c r="R44" s="30" t="str">
        <x:f>IF(A44="","",B44&amp;"|~|"&amp;C44&amp;"|~|"&amp;D44)</x:f>
      </x:c>
    </x:row>
    <x:row r="45">
      <x:c r="A45" s="24"/>
      <x:c r="B45" s="24"/>
      <x:c r="C45" s="24"/>
      <x:c r="D45" s="24"/>
      <x:c r="E45" s="24"/>
      <x:c r="F45" s="24"/>
      <x:c r="G45" s="24"/>
      <x:c r="H45" s="24"/>
      <x:c r="I45" s="24"/>
      <x:c r="J45" s="24"/>
      <x:c r="K45" s="30" t="str">
        <x:f>IF(A45="","",IF(COUNTIF($A$6:$A$205,A45)=1,"VALID","INVALID - DUPLICATE CONFLICT ID"))</x:f>
      </x:c>
      <x:c r="L45" s="30" t="str">
        <x:f>IF(A45="","",IF(AND(COUNTIF(CLAIM_REGISTER!$A$6:$A$205,C45)=1,EXACT(R45,INDEX(CLAIM_REGISTER!$R$6:$R$205,MATCH(C45,CLAIM_REGISTER!$A$6:$A$205,0)))),"VALID","INVALID - CLAIM OWNERSHIP"))</x:f>
      </x:c>
      <x:c r="M45" s="30" t="str">
        <x:f>IF(A45="","",IF(AND(COUNTIF(EVIDENCE_RECORDS!$A$6:$A$205,E45)=1,EXACT(R45,INDEX(EVIDENCE_RECORDS!$AL$6:$AL$205,MATCH(E45,EVIDENCE_RECORDS!$A$6:$A$205,0))),INDEX(EVIDENCE_RECORDS!$AD$6:$AD$205,MATCH(E45,EVIDENCE_RECORDS!$A$6:$A$205,0))="VALID"),"VALID","INVALID - EVIDENCE A OWNERSHIP"))</x:f>
      </x:c>
      <x:c r="N45" s="30" t="str">
        <x:f>IF(A45="","",IF(AND(COUNTIF(EVIDENCE_RECORDS!$A$6:$A$205,F45)=1,EXACT(R45,INDEX(EVIDENCE_RECORDS!$AL$6:$AL$205,MATCH(F45,EVIDENCE_RECORDS!$A$6:$A$205,0))),INDEX(EVIDENCE_RECORDS!$AD$6:$AD$205,MATCH(F45,EVIDENCE_RECORDS!$A$6:$A$205,0))="VALID"),"VALID","INVALID - EVIDENCE B OWNERSHIP"))</x:f>
      </x:c>
      <x:c r="O45" s="30" t="str">
        <x:f>IF(A45="","",IF(AND(OR(EXACT(G45,"FACT"),EXACT(G45,"SCOPE"),EXACT(G45,"TIME"),EXACT(G45,"METHOD"),EXACT(G45,"DEFINITION"),EXACT(G45,"INTERPRETATION")),OR(EXACT(H45,"YES"),EXACT(H45,"NO"))),"VALID","INVALID - CONTROLLED TOKEN"))</x:f>
      </x:c>
      <x:c r="P45" s="30" t="str">
        <x:f>IF(A45="","",IF(AND(B45&lt;&gt;"",C45&lt;&gt;"",D45&lt;&gt;"",E45&lt;&gt;"",F45&lt;&gt;"",E45&lt;&gt;F45,I45&lt;&gt;"",J45&lt;&gt;""),"VALID","INVALID - REQUIRED FIELD"))</x:f>
      </x:c>
      <x:c r="Q45" s="30" t="str">
        <x:f>IF(A45="","",IF(AND(K45="VALID",L45="VALID",M45="VALID",N45="VALID",O45="VALID",P45="VALID"),"VALID","INVALID - CONFLICT OWNERSHIP / CONTROL"))</x:f>
      </x:c>
      <x:c r="R45" s="30" t="str">
        <x:f>IF(A45="","",B45&amp;"|~|"&amp;C45&amp;"|~|"&amp;D45)</x:f>
      </x:c>
    </x:row>
    <x:row r="46">
      <x:c r="A46" s="24"/>
      <x:c r="B46" s="24"/>
      <x:c r="C46" s="24"/>
      <x:c r="D46" s="24"/>
      <x:c r="E46" s="24"/>
      <x:c r="F46" s="24"/>
      <x:c r="G46" s="24"/>
      <x:c r="H46" s="24"/>
      <x:c r="I46" s="24"/>
      <x:c r="J46" s="24"/>
      <x:c r="K46" s="30" t="str">
        <x:f>IF(A46="","",IF(COUNTIF($A$6:$A$205,A46)=1,"VALID","INVALID - DUPLICATE CONFLICT ID"))</x:f>
      </x:c>
      <x:c r="L46" s="30" t="str">
        <x:f>IF(A46="","",IF(AND(COUNTIF(CLAIM_REGISTER!$A$6:$A$205,C46)=1,EXACT(R46,INDEX(CLAIM_REGISTER!$R$6:$R$205,MATCH(C46,CLAIM_REGISTER!$A$6:$A$205,0)))),"VALID","INVALID - CLAIM OWNERSHIP"))</x:f>
      </x:c>
      <x:c r="M46" s="30" t="str">
        <x:f>IF(A46="","",IF(AND(COUNTIF(EVIDENCE_RECORDS!$A$6:$A$205,E46)=1,EXACT(R46,INDEX(EVIDENCE_RECORDS!$AL$6:$AL$205,MATCH(E46,EVIDENCE_RECORDS!$A$6:$A$205,0))),INDEX(EVIDENCE_RECORDS!$AD$6:$AD$205,MATCH(E46,EVIDENCE_RECORDS!$A$6:$A$205,0))="VALID"),"VALID","INVALID - EVIDENCE A OWNERSHIP"))</x:f>
      </x:c>
      <x:c r="N46" s="30" t="str">
        <x:f>IF(A46="","",IF(AND(COUNTIF(EVIDENCE_RECORDS!$A$6:$A$205,F46)=1,EXACT(R46,INDEX(EVIDENCE_RECORDS!$AL$6:$AL$205,MATCH(F46,EVIDENCE_RECORDS!$A$6:$A$205,0))),INDEX(EVIDENCE_RECORDS!$AD$6:$AD$205,MATCH(F46,EVIDENCE_RECORDS!$A$6:$A$205,0))="VALID"),"VALID","INVALID - EVIDENCE B OWNERSHIP"))</x:f>
      </x:c>
      <x:c r="O46" s="30" t="str">
        <x:f>IF(A46="","",IF(AND(OR(EXACT(G46,"FACT"),EXACT(G46,"SCOPE"),EXACT(G46,"TIME"),EXACT(G46,"METHOD"),EXACT(G46,"DEFINITION"),EXACT(G46,"INTERPRETATION")),OR(EXACT(H46,"YES"),EXACT(H46,"NO"))),"VALID","INVALID - CONTROLLED TOKEN"))</x:f>
      </x:c>
      <x:c r="P46" s="30" t="str">
        <x:f>IF(A46="","",IF(AND(B46&lt;&gt;"",C46&lt;&gt;"",D46&lt;&gt;"",E46&lt;&gt;"",F46&lt;&gt;"",E46&lt;&gt;F46,I46&lt;&gt;"",J46&lt;&gt;""),"VALID","INVALID - REQUIRED FIELD"))</x:f>
      </x:c>
      <x:c r="Q46" s="30" t="str">
        <x:f>IF(A46="","",IF(AND(K46="VALID",L46="VALID",M46="VALID",N46="VALID",O46="VALID",P46="VALID"),"VALID","INVALID - CONFLICT OWNERSHIP / CONTROL"))</x:f>
      </x:c>
      <x:c r="R46" s="30" t="str">
        <x:f>IF(A46="","",B46&amp;"|~|"&amp;C46&amp;"|~|"&amp;D46)</x:f>
      </x:c>
    </x:row>
    <x:row r="47">
      <x:c r="A47" s="24"/>
      <x:c r="B47" s="24"/>
      <x:c r="C47" s="24"/>
      <x:c r="D47" s="24"/>
      <x:c r="E47" s="24"/>
      <x:c r="F47" s="24"/>
      <x:c r="G47" s="24"/>
      <x:c r="H47" s="24"/>
      <x:c r="I47" s="24"/>
      <x:c r="J47" s="24"/>
      <x:c r="K47" s="30" t="str">
        <x:f>IF(A47="","",IF(COUNTIF($A$6:$A$205,A47)=1,"VALID","INVALID - DUPLICATE CONFLICT ID"))</x:f>
      </x:c>
      <x:c r="L47" s="30" t="str">
        <x:f>IF(A47="","",IF(AND(COUNTIF(CLAIM_REGISTER!$A$6:$A$205,C47)=1,EXACT(R47,INDEX(CLAIM_REGISTER!$R$6:$R$205,MATCH(C47,CLAIM_REGISTER!$A$6:$A$205,0)))),"VALID","INVALID - CLAIM OWNERSHIP"))</x:f>
      </x:c>
      <x:c r="M47" s="30" t="str">
        <x:f>IF(A47="","",IF(AND(COUNTIF(EVIDENCE_RECORDS!$A$6:$A$205,E47)=1,EXACT(R47,INDEX(EVIDENCE_RECORDS!$AL$6:$AL$205,MATCH(E47,EVIDENCE_RECORDS!$A$6:$A$205,0))),INDEX(EVIDENCE_RECORDS!$AD$6:$AD$205,MATCH(E47,EVIDENCE_RECORDS!$A$6:$A$205,0))="VALID"),"VALID","INVALID - EVIDENCE A OWNERSHIP"))</x:f>
      </x:c>
      <x:c r="N47" s="30" t="str">
        <x:f>IF(A47="","",IF(AND(COUNTIF(EVIDENCE_RECORDS!$A$6:$A$205,F47)=1,EXACT(R47,INDEX(EVIDENCE_RECORDS!$AL$6:$AL$205,MATCH(F47,EVIDENCE_RECORDS!$A$6:$A$205,0))),INDEX(EVIDENCE_RECORDS!$AD$6:$AD$205,MATCH(F47,EVIDENCE_RECORDS!$A$6:$A$205,0))="VALID"),"VALID","INVALID - EVIDENCE B OWNERSHIP"))</x:f>
      </x:c>
      <x:c r="O47" s="30" t="str">
        <x:f>IF(A47="","",IF(AND(OR(EXACT(G47,"FACT"),EXACT(G47,"SCOPE"),EXACT(G47,"TIME"),EXACT(G47,"METHOD"),EXACT(G47,"DEFINITION"),EXACT(G47,"INTERPRETATION")),OR(EXACT(H47,"YES"),EXACT(H47,"NO"))),"VALID","INVALID - CONTROLLED TOKEN"))</x:f>
      </x:c>
      <x:c r="P47" s="30" t="str">
        <x:f>IF(A47="","",IF(AND(B47&lt;&gt;"",C47&lt;&gt;"",D47&lt;&gt;"",E47&lt;&gt;"",F47&lt;&gt;"",E47&lt;&gt;F47,I47&lt;&gt;"",J47&lt;&gt;""),"VALID","INVALID - REQUIRED FIELD"))</x:f>
      </x:c>
      <x:c r="Q47" s="30" t="str">
        <x:f>IF(A47="","",IF(AND(K47="VALID",L47="VALID",M47="VALID",N47="VALID",O47="VALID",P47="VALID"),"VALID","INVALID - CONFLICT OWNERSHIP / CONTROL"))</x:f>
      </x:c>
      <x:c r="R47" s="30" t="str">
        <x:f>IF(A47="","",B47&amp;"|~|"&amp;C47&amp;"|~|"&amp;D47)</x:f>
      </x:c>
    </x:row>
    <x:row r="48">
      <x:c r="A48" s="24"/>
      <x:c r="B48" s="24"/>
      <x:c r="C48" s="24"/>
      <x:c r="D48" s="24"/>
      <x:c r="E48" s="24"/>
      <x:c r="F48" s="24"/>
      <x:c r="G48" s="24"/>
      <x:c r="H48" s="24"/>
      <x:c r="I48" s="24"/>
      <x:c r="J48" s="24"/>
      <x:c r="K48" s="30" t="str">
        <x:f>IF(A48="","",IF(COUNTIF($A$6:$A$205,A48)=1,"VALID","INVALID - DUPLICATE CONFLICT ID"))</x:f>
      </x:c>
      <x:c r="L48" s="30" t="str">
        <x:f>IF(A48="","",IF(AND(COUNTIF(CLAIM_REGISTER!$A$6:$A$205,C48)=1,EXACT(R48,INDEX(CLAIM_REGISTER!$R$6:$R$205,MATCH(C48,CLAIM_REGISTER!$A$6:$A$205,0)))),"VALID","INVALID - CLAIM OWNERSHIP"))</x:f>
      </x:c>
      <x:c r="M48" s="30" t="str">
        <x:f>IF(A48="","",IF(AND(COUNTIF(EVIDENCE_RECORDS!$A$6:$A$205,E48)=1,EXACT(R48,INDEX(EVIDENCE_RECORDS!$AL$6:$AL$205,MATCH(E48,EVIDENCE_RECORDS!$A$6:$A$205,0))),INDEX(EVIDENCE_RECORDS!$AD$6:$AD$205,MATCH(E48,EVIDENCE_RECORDS!$A$6:$A$205,0))="VALID"),"VALID","INVALID - EVIDENCE A OWNERSHIP"))</x:f>
      </x:c>
      <x:c r="N48" s="30" t="str">
        <x:f>IF(A48="","",IF(AND(COUNTIF(EVIDENCE_RECORDS!$A$6:$A$205,F48)=1,EXACT(R48,INDEX(EVIDENCE_RECORDS!$AL$6:$AL$205,MATCH(F48,EVIDENCE_RECORDS!$A$6:$A$205,0))),INDEX(EVIDENCE_RECORDS!$AD$6:$AD$205,MATCH(F48,EVIDENCE_RECORDS!$A$6:$A$205,0))="VALID"),"VALID","INVALID - EVIDENCE B OWNERSHIP"))</x:f>
      </x:c>
      <x:c r="O48" s="30" t="str">
        <x:f>IF(A48="","",IF(AND(OR(EXACT(G48,"FACT"),EXACT(G48,"SCOPE"),EXACT(G48,"TIME"),EXACT(G48,"METHOD"),EXACT(G48,"DEFINITION"),EXACT(G48,"INTERPRETATION")),OR(EXACT(H48,"YES"),EXACT(H48,"NO"))),"VALID","INVALID - CONTROLLED TOKEN"))</x:f>
      </x:c>
      <x:c r="P48" s="30" t="str">
        <x:f>IF(A48="","",IF(AND(B48&lt;&gt;"",C48&lt;&gt;"",D48&lt;&gt;"",E48&lt;&gt;"",F48&lt;&gt;"",E48&lt;&gt;F48,I48&lt;&gt;"",J48&lt;&gt;""),"VALID","INVALID - REQUIRED FIELD"))</x:f>
      </x:c>
      <x:c r="Q48" s="30" t="str">
        <x:f>IF(A48="","",IF(AND(K48="VALID",L48="VALID",M48="VALID",N48="VALID",O48="VALID",P48="VALID"),"VALID","INVALID - CONFLICT OWNERSHIP / CONTROL"))</x:f>
      </x:c>
      <x:c r="R48" s="30" t="str">
        <x:f>IF(A48="","",B48&amp;"|~|"&amp;C48&amp;"|~|"&amp;D48)</x:f>
      </x:c>
    </x:row>
    <x:row r="49">
      <x:c r="A49" s="24"/>
      <x:c r="B49" s="24"/>
      <x:c r="C49" s="24"/>
      <x:c r="D49" s="24"/>
      <x:c r="E49" s="24"/>
      <x:c r="F49" s="24"/>
      <x:c r="G49" s="24"/>
      <x:c r="H49" s="24"/>
      <x:c r="I49" s="24"/>
      <x:c r="J49" s="24"/>
      <x:c r="K49" s="30" t="str">
        <x:f>IF(A49="","",IF(COUNTIF($A$6:$A$205,A49)=1,"VALID","INVALID - DUPLICATE CONFLICT ID"))</x:f>
      </x:c>
      <x:c r="L49" s="30" t="str">
        <x:f>IF(A49="","",IF(AND(COUNTIF(CLAIM_REGISTER!$A$6:$A$205,C49)=1,EXACT(R49,INDEX(CLAIM_REGISTER!$R$6:$R$205,MATCH(C49,CLAIM_REGISTER!$A$6:$A$205,0)))),"VALID","INVALID - CLAIM OWNERSHIP"))</x:f>
      </x:c>
      <x:c r="M49" s="30" t="str">
        <x:f>IF(A49="","",IF(AND(COUNTIF(EVIDENCE_RECORDS!$A$6:$A$205,E49)=1,EXACT(R49,INDEX(EVIDENCE_RECORDS!$AL$6:$AL$205,MATCH(E49,EVIDENCE_RECORDS!$A$6:$A$205,0))),INDEX(EVIDENCE_RECORDS!$AD$6:$AD$205,MATCH(E49,EVIDENCE_RECORDS!$A$6:$A$205,0))="VALID"),"VALID","INVALID - EVIDENCE A OWNERSHIP"))</x:f>
      </x:c>
      <x:c r="N49" s="30" t="str">
        <x:f>IF(A49="","",IF(AND(COUNTIF(EVIDENCE_RECORDS!$A$6:$A$205,F49)=1,EXACT(R49,INDEX(EVIDENCE_RECORDS!$AL$6:$AL$205,MATCH(F49,EVIDENCE_RECORDS!$A$6:$A$205,0))),INDEX(EVIDENCE_RECORDS!$AD$6:$AD$205,MATCH(F49,EVIDENCE_RECORDS!$A$6:$A$205,0))="VALID"),"VALID","INVALID - EVIDENCE B OWNERSHIP"))</x:f>
      </x:c>
      <x:c r="O49" s="30" t="str">
        <x:f>IF(A49="","",IF(AND(OR(EXACT(G49,"FACT"),EXACT(G49,"SCOPE"),EXACT(G49,"TIME"),EXACT(G49,"METHOD"),EXACT(G49,"DEFINITION"),EXACT(G49,"INTERPRETATION")),OR(EXACT(H49,"YES"),EXACT(H49,"NO"))),"VALID","INVALID - CONTROLLED TOKEN"))</x:f>
      </x:c>
      <x:c r="P49" s="30" t="str">
        <x:f>IF(A49="","",IF(AND(B49&lt;&gt;"",C49&lt;&gt;"",D49&lt;&gt;"",E49&lt;&gt;"",F49&lt;&gt;"",E49&lt;&gt;F49,I49&lt;&gt;"",J49&lt;&gt;""),"VALID","INVALID - REQUIRED FIELD"))</x:f>
      </x:c>
      <x:c r="Q49" s="30" t="str">
        <x:f>IF(A49="","",IF(AND(K49="VALID",L49="VALID",M49="VALID",N49="VALID",O49="VALID",P49="VALID"),"VALID","INVALID - CONFLICT OWNERSHIP / CONTROL"))</x:f>
      </x:c>
      <x:c r="R49" s="30" t="str">
        <x:f>IF(A49="","",B49&amp;"|~|"&amp;C49&amp;"|~|"&amp;D49)</x:f>
      </x:c>
    </x:row>
    <x:row r="50">
      <x:c r="A50" s="24"/>
      <x:c r="B50" s="24"/>
      <x:c r="C50" s="24"/>
      <x:c r="D50" s="24"/>
      <x:c r="E50" s="24"/>
      <x:c r="F50" s="24"/>
      <x:c r="G50" s="24"/>
      <x:c r="H50" s="24"/>
      <x:c r="I50" s="24"/>
      <x:c r="J50" s="24"/>
      <x:c r="K50" s="30" t="str">
        <x:f>IF(A50="","",IF(COUNTIF($A$6:$A$205,A50)=1,"VALID","INVALID - DUPLICATE CONFLICT ID"))</x:f>
      </x:c>
      <x:c r="L50" s="30" t="str">
        <x:f>IF(A50="","",IF(AND(COUNTIF(CLAIM_REGISTER!$A$6:$A$205,C50)=1,EXACT(R50,INDEX(CLAIM_REGISTER!$R$6:$R$205,MATCH(C50,CLAIM_REGISTER!$A$6:$A$205,0)))),"VALID","INVALID - CLAIM OWNERSHIP"))</x:f>
      </x:c>
      <x:c r="M50" s="30" t="str">
        <x:f>IF(A50="","",IF(AND(COUNTIF(EVIDENCE_RECORDS!$A$6:$A$205,E50)=1,EXACT(R50,INDEX(EVIDENCE_RECORDS!$AL$6:$AL$205,MATCH(E50,EVIDENCE_RECORDS!$A$6:$A$205,0))),INDEX(EVIDENCE_RECORDS!$AD$6:$AD$205,MATCH(E50,EVIDENCE_RECORDS!$A$6:$A$205,0))="VALID"),"VALID","INVALID - EVIDENCE A OWNERSHIP"))</x:f>
      </x:c>
      <x:c r="N50" s="30" t="str">
        <x:f>IF(A50="","",IF(AND(COUNTIF(EVIDENCE_RECORDS!$A$6:$A$205,F50)=1,EXACT(R50,INDEX(EVIDENCE_RECORDS!$AL$6:$AL$205,MATCH(F50,EVIDENCE_RECORDS!$A$6:$A$205,0))),INDEX(EVIDENCE_RECORDS!$AD$6:$AD$205,MATCH(F50,EVIDENCE_RECORDS!$A$6:$A$205,0))="VALID"),"VALID","INVALID - EVIDENCE B OWNERSHIP"))</x:f>
      </x:c>
      <x:c r="O50" s="30" t="str">
        <x:f>IF(A50="","",IF(AND(OR(EXACT(G50,"FACT"),EXACT(G50,"SCOPE"),EXACT(G50,"TIME"),EXACT(G50,"METHOD"),EXACT(G50,"DEFINITION"),EXACT(G50,"INTERPRETATION")),OR(EXACT(H50,"YES"),EXACT(H50,"NO"))),"VALID","INVALID - CONTROLLED TOKEN"))</x:f>
      </x:c>
      <x:c r="P50" s="30" t="str">
        <x:f>IF(A50="","",IF(AND(B50&lt;&gt;"",C50&lt;&gt;"",D50&lt;&gt;"",E50&lt;&gt;"",F50&lt;&gt;"",E50&lt;&gt;F50,I50&lt;&gt;"",J50&lt;&gt;""),"VALID","INVALID - REQUIRED FIELD"))</x:f>
      </x:c>
      <x:c r="Q50" s="30" t="str">
        <x:f>IF(A50="","",IF(AND(K50="VALID",L50="VALID",M50="VALID",N50="VALID",O50="VALID",P50="VALID"),"VALID","INVALID - CONFLICT OWNERSHIP / CONTROL"))</x:f>
      </x:c>
      <x:c r="R50" s="30" t="str">
        <x:f>IF(A50="","",B50&amp;"|~|"&amp;C50&amp;"|~|"&amp;D50)</x:f>
      </x:c>
    </x:row>
    <x:row r="51">
      <x:c r="A51" s="24"/>
      <x:c r="B51" s="24"/>
      <x:c r="C51" s="24"/>
      <x:c r="D51" s="24"/>
      <x:c r="E51" s="24"/>
      <x:c r="F51" s="24"/>
      <x:c r="G51" s="24"/>
      <x:c r="H51" s="24"/>
      <x:c r="I51" s="24"/>
      <x:c r="J51" s="24"/>
      <x:c r="K51" s="30" t="str">
        <x:f>IF(A51="","",IF(COUNTIF($A$6:$A$205,A51)=1,"VALID","INVALID - DUPLICATE CONFLICT ID"))</x:f>
      </x:c>
      <x:c r="L51" s="30" t="str">
        <x:f>IF(A51="","",IF(AND(COUNTIF(CLAIM_REGISTER!$A$6:$A$205,C51)=1,EXACT(R51,INDEX(CLAIM_REGISTER!$R$6:$R$205,MATCH(C51,CLAIM_REGISTER!$A$6:$A$205,0)))),"VALID","INVALID - CLAIM OWNERSHIP"))</x:f>
      </x:c>
      <x:c r="M51" s="30" t="str">
        <x:f>IF(A51="","",IF(AND(COUNTIF(EVIDENCE_RECORDS!$A$6:$A$205,E51)=1,EXACT(R51,INDEX(EVIDENCE_RECORDS!$AL$6:$AL$205,MATCH(E51,EVIDENCE_RECORDS!$A$6:$A$205,0))),INDEX(EVIDENCE_RECORDS!$AD$6:$AD$205,MATCH(E51,EVIDENCE_RECORDS!$A$6:$A$205,0))="VALID"),"VALID","INVALID - EVIDENCE A OWNERSHIP"))</x:f>
      </x:c>
      <x:c r="N51" s="30" t="str">
        <x:f>IF(A51="","",IF(AND(COUNTIF(EVIDENCE_RECORDS!$A$6:$A$205,F51)=1,EXACT(R51,INDEX(EVIDENCE_RECORDS!$AL$6:$AL$205,MATCH(F51,EVIDENCE_RECORDS!$A$6:$A$205,0))),INDEX(EVIDENCE_RECORDS!$AD$6:$AD$205,MATCH(F51,EVIDENCE_RECORDS!$A$6:$A$205,0))="VALID"),"VALID","INVALID - EVIDENCE B OWNERSHIP"))</x:f>
      </x:c>
      <x:c r="O51" s="30" t="str">
        <x:f>IF(A51="","",IF(AND(OR(EXACT(G51,"FACT"),EXACT(G51,"SCOPE"),EXACT(G51,"TIME"),EXACT(G51,"METHOD"),EXACT(G51,"DEFINITION"),EXACT(G51,"INTERPRETATION")),OR(EXACT(H51,"YES"),EXACT(H51,"NO"))),"VALID","INVALID - CONTROLLED TOKEN"))</x:f>
      </x:c>
      <x:c r="P51" s="30" t="str">
        <x:f>IF(A51="","",IF(AND(B51&lt;&gt;"",C51&lt;&gt;"",D51&lt;&gt;"",E51&lt;&gt;"",F51&lt;&gt;"",E51&lt;&gt;F51,I51&lt;&gt;"",J51&lt;&gt;""),"VALID","INVALID - REQUIRED FIELD"))</x:f>
      </x:c>
      <x:c r="Q51" s="30" t="str">
        <x:f>IF(A51="","",IF(AND(K51="VALID",L51="VALID",M51="VALID",N51="VALID",O51="VALID",P51="VALID"),"VALID","INVALID - CONFLICT OWNERSHIP / CONTROL"))</x:f>
      </x:c>
      <x:c r="R51" s="30" t="str">
        <x:f>IF(A51="","",B51&amp;"|~|"&amp;C51&amp;"|~|"&amp;D51)</x:f>
      </x:c>
    </x:row>
    <x:row r="52">
      <x:c r="A52" s="24"/>
      <x:c r="B52" s="24"/>
      <x:c r="C52" s="24"/>
      <x:c r="D52" s="24"/>
      <x:c r="E52" s="24"/>
      <x:c r="F52" s="24"/>
      <x:c r="G52" s="24"/>
      <x:c r="H52" s="24"/>
      <x:c r="I52" s="24"/>
      <x:c r="J52" s="24"/>
      <x:c r="K52" s="30" t="str">
        <x:f>IF(A52="","",IF(COUNTIF($A$6:$A$205,A52)=1,"VALID","INVALID - DUPLICATE CONFLICT ID"))</x:f>
      </x:c>
      <x:c r="L52" s="30" t="str">
        <x:f>IF(A52="","",IF(AND(COUNTIF(CLAIM_REGISTER!$A$6:$A$205,C52)=1,EXACT(R52,INDEX(CLAIM_REGISTER!$R$6:$R$205,MATCH(C52,CLAIM_REGISTER!$A$6:$A$205,0)))),"VALID","INVALID - CLAIM OWNERSHIP"))</x:f>
      </x:c>
      <x:c r="M52" s="30" t="str">
        <x:f>IF(A52="","",IF(AND(COUNTIF(EVIDENCE_RECORDS!$A$6:$A$205,E52)=1,EXACT(R52,INDEX(EVIDENCE_RECORDS!$AL$6:$AL$205,MATCH(E52,EVIDENCE_RECORDS!$A$6:$A$205,0))),INDEX(EVIDENCE_RECORDS!$AD$6:$AD$205,MATCH(E52,EVIDENCE_RECORDS!$A$6:$A$205,0))="VALID"),"VALID","INVALID - EVIDENCE A OWNERSHIP"))</x:f>
      </x:c>
      <x:c r="N52" s="30" t="str">
        <x:f>IF(A52="","",IF(AND(COUNTIF(EVIDENCE_RECORDS!$A$6:$A$205,F52)=1,EXACT(R52,INDEX(EVIDENCE_RECORDS!$AL$6:$AL$205,MATCH(F52,EVIDENCE_RECORDS!$A$6:$A$205,0))),INDEX(EVIDENCE_RECORDS!$AD$6:$AD$205,MATCH(F52,EVIDENCE_RECORDS!$A$6:$A$205,0))="VALID"),"VALID","INVALID - EVIDENCE B OWNERSHIP"))</x:f>
      </x:c>
      <x:c r="O52" s="30" t="str">
        <x:f>IF(A52="","",IF(AND(OR(EXACT(G52,"FACT"),EXACT(G52,"SCOPE"),EXACT(G52,"TIME"),EXACT(G52,"METHOD"),EXACT(G52,"DEFINITION"),EXACT(G52,"INTERPRETATION")),OR(EXACT(H52,"YES"),EXACT(H52,"NO"))),"VALID","INVALID - CONTROLLED TOKEN"))</x:f>
      </x:c>
      <x:c r="P52" s="30" t="str">
        <x:f>IF(A52="","",IF(AND(B52&lt;&gt;"",C52&lt;&gt;"",D52&lt;&gt;"",E52&lt;&gt;"",F52&lt;&gt;"",E52&lt;&gt;F52,I52&lt;&gt;"",J52&lt;&gt;""),"VALID","INVALID - REQUIRED FIELD"))</x:f>
      </x:c>
      <x:c r="Q52" s="30" t="str">
        <x:f>IF(A52="","",IF(AND(K52="VALID",L52="VALID",M52="VALID",N52="VALID",O52="VALID",P52="VALID"),"VALID","INVALID - CONFLICT OWNERSHIP / CONTROL"))</x:f>
      </x:c>
      <x:c r="R52" s="30" t="str">
        <x:f>IF(A52="","",B52&amp;"|~|"&amp;C52&amp;"|~|"&amp;D52)</x:f>
      </x:c>
    </x:row>
    <x:row r="53">
      <x:c r="A53" s="24"/>
      <x:c r="B53" s="24"/>
      <x:c r="C53" s="24"/>
      <x:c r="D53" s="24"/>
      <x:c r="E53" s="24"/>
      <x:c r="F53" s="24"/>
      <x:c r="G53" s="24"/>
      <x:c r="H53" s="24"/>
      <x:c r="I53" s="24"/>
      <x:c r="J53" s="24"/>
      <x:c r="K53" s="30" t="str">
        <x:f>IF(A53="","",IF(COUNTIF($A$6:$A$205,A53)=1,"VALID","INVALID - DUPLICATE CONFLICT ID"))</x:f>
      </x:c>
      <x:c r="L53" s="30" t="str">
        <x:f>IF(A53="","",IF(AND(COUNTIF(CLAIM_REGISTER!$A$6:$A$205,C53)=1,EXACT(R53,INDEX(CLAIM_REGISTER!$R$6:$R$205,MATCH(C53,CLAIM_REGISTER!$A$6:$A$205,0)))),"VALID","INVALID - CLAIM OWNERSHIP"))</x:f>
      </x:c>
      <x:c r="M53" s="30" t="str">
        <x:f>IF(A53="","",IF(AND(COUNTIF(EVIDENCE_RECORDS!$A$6:$A$205,E53)=1,EXACT(R53,INDEX(EVIDENCE_RECORDS!$AL$6:$AL$205,MATCH(E53,EVIDENCE_RECORDS!$A$6:$A$205,0))),INDEX(EVIDENCE_RECORDS!$AD$6:$AD$205,MATCH(E53,EVIDENCE_RECORDS!$A$6:$A$205,0))="VALID"),"VALID","INVALID - EVIDENCE A OWNERSHIP"))</x:f>
      </x:c>
      <x:c r="N53" s="30" t="str">
        <x:f>IF(A53="","",IF(AND(COUNTIF(EVIDENCE_RECORDS!$A$6:$A$205,F53)=1,EXACT(R53,INDEX(EVIDENCE_RECORDS!$AL$6:$AL$205,MATCH(F53,EVIDENCE_RECORDS!$A$6:$A$205,0))),INDEX(EVIDENCE_RECORDS!$AD$6:$AD$205,MATCH(F53,EVIDENCE_RECORDS!$A$6:$A$205,0))="VALID"),"VALID","INVALID - EVIDENCE B OWNERSHIP"))</x:f>
      </x:c>
      <x:c r="O53" s="30" t="str">
        <x:f>IF(A53="","",IF(AND(OR(EXACT(G53,"FACT"),EXACT(G53,"SCOPE"),EXACT(G53,"TIME"),EXACT(G53,"METHOD"),EXACT(G53,"DEFINITION"),EXACT(G53,"INTERPRETATION")),OR(EXACT(H53,"YES"),EXACT(H53,"NO"))),"VALID","INVALID - CONTROLLED TOKEN"))</x:f>
      </x:c>
      <x:c r="P53" s="30" t="str">
        <x:f>IF(A53="","",IF(AND(B53&lt;&gt;"",C53&lt;&gt;"",D53&lt;&gt;"",E53&lt;&gt;"",F53&lt;&gt;"",E53&lt;&gt;F53,I53&lt;&gt;"",J53&lt;&gt;""),"VALID","INVALID - REQUIRED FIELD"))</x:f>
      </x:c>
      <x:c r="Q53" s="30" t="str">
        <x:f>IF(A53="","",IF(AND(K53="VALID",L53="VALID",M53="VALID",N53="VALID",O53="VALID",P53="VALID"),"VALID","INVALID - CONFLICT OWNERSHIP / CONTROL"))</x:f>
      </x:c>
      <x:c r="R53" s="30" t="str">
        <x:f>IF(A53="","",B53&amp;"|~|"&amp;C53&amp;"|~|"&amp;D53)</x:f>
      </x:c>
    </x:row>
    <x:row r="54">
      <x:c r="A54" s="24"/>
      <x:c r="B54" s="24"/>
      <x:c r="C54" s="24"/>
      <x:c r="D54" s="24"/>
      <x:c r="E54" s="24"/>
      <x:c r="F54" s="24"/>
      <x:c r="G54" s="24"/>
      <x:c r="H54" s="24"/>
      <x:c r="I54" s="24"/>
      <x:c r="J54" s="24"/>
      <x:c r="K54" s="30" t="str">
        <x:f>IF(A54="","",IF(COUNTIF($A$6:$A$205,A54)=1,"VALID","INVALID - DUPLICATE CONFLICT ID"))</x:f>
      </x:c>
      <x:c r="L54" s="30" t="str">
        <x:f>IF(A54="","",IF(AND(COUNTIF(CLAIM_REGISTER!$A$6:$A$205,C54)=1,EXACT(R54,INDEX(CLAIM_REGISTER!$R$6:$R$205,MATCH(C54,CLAIM_REGISTER!$A$6:$A$205,0)))),"VALID","INVALID - CLAIM OWNERSHIP"))</x:f>
      </x:c>
      <x:c r="M54" s="30" t="str">
        <x:f>IF(A54="","",IF(AND(COUNTIF(EVIDENCE_RECORDS!$A$6:$A$205,E54)=1,EXACT(R54,INDEX(EVIDENCE_RECORDS!$AL$6:$AL$205,MATCH(E54,EVIDENCE_RECORDS!$A$6:$A$205,0))),INDEX(EVIDENCE_RECORDS!$AD$6:$AD$205,MATCH(E54,EVIDENCE_RECORDS!$A$6:$A$205,0))="VALID"),"VALID","INVALID - EVIDENCE A OWNERSHIP"))</x:f>
      </x:c>
      <x:c r="N54" s="30" t="str">
        <x:f>IF(A54="","",IF(AND(COUNTIF(EVIDENCE_RECORDS!$A$6:$A$205,F54)=1,EXACT(R54,INDEX(EVIDENCE_RECORDS!$AL$6:$AL$205,MATCH(F54,EVIDENCE_RECORDS!$A$6:$A$205,0))),INDEX(EVIDENCE_RECORDS!$AD$6:$AD$205,MATCH(F54,EVIDENCE_RECORDS!$A$6:$A$205,0))="VALID"),"VALID","INVALID - EVIDENCE B OWNERSHIP"))</x:f>
      </x:c>
      <x:c r="O54" s="30" t="str">
        <x:f>IF(A54="","",IF(AND(OR(EXACT(G54,"FACT"),EXACT(G54,"SCOPE"),EXACT(G54,"TIME"),EXACT(G54,"METHOD"),EXACT(G54,"DEFINITION"),EXACT(G54,"INTERPRETATION")),OR(EXACT(H54,"YES"),EXACT(H54,"NO"))),"VALID","INVALID - CONTROLLED TOKEN"))</x:f>
      </x:c>
      <x:c r="P54" s="30" t="str">
        <x:f>IF(A54="","",IF(AND(B54&lt;&gt;"",C54&lt;&gt;"",D54&lt;&gt;"",E54&lt;&gt;"",F54&lt;&gt;"",E54&lt;&gt;F54,I54&lt;&gt;"",J54&lt;&gt;""),"VALID","INVALID - REQUIRED FIELD"))</x:f>
      </x:c>
      <x:c r="Q54" s="30" t="str">
        <x:f>IF(A54="","",IF(AND(K54="VALID",L54="VALID",M54="VALID",N54="VALID",O54="VALID",P54="VALID"),"VALID","INVALID - CONFLICT OWNERSHIP / CONTROL"))</x:f>
      </x:c>
      <x:c r="R54" s="30" t="str">
        <x:f>IF(A54="","",B54&amp;"|~|"&amp;C54&amp;"|~|"&amp;D54)</x:f>
      </x:c>
    </x:row>
    <x:row r="55">
      <x:c r="A55" s="24"/>
      <x:c r="B55" s="24"/>
      <x:c r="C55" s="24"/>
      <x:c r="D55" s="24"/>
      <x:c r="E55" s="24"/>
      <x:c r="F55" s="24"/>
      <x:c r="G55" s="24"/>
      <x:c r="H55" s="24"/>
      <x:c r="I55" s="24"/>
      <x:c r="J55" s="24"/>
      <x:c r="K55" s="30" t="str">
        <x:f>IF(A55="","",IF(COUNTIF($A$6:$A$205,A55)=1,"VALID","INVALID - DUPLICATE CONFLICT ID"))</x:f>
      </x:c>
      <x:c r="L55" s="30" t="str">
        <x:f>IF(A55="","",IF(AND(COUNTIF(CLAIM_REGISTER!$A$6:$A$205,C55)=1,EXACT(R55,INDEX(CLAIM_REGISTER!$R$6:$R$205,MATCH(C55,CLAIM_REGISTER!$A$6:$A$205,0)))),"VALID","INVALID - CLAIM OWNERSHIP"))</x:f>
      </x:c>
      <x:c r="M55" s="30" t="str">
        <x:f>IF(A55="","",IF(AND(COUNTIF(EVIDENCE_RECORDS!$A$6:$A$205,E55)=1,EXACT(R55,INDEX(EVIDENCE_RECORDS!$AL$6:$AL$205,MATCH(E55,EVIDENCE_RECORDS!$A$6:$A$205,0))),INDEX(EVIDENCE_RECORDS!$AD$6:$AD$205,MATCH(E55,EVIDENCE_RECORDS!$A$6:$A$205,0))="VALID"),"VALID","INVALID - EVIDENCE A OWNERSHIP"))</x:f>
      </x:c>
      <x:c r="N55" s="30" t="str">
        <x:f>IF(A55="","",IF(AND(COUNTIF(EVIDENCE_RECORDS!$A$6:$A$205,F55)=1,EXACT(R55,INDEX(EVIDENCE_RECORDS!$AL$6:$AL$205,MATCH(F55,EVIDENCE_RECORDS!$A$6:$A$205,0))),INDEX(EVIDENCE_RECORDS!$AD$6:$AD$205,MATCH(F55,EVIDENCE_RECORDS!$A$6:$A$205,0))="VALID"),"VALID","INVALID - EVIDENCE B OWNERSHIP"))</x:f>
      </x:c>
      <x:c r="O55" s="30" t="str">
        <x:f>IF(A55="","",IF(AND(OR(EXACT(G55,"FACT"),EXACT(G55,"SCOPE"),EXACT(G55,"TIME"),EXACT(G55,"METHOD"),EXACT(G55,"DEFINITION"),EXACT(G55,"INTERPRETATION")),OR(EXACT(H55,"YES"),EXACT(H55,"NO"))),"VALID","INVALID - CONTROLLED TOKEN"))</x:f>
      </x:c>
      <x:c r="P55" s="30" t="str">
        <x:f>IF(A55="","",IF(AND(B55&lt;&gt;"",C55&lt;&gt;"",D55&lt;&gt;"",E55&lt;&gt;"",F55&lt;&gt;"",E55&lt;&gt;F55,I55&lt;&gt;"",J55&lt;&gt;""),"VALID","INVALID - REQUIRED FIELD"))</x:f>
      </x:c>
      <x:c r="Q55" s="30" t="str">
        <x:f>IF(A55="","",IF(AND(K55="VALID",L55="VALID",M55="VALID",N55="VALID",O55="VALID",P55="VALID"),"VALID","INVALID - CONFLICT OWNERSHIP / CONTROL"))</x:f>
      </x:c>
      <x:c r="R55" s="30" t="str">
        <x:f>IF(A55="","",B55&amp;"|~|"&amp;C55&amp;"|~|"&amp;D55)</x:f>
      </x:c>
    </x:row>
    <x:row r="56">
      <x:c r="A56" s="24"/>
      <x:c r="B56" s="24"/>
      <x:c r="C56" s="24"/>
      <x:c r="D56" s="24"/>
      <x:c r="E56" s="24"/>
      <x:c r="F56" s="24"/>
      <x:c r="G56" s="24"/>
      <x:c r="H56" s="24"/>
      <x:c r="I56" s="24"/>
      <x:c r="J56" s="24"/>
      <x:c r="K56" s="30" t="str">
        <x:f>IF(A56="","",IF(COUNTIF($A$6:$A$205,A56)=1,"VALID","INVALID - DUPLICATE CONFLICT ID"))</x:f>
      </x:c>
      <x:c r="L56" s="30" t="str">
        <x:f>IF(A56="","",IF(AND(COUNTIF(CLAIM_REGISTER!$A$6:$A$205,C56)=1,EXACT(R56,INDEX(CLAIM_REGISTER!$R$6:$R$205,MATCH(C56,CLAIM_REGISTER!$A$6:$A$205,0)))),"VALID","INVALID - CLAIM OWNERSHIP"))</x:f>
      </x:c>
      <x:c r="M56" s="30" t="str">
        <x:f>IF(A56="","",IF(AND(COUNTIF(EVIDENCE_RECORDS!$A$6:$A$205,E56)=1,EXACT(R56,INDEX(EVIDENCE_RECORDS!$AL$6:$AL$205,MATCH(E56,EVIDENCE_RECORDS!$A$6:$A$205,0))),INDEX(EVIDENCE_RECORDS!$AD$6:$AD$205,MATCH(E56,EVIDENCE_RECORDS!$A$6:$A$205,0))="VALID"),"VALID","INVALID - EVIDENCE A OWNERSHIP"))</x:f>
      </x:c>
      <x:c r="N56" s="30" t="str">
        <x:f>IF(A56="","",IF(AND(COUNTIF(EVIDENCE_RECORDS!$A$6:$A$205,F56)=1,EXACT(R56,INDEX(EVIDENCE_RECORDS!$AL$6:$AL$205,MATCH(F56,EVIDENCE_RECORDS!$A$6:$A$205,0))),INDEX(EVIDENCE_RECORDS!$AD$6:$AD$205,MATCH(F56,EVIDENCE_RECORDS!$A$6:$A$205,0))="VALID"),"VALID","INVALID - EVIDENCE B OWNERSHIP"))</x:f>
      </x:c>
      <x:c r="O56" s="30" t="str">
        <x:f>IF(A56="","",IF(AND(OR(EXACT(G56,"FACT"),EXACT(G56,"SCOPE"),EXACT(G56,"TIME"),EXACT(G56,"METHOD"),EXACT(G56,"DEFINITION"),EXACT(G56,"INTERPRETATION")),OR(EXACT(H56,"YES"),EXACT(H56,"NO"))),"VALID","INVALID - CONTROLLED TOKEN"))</x:f>
      </x:c>
      <x:c r="P56" s="30" t="str">
        <x:f>IF(A56="","",IF(AND(B56&lt;&gt;"",C56&lt;&gt;"",D56&lt;&gt;"",E56&lt;&gt;"",F56&lt;&gt;"",E56&lt;&gt;F56,I56&lt;&gt;"",J56&lt;&gt;""),"VALID","INVALID - REQUIRED FIELD"))</x:f>
      </x:c>
      <x:c r="Q56" s="30" t="str">
        <x:f>IF(A56="","",IF(AND(K56="VALID",L56="VALID",M56="VALID",N56="VALID",O56="VALID",P56="VALID"),"VALID","INVALID - CONFLICT OWNERSHIP / CONTROL"))</x:f>
      </x:c>
      <x:c r="R56" s="30" t="str">
        <x:f>IF(A56="","",B56&amp;"|~|"&amp;C56&amp;"|~|"&amp;D56)</x:f>
      </x:c>
    </x:row>
    <x:row r="57">
      <x:c r="A57" s="24"/>
      <x:c r="B57" s="24"/>
      <x:c r="C57" s="24"/>
      <x:c r="D57" s="24"/>
      <x:c r="E57" s="24"/>
      <x:c r="F57" s="24"/>
      <x:c r="G57" s="24"/>
      <x:c r="H57" s="24"/>
      <x:c r="I57" s="24"/>
      <x:c r="J57" s="24"/>
      <x:c r="K57" s="30" t="str">
        <x:f>IF(A57="","",IF(COUNTIF($A$6:$A$205,A57)=1,"VALID","INVALID - DUPLICATE CONFLICT ID"))</x:f>
      </x:c>
      <x:c r="L57" s="30" t="str">
        <x:f>IF(A57="","",IF(AND(COUNTIF(CLAIM_REGISTER!$A$6:$A$205,C57)=1,EXACT(R57,INDEX(CLAIM_REGISTER!$R$6:$R$205,MATCH(C57,CLAIM_REGISTER!$A$6:$A$205,0)))),"VALID","INVALID - CLAIM OWNERSHIP"))</x:f>
      </x:c>
      <x:c r="M57" s="30" t="str">
        <x:f>IF(A57="","",IF(AND(COUNTIF(EVIDENCE_RECORDS!$A$6:$A$205,E57)=1,EXACT(R57,INDEX(EVIDENCE_RECORDS!$AL$6:$AL$205,MATCH(E57,EVIDENCE_RECORDS!$A$6:$A$205,0))),INDEX(EVIDENCE_RECORDS!$AD$6:$AD$205,MATCH(E57,EVIDENCE_RECORDS!$A$6:$A$205,0))="VALID"),"VALID","INVALID - EVIDENCE A OWNERSHIP"))</x:f>
      </x:c>
      <x:c r="N57" s="30" t="str">
        <x:f>IF(A57="","",IF(AND(COUNTIF(EVIDENCE_RECORDS!$A$6:$A$205,F57)=1,EXACT(R57,INDEX(EVIDENCE_RECORDS!$AL$6:$AL$205,MATCH(F57,EVIDENCE_RECORDS!$A$6:$A$205,0))),INDEX(EVIDENCE_RECORDS!$AD$6:$AD$205,MATCH(F57,EVIDENCE_RECORDS!$A$6:$A$205,0))="VALID"),"VALID","INVALID - EVIDENCE B OWNERSHIP"))</x:f>
      </x:c>
      <x:c r="O57" s="30" t="str">
        <x:f>IF(A57="","",IF(AND(OR(EXACT(G57,"FACT"),EXACT(G57,"SCOPE"),EXACT(G57,"TIME"),EXACT(G57,"METHOD"),EXACT(G57,"DEFINITION"),EXACT(G57,"INTERPRETATION")),OR(EXACT(H57,"YES"),EXACT(H57,"NO"))),"VALID","INVALID - CONTROLLED TOKEN"))</x:f>
      </x:c>
      <x:c r="P57" s="30" t="str">
        <x:f>IF(A57="","",IF(AND(B57&lt;&gt;"",C57&lt;&gt;"",D57&lt;&gt;"",E57&lt;&gt;"",F57&lt;&gt;"",E57&lt;&gt;F57,I57&lt;&gt;"",J57&lt;&gt;""),"VALID","INVALID - REQUIRED FIELD"))</x:f>
      </x:c>
      <x:c r="Q57" s="30" t="str">
        <x:f>IF(A57="","",IF(AND(K57="VALID",L57="VALID",M57="VALID",N57="VALID",O57="VALID",P57="VALID"),"VALID","INVALID - CONFLICT OWNERSHIP / CONTROL"))</x:f>
      </x:c>
      <x:c r="R57" s="30" t="str">
        <x:f>IF(A57="","",B57&amp;"|~|"&amp;C57&amp;"|~|"&amp;D57)</x:f>
      </x:c>
    </x:row>
    <x:row r="58">
      <x:c r="A58" s="24"/>
      <x:c r="B58" s="24"/>
      <x:c r="C58" s="24"/>
      <x:c r="D58" s="24"/>
      <x:c r="E58" s="24"/>
      <x:c r="F58" s="24"/>
      <x:c r="G58" s="24"/>
      <x:c r="H58" s="24"/>
      <x:c r="I58" s="24"/>
      <x:c r="J58" s="24"/>
      <x:c r="K58" s="30" t="str">
        <x:f>IF(A58="","",IF(COUNTIF($A$6:$A$205,A58)=1,"VALID","INVALID - DUPLICATE CONFLICT ID"))</x:f>
      </x:c>
      <x:c r="L58" s="30" t="str">
        <x:f>IF(A58="","",IF(AND(COUNTIF(CLAIM_REGISTER!$A$6:$A$205,C58)=1,EXACT(R58,INDEX(CLAIM_REGISTER!$R$6:$R$205,MATCH(C58,CLAIM_REGISTER!$A$6:$A$205,0)))),"VALID","INVALID - CLAIM OWNERSHIP"))</x:f>
      </x:c>
      <x:c r="M58" s="30" t="str">
        <x:f>IF(A58="","",IF(AND(COUNTIF(EVIDENCE_RECORDS!$A$6:$A$205,E58)=1,EXACT(R58,INDEX(EVIDENCE_RECORDS!$AL$6:$AL$205,MATCH(E58,EVIDENCE_RECORDS!$A$6:$A$205,0))),INDEX(EVIDENCE_RECORDS!$AD$6:$AD$205,MATCH(E58,EVIDENCE_RECORDS!$A$6:$A$205,0))="VALID"),"VALID","INVALID - EVIDENCE A OWNERSHIP"))</x:f>
      </x:c>
      <x:c r="N58" s="30" t="str">
        <x:f>IF(A58="","",IF(AND(COUNTIF(EVIDENCE_RECORDS!$A$6:$A$205,F58)=1,EXACT(R58,INDEX(EVIDENCE_RECORDS!$AL$6:$AL$205,MATCH(F58,EVIDENCE_RECORDS!$A$6:$A$205,0))),INDEX(EVIDENCE_RECORDS!$AD$6:$AD$205,MATCH(F58,EVIDENCE_RECORDS!$A$6:$A$205,0))="VALID"),"VALID","INVALID - EVIDENCE B OWNERSHIP"))</x:f>
      </x:c>
      <x:c r="O58" s="30" t="str">
        <x:f>IF(A58="","",IF(AND(OR(EXACT(G58,"FACT"),EXACT(G58,"SCOPE"),EXACT(G58,"TIME"),EXACT(G58,"METHOD"),EXACT(G58,"DEFINITION"),EXACT(G58,"INTERPRETATION")),OR(EXACT(H58,"YES"),EXACT(H58,"NO"))),"VALID","INVALID - CONTROLLED TOKEN"))</x:f>
      </x:c>
      <x:c r="P58" s="30" t="str">
        <x:f>IF(A58="","",IF(AND(B58&lt;&gt;"",C58&lt;&gt;"",D58&lt;&gt;"",E58&lt;&gt;"",F58&lt;&gt;"",E58&lt;&gt;F58,I58&lt;&gt;"",J58&lt;&gt;""),"VALID","INVALID - REQUIRED FIELD"))</x:f>
      </x:c>
      <x:c r="Q58" s="30" t="str">
        <x:f>IF(A58="","",IF(AND(K58="VALID",L58="VALID",M58="VALID",N58="VALID",O58="VALID",P58="VALID"),"VALID","INVALID - CONFLICT OWNERSHIP / CONTROL"))</x:f>
      </x:c>
      <x:c r="R58" s="30" t="str">
        <x:f>IF(A58="","",B58&amp;"|~|"&amp;C58&amp;"|~|"&amp;D58)</x:f>
      </x:c>
    </x:row>
    <x:row r="59">
      <x:c r="A59" s="24"/>
      <x:c r="B59" s="24"/>
      <x:c r="C59" s="24"/>
      <x:c r="D59" s="24"/>
      <x:c r="E59" s="24"/>
      <x:c r="F59" s="24"/>
      <x:c r="G59" s="24"/>
      <x:c r="H59" s="24"/>
      <x:c r="I59" s="24"/>
      <x:c r="J59" s="24"/>
      <x:c r="K59" s="30" t="str">
        <x:f>IF(A59="","",IF(COUNTIF($A$6:$A$205,A59)=1,"VALID","INVALID - DUPLICATE CONFLICT ID"))</x:f>
      </x:c>
      <x:c r="L59" s="30" t="str">
        <x:f>IF(A59="","",IF(AND(COUNTIF(CLAIM_REGISTER!$A$6:$A$205,C59)=1,EXACT(R59,INDEX(CLAIM_REGISTER!$R$6:$R$205,MATCH(C59,CLAIM_REGISTER!$A$6:$A$205,0)))),"VALID","INVALID - CLAIM OWNERSHIP"))</x:f>
      </x:c>
      <x:c r="M59" s="30" t="str">
        <x:f>IF(A59="","",IF(AND(COUNTIF(EVIDENCE_RECORDS!$A$6:$A$205,E59)=1,EXACT(R59,INDEX(EVIDENCE_RECORDS!$AL$6:$AL$205,MATCH(E59,EVIDENCE_RECORDS!$A$6:$A$205,0))),INDEX(EVIDENCE_RECORDS!$AD$6:$AD$205,MATCH(E59,EVIDENCE_RECORDS!$A$6:$A$205,0))="VALID"),"VALID","INVALID - EVIDENCE A OWNERSHIP"))</x:f>
      </x:c>
      <x:c r="N59" s="30" t="str">
        <x:f>IF(A59="","",IF(AND(COUNTIF(EVIDENCE_RECORDS!$A$6:$A$205,F59)=1,EXACT(R59,INDEX(EVIDENCE_RECORDS!$AL$6:$AL$205,MATCH(F59,EVIDENCE_RECORDS!$A$6:$A$205,0))),INDEX(EVIDENCE_RECORDS!$AD$6:$AD$205,MATCH(F59,EVIDENCE_RECORDS!$A$6:$A$205,0))="VALID"),"VALID","INVALID - EVIDENCE B OWNERSHIP"))</x:f>
      </x:c>
      <x:c r="O59" s="30" t="str">
        <x:f>IF(A59="","",IF(AND(OR(EXACT(G59,"FACT"),EXACT(G59,"SCOPE"),EXACT(G59,"TIME"),EXACT(G59,"METHOD"),EXACT(G59,"DEFINITION"),EXACT(G59,"INTERPRETATION")),OR(EXACT(H59,"YES"),EXACT(H59,"NO"))),"VALID","INVALID - CONTROLLED TOKEN"))</x:f>
      </x:c>
      <x:c r="P59" s="30" t="str">
        <x:f>IF(A59="","",IF(AND(B59&lt;&gt;"",C59&lt;&gt;"",D59&lt;&gt;"",E59&lt;&gt;"",F59&lt;&gt;"",E59&lt;&gt;F59,I59&lt;&gt;"",J59&lt;&gt;""),"VALID","INVALID - REQUIRED FIELD"))</x:f>
      </x:c>
      <x:c r="Q59" s="30" t="str">
        <x:f>IF(A59="","",IF(AND(K59="VALID",L59="VALID",M59="VALID",N59="VALID",O59="VALID",P59="VALID"),"VALID","INVALID - CONFLICT OWNERSHIP / CONTROL"))</x:f>
      </x:c>
      <x:c r="R59" s="30" t="str">
        <x:f>IF(A59="","",B59&amp;"|~|"&amp;C59&amp;"|~|"&amp;D59)</x:f>
      </x:c>
    </x:row>
    <x:row r="60">
      <x:c r="A60" s="24"/>
      <x:c r="B60" s="24"/>
      <x:c r="C60" s="24"/>
      <x:c r="D60" s="24"/>
      <x:c r="E60" s="24"/>
      <x:c r="F60" s="24"/>
      <x:c r="G60" s="24"/>
      <x:c r="H60" s="24"/>
      <x:c r="I60" s="24"/>
      <x:c r="J60" s="24"/>
      <x:c r="K60" s="30" t="str">
        <x:f>IF(A60="","",IF(COUNTIF($A$6:$A$205,A60)=1,"VALID","INVALID - DUPLICATE CONFLICT ID"))</x:f>
      </x:c>
      <x:c r="L60" s="30" t="str">
        <x:f>IF(A60="","",IF(AND(COUNTIF(CLAIM_REGISTER!$A$6:$A$205,C60)=1,EXACT(R60,INDEX(CLAIM_REGISTER!$R$6:$R$205,MATCH(C60,CLAIM_REGISTER!$A$6:$A$205,0)))),"VALID","INVALID - CLAIM OWNERSHIP"))</x:f>
      </x:c>
      <x:c r="M60" s="30" t="str">
        <x:f>IF(A60="","",IF(AND(COUNTIF(EVIDENCE_RECORDS!$A$6:$A$205,E60)=1,EXACT(R60,INDEX(EVIDENCE_RECORDS!$AL$6:$AL$205,MATCH(E60,EVIDENCE_RECORDS!$A$6:$A$205,0))),INDEX(EVIDENCE_RECORDS!$AD$6:$AD$205,MATCH(E60,EVIDENCE_RECORDS!$A$6:$A$205,0))="VALID"),"VALID","INVALID - EVIDENCE A OWNERSHIP"))</x:f>
      </x:c>
      <x:c r="N60" s="30" t="str">
        <x:f>IF(A60="","",IF(AND(COUNTIF(EVIDENCE_RECORDS!$A$6:$A$205,F60)=1,EXACT(R60,INDEX(EVIDENCE_RECORDS!$AL$6:$AL$205,MATCH(F60,EVIDENCE_RECORDS!$A$6:$A$205,0))),INDEX(EVIDENCE_RECORDS!$AD$6:$AD$205,MATCH(F60,EVIDENCE_RECORDS!$A$6:$A$205,0))="VALID"),"VALID","INVALID - EVIDENCE B OWNERSHIP"))</x:f>
      </x:c>
      <x:c r="O60" s="30" t="str">
        <x:f>IF(A60="","",IF(AND(OR(EXACT(G60,"FACT"),EXACT(G60,"SCOPE"),EXACT(G60,"TIME"),EXACT(G60,"METHOD"),EXACT(G60,"DEFINITION"),EXACT(G60,"INTERPRETATION")),OR(EXACT(H60,"YES"),EXACT(H60,"NO"))),"VALID","INVALID - CONTROLLED TOKEN"))</x:f>
      </x:c>
      <x:c r="P60" s="30" t="str">
        <x:f>IF(A60="","",IF(AND(B60&lt;&gt;"",C60&lt;&gt;"",D60&lt;&gt;"",E60&lt;&gt;"",F60&lt;&gt;"",E60&lt;&gt;F60,I60&lt;&gt;"",J60&lt;&gt;""),"VALID","INVALID - REQUIRED FIELD"))</x:f>
      </x:c>
      <x:c r="Q60" s="30" t="str">
        <x:f>IF(A60="","",IF(AND(K60="VALID",L60="VALID",M60="VALID",N60="VALID",O60="VALID",P60="VALID"),"VALID","INVALID - CONFLICT OWNERSHIP / CONTROL"))</x:f>
      </x:c>
      <x:c r="R60" s="30" t="str">
        <x:f>IF(A60="","",B60&amp;"|~|"&amp;C60&amp;"|~|"&amp;D60)</x:f>
      </x:c>
    </x:row>
    <x:row r="61">
      <x:c r="A61" s="24"/>
      <x:c r="B61" s="24"/>
      <x:c r="C61" s="24"/>
      <x:c r="D61" s="24"/>
      <x:c r="E61" s="24"/>
      <x:c r="F61" s="24"/>
      <x:c r="G61" s="24"/>
      <x:c r="H61" s="24"/>
      <x:c r="I61" s="24"/>
      <x:c r="J61" s="24"/>
      <x:c r="K61" s="30" t="str">
        <x:f>IF(A61="","",IF(COUNTIF($A$6:$A$205,A61)=1,"VALID","INVALID - DUPLICATE CONFLICT ID"))</x:f>
      </x:c>
      <x:c r="L61" s="30" t="str">
        <x:f>IF(A61="","",IF(AND(COUNTIF(CLAIM_REGISTER!$A$6:$A$205,C61)=1,EXACT(R61,INDEX(CLAIM_REGISTER!$R$6:$R$205,MATCH(C61,CLAIM_REGISTER!$A$6:$A$205,0)))),"VALID","INVALID - CLAIM OWNERSHIP"))</x:f>
      </x:c>
      <x:c r="M61" s="30" t="str">
        <x:f>IF(A61="","",IF(AND(COUNTIF(EVIDENCE_RECORDS!$A$6:$A$205,E61)=1,EXACT(R61,INDEX(EVIDENCE_RECORDS!$AL$6:$AL$205,MATCH(E61,EVIDENCE_RECORDS!$A$6:$A$205,0))),INDEX(EVIDENCE_RECORDS!$AD$6:$AD$205,MATCH(E61,EVIDENCE_RECORDS!$A$6:$A$205,0))="VALID"),"VALID","INVALID - EVIDENCE A OWNERSHIP"))</x:f>
      </x:c>
      <x:c r="N61" s="30" t="str">
        <x:f>IF(A61="","",IF(AND(COUNTIF(EVIDENCE_RECORDS!$A$6:$A$205,F61)=1,EXACT(R61,INDEX(EVIDENCE_RECORDS!$AL$6:$AL$205,MATCH(F61,EVIDENCE_RECORDS!$A$6:$A$205,0))),INDEX(EVIDENCE_RECORDS!$AD$6:$AD$205,MATCH(F61,EVIDENCE_RECORDS!$A$6:$A$205,0))="VALID"),"VALID","INVALID - EVIDENCE B OWNERSHIP"))</x:f>
      </x:c>
      <x:c r="O61" s="30" t="str">
        <x:f>IF(A61="","",IF(AND(OR(EXACT(G61,"FACT"),EXACT(G61,"SCOPE"),EXACT(G61,"TIME"),EXACT(G61,"METHOD"),EXACT(G61,"DEFINITION"),EXACT(G61,"INTERPRETATION")),OR(EXACT(H61,"YES"),EXACT(H61,"NO"))),"VALID","INVALID - CONTROLLED TOKEN"))</x:f>
      </x:c>
      <x:c r="P61" s="30" t="str">
        <x:f>IF(A61="","",IF(AND(B61&lt;&gt;"",C61&lt;&gt;"",D61&lt;&gt;"",E61&lt;&gt;"",F61&lt;&gt;"",E61&lt;&gt;F61,I61&lt;&gt;"",J61&lt;&gt;""),"VALID","INVALID - REQUIRED FIELD"))</x:f>
      </x:c>
      <x:c r="Q61" s="30" t="str">
        <x:f>IF(A61="","",IF(AND(K61="VALID",L61="VALID",M61="VALID",N61="VALID",O61="VALID",P61="VALID"),"VALID","INVALID - CONFLICT OWNERSHIP / CONTROL"))</x:f>
      </x:c>
      <x:c r="R61" s="30" t="str">
        <x:f>IF(A61="","",B61&amp;"|~|"&amp;C61&amp;"|~|"&amp;D61)</x:f>
      </x:c>
    </x:row>
    <x:row r="62">
      <x:c r="A62" s="24"/>
      <x:c r="B62" s="24"/>
      <x:c r="C62" s="24"/>
      <x:c r="D62" s="24"/>
      <x:c r="E62" s="24"/>
      <x:c r="F62" s="24"/>
      <x:c r="G62" s="24"/>
      <x:c r="H62" s="24"/>
      <x:c r="I62" s="24"/>
      <x:c r="J62" s="24"/>
      <x:c r="K62" s="30" t="str">
        <x:f>IF(A62="","",IF(COUNTIF($A$6:$A$205,A62)=1,"VALID","INVALID - DUPLICATE CONFLICT ID"))</x:f>
      </x:c>
      <x:c r="L62" s="30" t="str">
        <x:f>IF(A62="","",IF(AND(COUNTIF(CLAIM_REGISTER!$A$6:$A$205,C62)=1,EXACT(R62,INDEX(CLAIM_REGISTER!$R$6:$R$205,MATCH(C62,CLAIM_REGISTER!$A$6:$A$205,0)))),"VALID","INVALID - CLAIM OWNERSHIP"))</x:f>
      </x:c>
      <x:c r="M62" s="30" t="str">
        <x:f>IF(A62="","",IF(AND(COUNTIF(EVIDENCE_RECORDS!$A$6:$A$205,E62)=1,EXACT(R62,INDEX(EVIDENCE_RECORDS!$AL$6:$AL$205,MATCH(E62,EVIDENCE_RECORDS!$A$6:$A$205,0))),INDEX(EVIDENCE_RECORDS!$AD$6:$AD$205,MATCH(E62,EVIDENCE_RECORDS!$A$6:$A$205,0))="VALID"),"VALID","INVALID - EVIDENCE A OWNERSHIP"))</x:f>
      </x:c>
      <x:c r="N62" s="30" t="str">
        <x:f>IF(A62="","",IF(AND(COUNTIF(EVIDENCE_RECORDS!$A$6:$A$205,F62)=1,EXACT(R62,INDEX(EVIDENCE_RECORDS!$AL$6:$AL$205,MATCH(F62,EVIDENCE_RECORDS!$A$6:$A$205,0))),INDEX(EVIDENCE_RECORDS!$AD$6:$AD$205,MATCH(F62,EVIDENCE_RECORDS!$A$6:$A$205,0))="VALID"),"VALID","INVALID - EVIDENCE B OWNERSHIP"))</x:f>
      </x:c>
      <x:c r="O62" s="30" t="str">
        <x:f>IF(A62="","",IF(AND(OR(EXACT(G62,"FACT"),EXACT(G62,"SCOPE"),EXACT(G62,"TIME"),EXACT(G62,"METHOD"),EXACT(G62,"DEFINITION"),EXACT(G62,"INTERPRETATION")),OR(EXACT(H62,"YES"),EXACT(H62,"NO"))),"VALID","INVALID - CONTROLLED TOKEN"))</x:f>
      </x:c>
      <x:c r="P62" s="30" t="str">
        <x:f>IF(A62="","",IF(AND(B62&lt;&gt;"",C62&lt;&gt;"",D62&lt;&gt;"",E62&lt;&gt;"",F62&lt;&gt;"",E62&lt;&gt;F62,I62&lt;&gt;"",J62&lt;&gt;""),"VALID","INVALID - REQUIRED FIELD"))</x:f>
      </x:c>
      <x:c r="Q62" s="30" t="str">
        <x:f>IF(A62="","",IF(AND(K62="VALID",L62="VALID",M62="VALID",N62="VALID",O62="VALID",P62="VALID"),"VALID","INVALID - CONFLICT OWNERSHIP / CONTROL"))</x:f>
      </x:c>
      <x:c r="R62" s="30" t="str">
        <x:f>IF(A62="","",B62&amp;"|~|"&amp;C62&amp;"|~|"&amp;D62)</x:f>
      </x:c>
    </x:row>
    <x:row r="63">
      <x:c r="A63" s="24"/>
      <x:c r="B63" s="24"/>
      <x:c r="C63" s="24"/>
      <x:c r="D63" s="24"/>
      <x:c r="E63" s="24"/>
      <x:c r="F63" s="24"/>
      <x:c r="G63" s="24"/>
      <x:c r="H63" s="24"/>
      <x:c r="I63" s="24"/>
      <x:c r="J63" s="24"/>
      <x:c r="K63" s="30" t="str">
        <x:f>IF(A63="","",IF(COUNTIF($A$6:$A$205,A63)=1,"VALID","INVALID - DUPLICATE CONFLICT ID"))</x:f>
      </x:c>
      <x:c r="L63" s="30" t="str">
        <x:f>IF(A63="","",IF(AND(COUNTIF(CLAIM_REGISTER!$A$6:$A$205,C63)=1,EXACT(R63,INDEX(CLAIM_REGISTER!$R$6:$R$205,MATCH(C63,CLAIM_REGISTER!$A$6:$A$205,0)))),"VALID","INVALID - CLAIM OWNERSHIP"))</x:f>
      </x:c>
      <x:c r="M63" s="30" t="str">
        <x:f>IF(A63="","",IF(AND(COUNTIF(EVIDENCE_RECORDS!$A$6:$A$205,E63)=1,EXACT(R63,INDEX(EVIDENCE_RECORDS!$AL$6:$AL$205,MATCH(E63,EVIDENCE_RECORDS!$A$6:$A$205,0))),INDEX(EVIDENCE_RECORDS!$AD$6:$AD$205,MATCH(E63,EVIDENCE_RECORDS!$A$6:$A$205,0))="VALID"),"VALID","INVALID - EVIDENCE A OWNERSHIP"))</x:f>
      </x:c>
      <x:c r="N63" s="30" t="str">
        <x:f>IF(A63="","",IF(AND(COUNTIF(EVIDENCE_RECORDS!$A$6:$A$205,F63)=1,EXACT(R63,INDEX(EVIDENCE_RECORDS!$AL$6:$AL$205,MATCH(F63,EVIDENCE_RECORDS!$A$6:$A$205,0))),INDEX(EVIDENCE_RECORDS!$AD$6:$AD$205,MATCH(F63,EVIDENCE_RECORDS!$A$6:$A$205,0))="VALID"),"VALID","INVALID - EVIDENCE B OWNERSHIP"))</x:f>
      </x:c>
      <x:c r="O63" s="30" t="str">
        <x:f>IF(A63="","",IF(AND(OR(EXACT(G63,"FACT"),EXACT(G63,"SCOPE"),EXACT(G63,"TIME"),EXACT(G63,"METHOD"),EXACT(G63,"DEFINITION"),EXACT(G63,"INTERPRETATION")),OR(EXACT(H63,"YES"),EXACT(H63,"NO"))),"VALID","INVALID - CONTROLLED TOKEN"))</x:f>
      </x:c>
      <x:c r="P63" s="30" t="str">
        <x:f>IF(A63="","",IF(AND(B63&lt;&gt;"",C63&lt;&gt;"",D63&lt;&gt;"",E63&lt;&gt;"",F63&lt;&gt;"",E63&lt;&gt;F63,I63&lt;&gt;"",J63&lt;&gt;""),"VALID","INVALID - REQUIRED FIELD"))</x:f>
      </x:c>
      <x:c r="Q63" s="30" t="str">
        <x:f>IF(A63="","",IF(AND(K63="VALID",L63="VALID",M63="VALID",N63="VALID",O63="VALID",P63="VALID"),"VALID","INVALID - CONFLICT OWNERSHIP / CONTROL"))</x:f>
      </x:c>
      <x:c r="R63" s="30" t="str">
        <x:f>IF(A63="","",B63&amp;"|~|"&amp;C63&amp;"|~|"&amp;D63)</x:f>
      </x:c>
    </x:row>
    <x:row r="64">
      <x:c r="A64" s="24"/>
      <x:c r="B64" s="24"/>
      <x:c r="C64" s="24"/>
      <x:c r="D64" s="24"/>
      <x:c r="E64" s="24"/>
      <x:c r="F64" s="24"/>
      <x:c r="G64" s="24"/>
      <x:c r="H64" s="24"/>
      <x:c r="I64" s="24"/>
      <x:c r="J64" s="24"/>
      <x:c r="K64" s="30" t="str">
        <x:f>IF(A64="","",IF(COUNTIF($A$6:$A$205,A64)=1,"VALID","INVALID - DUPLICATE CONFLICT ID"))</x:f>
      </x:c>
      <x:c r="L64" s="30" t="str">
        <x:f>IF(A64="","",IF(AND(COUNTIF(CLAIM_REGISTER!$A$6:$A$205,C64)=1,EXACT(R64,INDEX(CLAIM_REGISTER!$R$6:$R$205,MATCH(C64,CLAIM_REGISTER!$A$6:$A$205,0)))),"VALID","INVALID - CLAIM OWNERSHIP"))</x:f>
      </x:c>
      <x:c r="M64" s="30" t="str">
        <x:f>IF(A64="","",IF(AND(COUNTIF(EVIDENCE_RECORDS!$A$6:$A$205,E64)=1,EXACT(R64,INDEX(EVIDENCE_RECORDS!$AL$6:$AL$205,MATCH(E64,EVIDENCE_RECORDS!$A$6:$A$205,0))),INDEX(EVIDENCE_RECORDS!$AD$6:$AD$205,MATCH(E64,EVIDENCE_RECORDS!$A$6:$A$205,0))="VALID"),"VALID","INVALID - EVIDENCE A OWNERSHIP"))</x:f>
      </x:c>
      <x:c r="N64" s="30" t="str">
        <x:f>IF(A64="","",IF(AND(COUNTIF(EVIDENCE_RECORDS!$A$6:$A$205,F64)=1,EXACT(R64,INDEX(EVIDENCE_RECORDS!$AL$6:$AL$205,MATCH(F64,EVIDENCE_RECORDS!$A$6:$A$205,0))),INDEX(EVIDENCE_RECORDS!$AD$6:$AD$205,MATCH(F64,EVIDENCE_RECORDS!$A$6:$A$205,0))="VALID"),"VALID","INVALID - EVIDENCE B OWNERSHIP"))</x:f>
      </x:c>
      <x:c r="O64" s="30" t="str">
        <x:f>IF(A64="","",IF(AND(OR(EXACT(G64,"FACT"),EXACT(G64,"SCOPE"),EXACT(G64,"TIME"),EXACT(G64,"METHOD"),EXACT(G64,"DEFINITION"),EXACT(G64,"INTERPRETATION")),OR(EXACT(H64,"YES"),EXACT(H64,"NO"))),"VALID","INVALID - CONTROLLED TOKEN"))</x:f>
      </x:c>
      <x:c r="P64" s="30" t="str">
        <x:f>IF(A64="","",IF(AND(B64&lt;&gt;"",C64&lt;&gt;"",D64&lt;&gt;"",E64&lt;&gt;"",F64&lt;&gt;"",E64&lt;&gt;F64,I64&lt;&gt;"",J64&lt;&gt;""),"VALID","INVALID - REQUIRED FIELD"))</x:f>
      </x:c>
      <x:c r="Q64" s="30" t="str">
        <x:f>IF(A64="","",IF(AND(K64="VALID",L64="VALID",M64="VALID",N64="VALID",O64="VALID",P64="VALID"),"VALID","INVALID - CONFLICT OWNERSHIP / CONTROL"))</x:f>
      </x:c>
      <x:c r="R64" s="30" t="str">
        <x:f>IF(A64="","",B64&amp;"|~|"&amp;C64&amp;"|~|"&amp;D64)</x:f>
      </x:c>
    </x:row>
    <x:row r="65">
      <x:c r="A65" s="24"/>
      <x:c r="B65" s="24"/>
      <x:c r="C65" s="24"/>
      <x:c r="D65" s="24"/>
      <x:c r="E65" s="24"/>
      <x:c r="F65" s="24"/>
      <x:c r="G65" s="24"/>
      <x:c r="H65" s="24"/>
      <x:c r="I65" s="24"/>
      <x:c r="J65" s="24"/>
      <x:c r="K65" s="30" t="str">
        <x:f>IF(A65="","",IF(COUNTIF($A$6:$A$205,A65)=1,"VALID","INVALID - DUPLICATE CONFLICT ID"))</x:f>
      </x:c>
      <x:c r="L65" s="30" t="str">
        <x:f>IF(A65="","",IF(AND(COUNTIF(CLAIM_REGISTER!$A$6:$A$205,C65)=1,EXACT(R65,INDEX(CLAIM_REGISTER!$R$6:$R$205,MATCH(C65,CLAIM_REGISTER!$A$6:$A$205,0)))),"VALID","INVALID - CLAIM OWNERSHIP"))</x:f>
      </x:c>
      <x:c r="M65" s="30" t="str">
        <x:f>IF(A65="","",IF(AND(COUNTIF(EVIDENCE_RECORDS!$A$6:$A$205,E65)=1,EXACT(R65,INDEX(EVIDENCE_RECORDS!$AL$6:$AL$205,MATCH(E65,EVIDENCE_RECORDS!$A$6:$A$205,0))),INDEX(EVIDENCE_RECORDS!$AD$6:$AD$205,MATCH(E65,EVIDENCE_RECORDS!$A$6:$A$205,0))="VALID"),"VALID","INVALID - EVIDENCE A OWNERSHIP"))</x:f>
      </x:c>
      <x:c r="N65" s="30" t="str">
        <x:f>IF(A65="","",IF(AND(COUNTIF(EVIDENCE_RECORDS!$A$6:$A$205,F65)=1,EXACT(R65,INDEX(EVIDENCE_RECORDS!$AL$6:$AL$205,MATCH(F65,EVIDENCE_RECORDS!$A$6:$A$205,0))),INDEX(EVIDENCE_RECORDS!$AD$6:$AD$205,MATCH(F65,EVIDENCE_RECORDS!$A$6:$A$205,0))="VALID"),"VALID","INVALID - EVIDENCE B OWNERSHIP"))</x:f>
      </x:c>
      <x:c r="O65" s="30" t="str">
        <x:f>IF(A65="","",IF(AND(OR(EXACT(G65,"FACT"),EXACT(G65,"SCOPE"),EXACT(G65,"TIME"),EXACT(G65,"METHOD"),EXACT(G65,"DEFINITION"),EXACT(G65,"INTERPRETATION")),OR(EXACT(H65,"YES"),EXACT(H65,"NO"))),"VALID","INVALID - CONTROLLED TOKEN"))</x:f>
      </x:c>
      <x:c r="P65" s="30" t="str">
        <x:f>IF(A65="","",IF(AND(B65&lt;&gt;"",C65&lt;&gt;"",D65&lt;&gt;"",E65&lt;&gt;"",F65&lt;&gt;"",E65&lt;&gt;F65,I65&lt;&gt;"",J65&lt;&gt;""),"VALID","INVALID - REQUIRED FIELD"))</x:f>
      </x:c>
      <x:c r="Q65" s="30" t="str">
        <x:f>IF(A65="","",IF(AND(K65="VALID",L65="VALID",M65="VALID",N65="VALID",O65="VALID",P65="VALID"),"VALID","INVALID - CONFLICT OWNERSHIP / CONTROL"))</x:f>
      </x:c>
      <x:c r="R65" s="30" t="str">
        <x:f>IF(A65="","",B65&amp;"|~|"&amp;C65&amp;"|~|"&amp;D65)</x:f>
      </x:c>
    </x:row>
    <x:row r="66">
      <x:c r="A66" s="24"/>
      <x:c r="B66" s="24"/>
      <x:c r="C66" s="24"/>
      <x:c r="D66" s="24"/>
      <x:c r="E66" s="24"/>
      <x:c r="F66" s="24"/>
      <x:c r="G66" s="24"/>
      <x:c r="H66" s="24"/>
      <x:c r="I66" s="24"/>
      <x:c r="J66" s="24"/>
      <x:c r="K66" s="30" t="str">
        <x:f>IF(A66="","",IF(COUNTIF($A$6:$A$205,A66)=1,"VALID","INVALID - DUPLICATE CONFLICT ID"))</x:f>
      </x:c>
      <x:c r="L66" s="30" t="str">
        <x:f>IF(A66="","",IF(AND(COUNTIF(CLAIM_REGISTER!$A$6:$A$205,C66)=1,EXACT(R66,INDEX(CLAIM_REGISTER!$R$6:$R$205,MATCH(C66,CLAIM_REGISTER!$A$6:$A$205,0)))),"VALID","INVALID - CLAIM OWNERSHIP"))</x:f>
      </x:c>
      <x:c r="M66" s="30" t="str">
        <x:f>IF(A66="","",IF(AND(COUNTIF(EVIDENCE_RECORDS!$A$6:$A$205,E66)=1,EXACT(R66,INDEX(EVIDENCE_RECORDS!$AL$6:$AL$205,MATCH(E66,EVIDENCE_RECORDS!$A$6:$A$205,0))),INDEX(EVIDENCE_RECORDS!$AD$6:$AD$205,MATCH(E66,EVIDENCE_RECORDS!$A$6:$A$205,0))="VALID"),"VALID","INVALID - EVIDENCE A OWNERSHIP"))</x:f>
      </x:c>
      <x:c r="N66" s="30" t="str">
        <x:f>IF(A66="","",IF(AND(COUNTIF(EVIDENCE_RECORDS!$A$6:$A$205,F66)=1,EXACT(R66,INDEX(EVIDENCE_RECORDS!$AL$6:$AL$205,MATCH(F66,EVIDENCE_RECORDS!$A$6:$A$205,0))),INDEX(EVIDENCE_RECORDS!$AD$6:$AD$205,MATCH(F66,EVIDENCE_RECORDS!$A$6:$A$205,0))="VALID"),"VALID","INVALID - EVIDENCE B OWNERSHIP"))</x:f>
      </x:c>
      <x:c r="O66" s="30" t="str">
        <x:f>IF(A66="","",IF(AND(OR(EXACT(G66,"FACT"),EXACT(G66,"SCOPE"),EXACT(G66,"TIME"),EXACT(G66,"METHOD"),EXACT(G66,"DEFINITION"),EXACT(G66,"INTERPRETATION")),OR(EXACT(H66,"YES"),EXACT(H66,"NO"))),"VALID","INVALID - CONTROLLED TOKEN"))</x:f>
      </x:c>
      <x:c r="P66" s="30" t="str">
        <x:f>IF(A66="","",IF(AND(B66&lt;&gt;"",C66&lt;&gt;"",D66&lt;&gt;"",E66&lt;&gt;"",F66&lt;&gt;"",E66&lt;&gt;F66,I66&lt;&gt;"",J66&lt;&gt;""),"VALID","INVALID - REQUIRED FIELD"))</x:f>
      </x:c>
      <x:c r="Q66" s="30" t="str">
        <x:f>IF(A66="","",IF(AND(K66="VALID",L66="VALID",M66="VALID",N66="VALID",O66="VALID",P66="VALID"),"VALID","INVALID - CONFLICT OWNERSHIP / CONTROL"))</x:f>
      </x:c>
      <x:c r="R66" s="30" t="str">
        <x:f>IF(A66="","",B66&amp;"|~|"&amp;C66&amp;"|~|"&amp;D66)</x:f>
      </x:c>
    </x:row>
    <x:row r="67">
      <x:c r="A67" s="24"/>
      <x:c r="B67" s="24"/>
      <x:c r="C67" s="24"/>
      <x:c r="D67" s="24"/>
      <x:c r="E67" s="24"/>
      <x:c r="F67" s="24"/>
      <x:c r="G67" s="24"/>
      <x:c r="H67" s="24"/>
      <x:c r="I67" s="24"/>
      <x:c r="J67" s="24"/>
      <x:c r="K67" s="30" t="str">
        <x:f>IF(A67="","",IF(COUNTIF($A$6:$A$205,A67)=1,"VALID","INVALID - DUPLICATE CONFLICT ID"))</x:f>
      </x:c>
      <x:c r="L67" s="30" t="str">
        <x:f>IF(A67="","",IF(AND(COUNTIF(CLAIM_REGISTER!$A$6:$A$205,C67)=1,EXACT(R67,INDEX(CLAIM_REGISTER!$R$6:$R$205,MATCH(C67,CLAIM_REGISTER!$A$6:$A$205,0)))),"VALID","INVALID - CLAIM OWNERSHIP"))</x:f>
      </x:c>
      <x:c r="M67" s="30" t="str">
        <x:f>IF(A67="","",IF(AND(COUNTIF(EVIDENCE_RECORDS!$A$6:$A$205,E67)=1,EXACT(R67,INDEX(EVIDENCE_RECORDS!$AL$6:$AL$205,MATCH(E67,EVIDENCE_RECORDS!$A$6:$A$205,0))),INDEX(EVIDENCE_RECORDS!$AD$6:$AD$205,MATCH(E67,EVIDENCE_RECORDS!$A$6:$A$205,0))="VALID"),"VALID","INVALID - EVIDENCE A OWNERSHIP"))</x:f>
      </x:c>
      <x:c r="N67" s="30" t="str">
        <x:f>IF(A67="","",IF(AND(COUNTIF(EVIDENCE_RECORDS!$A$6:$A$205,F67)=1,EXACT(R67,INDEX(EVIDENCE_RECORDS!$AL$6:$AL$205,MATCH(F67,EVIDENCE_RECORDS!$A$6:$A$205,0))),INDEX(EVIDENCE_RECORDS!$AD$6:$AD$205,MATCH(F67,EVIDENCE_RECORDS!$A$6:$A$205,0))="VALID"),"VALID","INVALID - EVIDENCE B OWNERSHIP"))</x:f>
      </x:c>
      <x:c r="O67" s="30" t="str">
        <x:f>IF(A67="","",IF(AND(OR(EXACT(G67,"FACT"),EXACT(G67,"SCOPE"),EXACT(G67,"TIME"),EXACT(G67,"METHOD"),EXACT(G67,"DEFINITION"),EXACT(G67,"INTERPRETATION")),OR(EXACT(H67,"YES"),EXACT(H67,"NO"))),"VALID","INVALID - CONTROLLED TOKEN"))</x:f>
      </x:c>
      <x:c r="P67" s="30" t="str">
        <x:f>IF(A67="","",IF(AND(B67&lt;&gt;"",C67&lt;&gt;"",D67&lt;&gt;"",E67&lt;&gt;"",F67&lt;&gt;"",E67&lt;&gt;F67,I67&lt;&gt;"",J67&lt;&gt;""),"VALID","INVALID - REQUIRED FIELD"))</x:f>
      </x:c>
      <x:c r="Q67" s="30" t="str">
        <x:f>IF(A67="","",IF(AND(K67="VALID",L67="VALID",M67="VALID",N67="VALID",O67="VALID",P67="VALID"),"VALID","INVALID - CONFLICT OWNERSHIP / CONTROL"))</x:f>
      </x:c>
      <x:c r="R67" s="30" t="str">
        <x:f>IF(A67="","",B67&amp;"|~|"&amp;C67&amp;"|~|"&amp;D67)</x:f>
      </x:c>
    </x:row>
    <x:row r="68">
      <x:c r="A68" s="24"/>
      <x:c r="B68" s="24"/>
      <x:c r="C68" s="24"/>
      <x:c r="D68" s="24"/>
      <x:c r="E68" s="24"/>
      <x:c r="F68" s="24"/>
      <x:c r="G68" s="24"/>
      <x:c r="H68" s="24"/>
      <x:c r="I68" s="24"/>
      <x:c r="J68" s="24"/>
      <x:c r="K68" s="30" t="str">
        <x:f>IF(A68="","",IF(COUNTIF($A$6:$A$205,A68)=1,"VALID","INVALID - DUPLICATE CONFLICT ID"))</x:f>
      </x:c>
      <x:c r="L68" s="30" t="str">
        <x:f>IF(A68="","",IF(AND(COUNTIF(CLAIM_REGISTER!$A$6:$A$205,C68)=1,EXACT(R68,INDEX(CLAIM_REGISTER!$R$6:$R$205,MATCH(C68,CLAIM_REGISTER!$A$6:$A$205,0)))),"VALID","INVALID - CLAIM OWNERSHIP"))</x:f>
      </x:c>
      <x:c r="M68" s="30" t="str">
        <x:f>IF(A68="","",IF(AND(COUNTIF(EVIDENCE_RECORDS!$A$6:$A$205,E68)=1,EXACT(R68,INDEX(EVIDENCE_RECORDS!$AL$6:$AL$205,MATCH(E68,EVIDENCE_RECORDS!$A$6:$A$205,0))),INDEX(EVIDENCE_RECORDS!$AD$6:$AD$205,MATCH(E68,EVIDENCE_RECORDS!$A$6:$A$205,0))="VALID"),"VALID","INVALID - EVIDENCE A OWNERSHIP"))</x:f>
      </x:c>
      <x:c r="N68" s="30" t="str">
        <x:f>IF(A68="","",IF(AND(COUNTIF(EVIDENCE_RECORDS!$A$6:$A$205,F68)=1,EXACT(R68,INDEX(EVIDENCE_RECORDS!$AL$6:$AL$205,MATCH(F68,EVIDENCE_RECORDS!$A$6:$A$205,0))),INDEX(EVIDENCE_RECORDS!$AD$6:$AD$205,MATCH(F68,EVIDENCE_RECORDS!$A$6:$A$205,0))="VALID"),"VALID","INVALID - EVIDENCE B OWNERSHIP"))</x:f>
      </x:c>
      <x:c r="O68" s="30" t="str">
        <x:f>IF(A68="","",IF(AND(OR(EXACT(G68,"FACT"),EXACT(G68,"SCOPE"),EXACT(G68,"TIME"),EXACT(G68,"METHOD"),EXACT(G68,"DEFINITION"),EXACT(G68,"INTERPRETATION")),OR(EXACT(H68,"YES"),EXACT(H68,"NO"))),"VALID","INVALID - CONTROLLED TOKEN"))</x:f>
      </x:c>
      <x:c r="P68" s="30" t="str">
        <x:f>IF(A68="","",IF(AND(B68&lt;&gt;"",C68&lt;&gt;"",D68&lt;&gt;"",E68&lt;&gt;"",F68&lt;&gt;"",E68&lt;&gt;F68,I68&lt;&gt;"",J68&lt;&gt;""),"VALID","INVALID - REQUIRED FIELD"))</x:f>
      </x:c>
      <x:c r="Q68" s="30" t="str">
        <x:f>IF(A68="","",IF(AND(K68="VALID",L68="VALID",M68="VALID",N68="VALID",O68="VALID",P68="VALID"),"VALID","INVALID - CONFLICT OWNERSHIP / CONTROL"))</x:f>
      </x:c>
      <x:c r="R68" s="30" t="str">
        <x:f>IF(A68="","",B68&amp;"|~|"&amp;C68&amp;"|~|"&amp;D68)</x:f>
      </x:c>
    </x:row>
    <x:row r="69">
      <x:c r="A69" s="24"/>
      <x:c r="B69" s="24"/>
      <x:c r="C69" s="24"/>
      <x:c r="D69" s="24"/>
      <x:c r="E69" s="24"/>
      <x:c r="F69" s="24"/>
      <x:c r="G69" s="24"/>
      <x:c r="H69" s="24"/>
      <x:c r="I69" s="24"/>
      <x:c r="J69" s="24"/>
      <x:c r="K69" s="30" t="str">
        <x:f>IF(A69="","",IF(COUNTIF($A$6:$A$205,A69)=1,"VALID","INVALID - DUPLICATE CONFLICT ID"))</x:f>
      </x:c>
      <x:c r="L69" s="30" t="str">
        <x:f>IF(A69="","",IF(AND(COUNTIF(CLAIM_REGISTER!$A$6:$A$205,C69)=1,EXACT(R69,INDEX(CLAIM_REGISTER!$R$6:$R$205,MATCH(C69,CLAIM_REGISTER!$A$6:$A$205,0)))),"VALID","INVALID - CLAIM OWNERSHIP"))</x:f>
      </x:c>
      <x:c r="M69" s="30" t="str">
        <x:f>IF(A69="","",IF(AND(COUNTIF(EVIDENCE_RECORDS!$A$6:$A$205,E69)=1,EXACT(R69,INDEX(EVIDENCE_RECORDS!$AL$6:$AL$205,MATCH(E69,EVIDENCE_RECORDS!$A$6:$A$205,0))),INDEX(EVIDENCE_RECORDS!$AD$6:$AD$205,MATCH(E69,EVIDENCE_RECORDS!$A$6:$A$205,0))="VALID"),"VALID","INVALID - EVIDENCE A OWNERSHIP"))</x:f>
      </x:c>
      <x:c r="N69" s="30" t="str">
        <x:f>IF(A69="","",IF(AND(COUNTIF(EVIDENCE_RECORDS!$A$6:$A$205,F69)=1,EXACT(R69,INDEX(EVIDENCE_RECORDS!$AL$6:$AL$205,MATCH(F69,EVIDENCE_RECORDS!$A$6:$A$205,0))),INDEX(EVIDENCE_RECORDS!$AD$6:$AD$205,MATCH(F69,EVIDENCE_RECORDS!$A$6:$A$205,0))="VALID"),"VALID","INVALID - EVIDENCE B OWNERSHIP"))</x:f>
      </x:c>
      <x:c r="O69" s="30" t="str">
        <x:f>IF(A69="","",IF(AND(OR(EXACT(G69,"FACT"),EXACT(G69,"SCOPE"),EXACT(G69,"TIME"),EXACT(G69,"METHOD"),EXACT(G69,"DEFINITION"),EXACT(G69,"INTERPRETATION")),OR(EXACT(H69,"YES"),EXACT(H69,"NO"))),"VALID","INVALID - CONTROLLED TOKEN"))</x:f>
      </x:c>
      <x:c r="P69" s="30" t="str">
        <x:f>IF(A69="","",IF(AND(B69&lt;&gt;"",C69&lt;&gt;"",D69&lt;&gt;"",E69&lt;&gt;"",F69&lt;&gt;"",E69&lt;&gt;F69,I69&lt;&gt;"",J69&lt;&gt;""),"VALID","INVALID - REQUIRED FIELD"))</x:f>
      </x:c>
      <x:c r="Q69" s="30" t="str">
        <x:f>IF(A69="","",IF(AND(K69="VALID",L69="VALID",M69="VALID",N69="VALID",O69="VALID",P69="VALID"),"VALID","INVALID - CONFLICT OWNERSHIP / CONTROL"))</x:f>
      </x:c>
      <x:c r="R69" s="30" t="str">
        <x:f>IF(A69="","",B69&amp;"|~|"&amp;C69&amp;"|~|"&amp;D69)</x:f>
      </x:c>
    </x:row>
    <x:row r="70">
      <x:c r="A70" s="24"/>
      <x:c r="B70" s="24"/>
      <x:c r="C70" s="24"/>
      <x:c r="D70" s="24"/>
      <x:c r="E70" s="24"/>
      <x:c r="F70" s="24"/>
      <x:c r="G70" s="24"/>
      <x:c r="H70" s="24"/>
      <x:c r="I70" s="24"/>
      <x:c r="J70" s="24"/>
      <x:c r="K70" s="30" t="str">
        <x:f>IF(A70="","",IF(COUNTIF($A$6:$A$205,A70)=1,"VALID","INVALID - DUPLICATE CONFLICT ID"))</x:f>
      </x:c>
      <x:c r="L70" s="30" t="str">
        <x:f>IF(A70="","",IF(AND(COUNTIF(CLAIM_REGISTER!$A$6:$A$205,C70)=1,EXACT(R70,INDEX(CLAIM_REGISTER!$R$6:$R$205,MATCH(C70,CLAIM_REGISTER!$A$6:$A$205,0)))),"VALID","INVALID - CLAIM OWNERSHIP"))</x:f>
      </x:c>
      <x:c r="M70" s="30" t="str">
        <x:f>IF(A70="","",IF(AND(COUNTIF(EVIDENCE_RECORDS!$A$6:$A$205,E70)=1,EXACT(R70,INDEX(EVIDENCE_RECORDS!$AL$6:$AL$205,MATCH(E70,EVIDENCE_RECORDS!$A$6:$A$205,0))),INDEX(EVIDENCE_RECORDS!$AD$6:$AD$205,MATCH(E70,EVIDENCE_RECORDS!$A$6:$A$205,0))="VALID"),"VALID","INVALID - EVIDENCE A OWNERSHIP"))</x:f>
      </x:c>
      <x:c r="N70" s="30" t="str">
        <x:f>IF(A70="","",IF(AND(COUNTIF(EVIDENCE_RECORDS!$A$6:$A$205,F70)=1,EXACT(R70,INDEX(EVIDENCE_RECORDS!$AL$6:$AL$205,MATCH(F70,EVIDENCE_RECORDS!$A$6:$A$205,0))),INDEX(EVIDENCE_RECORDS!$AD$6:$AD$205,MATCH(F70,EVIDENCE_RECORDS!$A$6:$A$205,0))="VALID"),"VALID","INVALID - EVIDENCE B OWNERSHIP"))</x:f>
      </x:c>
      <x:c r="O70" s="30" t="str">
        <x:f>IF(A70="","",IF(AND(OR(EXACT(G70,"FACT"),EXACT(G70,"SCOPE"),EXACT(G70,"TIME"),EXACT(G70,"METHOD"),EXACT(G70,"DEFINITION"),EXACT(G70,"INTERPRETATION")),OR(EXACT(H70,"YES"),EXACT(H70,"NO"))),"VALID","INVALID - CONTROLLED TOKEN"))</x:f>
      </x:c>
      <x:c r="P70" s="30" t="str">
        <x:f>IF(A70="","",IF(AND(B70&lt;&gt;"",C70&lt;&gt;"",D70&lt;&gt;"",E70&lt;&gt;"",F70&lt;&gt;"",E70&lt;&gt;F70,I70&lt;&gt;"",J70&lt;&gt;""),"VALID","INVALID - REQUIRED FIELD"))</x:f>
      </x:c>
      <x:c r="Q70" s="30" t="str">
        <x:f>IF(A70="","",IF(AND(K70="VALID",L70="VALID",M70="VALID",N70="VALID",O70="VALID",P70="VALID"),"VALID","INVALID - CONFLICT OWNERSHIP / CONTROL"))</x:f>
      </x:c>
      <x:c r="R70" s="30" t="str">
        <x:f>IF(A70="","",B70&amp;"|~|"&amp;C70&amp;"|~|"&amp;D70)</x:f>
      </x:c>
    </x:row>
    <x:row r="71">
      <x:c r="A71" s="24"/>
      <x:c r="B71" s="24"/>
      <x:c r="C71" s="24"/>
      <x:c r="D71" s="24"/>
      <x:c r="E71" s="24"/>
      <x:c r="F71" s="24"/>
      <x:c r="G71" s="24"/>
      <x:c r="H71" s="24"/>
      <x:c r="I71" s="24"/>
      <x:c r="J71" s="24"/>
      <x:c r="K71" s="30" t="str">
        <x:f>IF(A71="","",IF(COUNTIF($A$6:$A$205,A71)=1,"VALID","INVALID - DUPLICATE CONFLICT ID"))</x:f>
      </x:c>
      <x:c r="L71" s="30" t="str">
        <x:f>IF(A71="","",IF(AND(COUNTIF(CLAIM_REGISTER!$A$6:$A$205,C71)=1,EXACT(R71,INDEX(CLAIM_REGISTER!$R$6:$R$205,MATCH(C71,CLAIM_REGISTER!$A$6:$A$205,0)))),"VALID","INVALID - CLAIM OWNERSHIP"))</x:f>
      </x:c>
      <x:c r="M71" s="30" t="str">
        <x:f>IF(A71="","",IF(AND(COUNTIF(EVIDENCE_RECORDS!$A$6:$A$205,E71)=1,EXACT(R71,INDEX(EVIDENCE_RECORDS!$AL$6:$AL$205,MATCH(E71,EVIDENCE_RECORDS!$A$6:$A$205,0))),INDEX(EVIDENCE_RECORDS!$AD$6:$AD$205,MATCH(E71,EVIDENCE_RECORDS!$A$6:$A$205,0))="VALID"),"VALID","INVALID - EVIDENCE A OWNERSHIP"))</x:f>
      </x:c>
      <x:c r="N71" s="30" t="str">
        <x:f>IF(A71="","",IF(AND(COUNTIF(EVIDENCE_RECORDS!$A$6:$A$205,F71)=1,EXACT(R71,INDEX(EVIDENCE_RECORDS!$AL$6:$AL$205,MATCH(F71,EVIDENCE_RECORDS!$A$6:$A$205,0))),INDEX(EVIDENCE_RECORDS!$AD$6:$AD$205,MATCH(F71,EVIDENCE_RECORDS!$A$6:$A$205,0))="VALID"),"VALID","INVALID - EVIDENCE B OWNERSHIP"))</x:f>
      </x:c>
      <x:c r="O71" s="30" t="str">
        <x:f>IF(A71="","",IF(AND(OR(EXACT(G71,"FACT"),EXACT(G71,"SCOPE"),EXACT(G71,"TIME"),EXACT(G71,"METHOD"),EXACT(G71,"DEFINITION"),EXACT(G71,"INTERPRETATION")),OR(EXACT(H71,"YES"),EXACT(H71,"NO"))),"VALID","INVALID - CONTROLLED TOKEN"))</x:f>
      </x:c>
      <x:c r="P71" s="30" t="str">
        <x:f>IF(A71="","",IF(AND(B71&lt;&gt;"",C71&lt;&gt;"",D71&lt;&gt;"",E71&lt;&gt;"",F71&lt;&gt;"",E71&lt;&gt;F71,I71&lt;&gt;"",J71&lt;&gt;""),"VALID","INVALID - REQUIRED FIELD"))</x:f>
      </x:c>
      <x:c r="Q71" s="30" t="str">
        <x:f>IF(A71="","",IF(AND(K71="VALID",L71="VALID",M71="VALID",N71="VALID",O71="VALID",P71="VALID"),"VALID","INVALID - CONFLICT OWNERSHIP / CONTROL"))</x:f>
      </x:c>
      <x:c r="R71" s="30" t="str">
        <x:f>IF(A71="","",B71&amp;"|~|"&amp;C71&amp;"|~|"&amp;D71)</x:f>
      </x:c>
    </x:row>
    <x:row r="72">
      <x:c r="A72" s="24"/>
      <x:c r="B72" s="24"/>
      <x:c r="C72" s="24"/>
      <x:c r="D72" s="24"/>
      <x:c r="E72" s="24"/>
      <x:c r="F72" s="24"/>
      <x:c r="G72" s="24"/>
      <x:c r="H72" s="24"/>
      <x:c r="I72" s="24"/>
      <x:c r="J72" s="24"/>
      <x:c r="K72" s="30" t="str">
        <x:f>IF(A72="","",IF(COUNTIF($A$6:$A$205,A72)=1,"VALID","INVALID - DUPLICATE CONFLICT ID"))</x:f>
      </x:c>
      <x:c r="L72" s="30" t="str">
        <x:f>IF(A72="","",IF(AND(COUNTIF(CLAIM_REGISTER!$A$6:$A$205,C72)=1,EXACT(R72,INDEX(CLAIM_REGISTER!$R$6:$R$205,MATCH(C72,CLAIM_REGISTER!$A$6:$A$205,0)))),"VALID","INVALID - CLAIM OWNERSHIP"))</x:f>
      </x:c>
      <x:c r="M72" s="30" t="str">
        <x:f>IF(A72="","",IF(AND(COUNTIF(EVIDENCE_RECORDS!$A$6:$A$205,E72)=1,EXACT(R72,INDEX(EVIDENCE_RECORDS!$AL$6:$AL$205,MATCH(E72,EVIDENCE_RECORDS!$A$6:$A$205,0))),INDEX(EVIDENCE_RECORDS!$AD$6:$AD$205,MATCH(E72,EVIDENCE_RECORDS!$A$6:$A$205,0))="VALID"),"VALID","INVALID - EVIDENCE A OWNERSHIP"))</x:f>
      </x:c>
      <x:c r="N72" s="30" t="str">
        <x:f>IF(A72="","",IF(AND(COUNTIF(EVIDENCE_RECORDS!$A$6:$A$205,F72)=1,EXACT(R72,INDEX(EVIDENCE_RECORDS!$AL$6:$AL$205,MATCH(F72,EVIDENCE_RECORDS!$A$6:$A$205,0))),INDEX(EVIDENCE_RECORDS!$AD$6:$AD$205,MATCH(F72,EVIDENCE_RECORDS!$A$6:$A$205,0))="VALID"),"VALID","INVALID - EVIDENCE B OWNERSHIP"))</x:f>
      </x:c>
      <x:c r="O72" s="30" t="str">
        <x:f>IF(A72="","",IF(AND(OR(EXACT(G72,"FACT"),EXACT(G72,"SCOPE"),EXACT(G72,"TIME"),EXACT(G72,"METHOD"),EXACT(G72,"DEFINITION"),EXACT(G72,"INTERPRETATION")),OR(EXACT(H72,"YES"),EXACT(H72,"NO"))),"VALID","INVALID - CONTROLLED TOKEN"))</x:f>
      </x:c>
      <x:c r="P72" s="30" t="str">
        <x:f>IF(A72="","",IF(AND(B72&lt;&gt;"",C72&lt;&gt;"",D72&lt;&gt;"",E72&lt;&gt;"",F72&lt;&gt;"",E72&lt;&gt;F72,I72&lt;&gt;"",J72&lt;&gt;""),"VALID","INVALID - REQUIRED FIELD"))</x:f>
      </x:c>
      <x:c r="Q72" s="30" t="str">
        <x:f>IF(A72="","",IF(AND(K72="VALID",L72="VALID",M72="VALID",N72="VALID",O72="VALID",P72="VALID"),"VALID","INVALID - CONFLICT OWNERSHIP / CONTROL"))</x:f>
      </x:c>
      <x:c r="R72" s="30" t="str">
        <x:f>IF(A72="","",B72&amp;"|~|"&amp;C72&amp;"|~|"&amp;D72)</x:f>
      </x:c>
    </x:row>
    <x:row r="73">
      <x:c r="A73" s="24"/>
      <x:c r="B73" s="24"/>
      <x:c r="C73" s="24"/>
      <x:c r="D73" s="24"/>
      <x:c r="E73" s="24"/>
      <x:c r="F73" s="24"/>
      <x:c r="G73" s="24"/>
      <x:c r="H73" s="24"/>
      <x:c r="I73" s="24"/>
      <x:c r="J73" s="24"/>
      <x:c r="K73" s="30" t="str">
        <x:f>IF(A73="","",IF(COUNTIF($A$6:$A$205,A73)=1,"VALID","INVALID - DUPLICATE CONFLICT ID"))</x:f>
      </x:c>
      <x:c r="L73" s="30" t="str">
        <x:f>IF(A73="","",IF(AND(COUNTIF(CLAIM_REGISTER!$A$6:$A$205,C73)=1,EXACT(R73,INDEX(CLAIM_REGISTER!$R$6:$R$205,MATCH(C73,CLAIM_REGISTER!$A$6:$A$205,0)))),"VALID","INVALID - CLAIM OWNERSHIP"))</x:f>
      </x:c>
      <x:c r="M73" s="30" t="str">
        <x:f>IF(A73="","",IF(AND(COUNTIF(EVIDENCE_RECORDS!$A$6:$A$205,E73)=1,EXACT(R73,INDEX(EVIDENCE_RECORDS!$AL$6:$AL$205,MATCH(E73,EVIDENCE_RECORDS!$A$6:$A$205,0))),INDEX(EVIDENCE_RECORDS!$AD$6:$AD$205,MATCH(E73,EVIDENCE_RECORDS!$A$6:$A$205,0))="VALID"),"VALID","INVALID - EVIDENCE A OWNERSHIP"))</x:f>
      </x:c>
      <x:c r="N73" s="30" t="str">
        <x:f>IF(A73="","",IF(AND(COUNTIF(EVIDENCE_RECORDS!$A$6:$A$205,F73)=1,EXACT(R73,INDEX(EVIDENCE_RECORDS!$AL$6:$AL$205,MATCH(F73,EVIDENCE_RECORDS!$A$6:$A$205,0))),INDEX(EVIDENCE_RECORDS!$AD$6:$AD$205,MATCH(F73,EVIDENCE_RECORDS!$A$6:$A$205,0))="VALID"),"VALID","INVALID - EVIDENCE B OWNERSHIP"))</x:f>
      </x:c>
      <x:c r="O73" s="30" t="str">
        <x:f>IF(A73="","",IF(AND(OR(EXACT(G73,"FACT"),EXACT(G73,"SCOPE"),EXACT(G73,"TIME"),EXACT(G73,"METHOD"),EXACT(G73,"DEFINITION"),EXACT(G73,"INTERPRETATION")),OR(EXACT(H73,"YES"),EXACT(H73,"NO"))),"VALID","INVALID - CONTROLLED TOKEN"))</x:f>
      </x:c>
      <x:c r="P73" s="30" t="str">
        <x:f>IF(A73="","",IF(AND(B73&lt;&gt;"",C73&lt;&gt;"",D73&lt;&gt;"",E73&lt;&gt;"",F73&lt;&gt;"",E73&lt;&gt;F73,I73&lt;&gt;"",J73&lt;&gt;""),"VALID","INVALID - REQUIRED FIELD"))</x:f>
      </x:c>
      <x:c r="Q73" s="30" t="str">
        <x:f>IF(A73="","",IF(AND(K73="VALID",L73="VALID",M73="VALID",N73="VALID",O73="VALID",P73="VALID"),"VALID","INVALID - CONFLICT OWNERSHIP / CONTROL"))</x:f>
      </x:c>
      <x:c r="R73" s="30" t="str">
        <x:f>IF(A73="","",B73&amp;"|~|"&amp;C73&amp;"|~|"&amp;D73)</x:f>
      </x:c>
    </x:row>
    <x:row r="74">
      <x:c r="A74" s="24"/>
      <x:c r="B74" s="24"/>
      <x:c r="C74" s="24"/>
      <x:c r="D74" s="24"/>
      <x:c r="E74" s="24"/>
      <x:c r="F74" s="24"/>
      <x:c r="G74" s="24"/>
      <x:c r="H74" s="24"/>
      <x:c r="I74" s="24"/>
      <x:c r="J74" s="24"/>
      <x:c r="K74" s="30" t="str">
        <x:f>IF(A74="","",IF(COUNTIF($A$6:$A$205,A74)=1,"VALID","INVALID - DUPLICATE CONFLICT ID"))</x:f>
      </x:c>
      <x:c r="L74" s="30" t="str">
        <x:f>IF(A74="","",IF(AND(COUNTIF(CLAIM_REGISTER!$A$6:$A$205,C74)=1,EXACT(R74,INDEX(CLAIM_REGISTER!$R$6:$R$205,MATCH(C74,CLAIM_REGISTER!$A$6:$A$205,0)))),"VALID","INVALID - CLAIM OWNERSHIP"))</x:f>
      </x:c>
      <x:c r="M74" s="30" t="str">
        <x:f>IF(A74="","",IF(AND(COUNTIF(EVIDENCE_RECORDS!$A$6:$A$205,E74)=1,EXACT(R74,INDEX(EVIDENCE_RECORDS!$AL$6:$AL$205,MATCH(E74,EVIDENCE_RECORDS!$A$6:$A$205,0))),INDEX(EVIDENCE_RECORDS!$AD$6:$AD$205,MATCH(E74,EVIDENCE_RECORDS!$A$6:$A$205,0))="VALID"),"VALID","INVALID - EVIDENCE A OWNERSHIP"))</x:f>
      </x:c>
      <x:c r="N74" s="30" t="str">
        <x:f>IF(A74="","",IF(AND(COUNTIF(EVIDENCE_RECORDS!$A$6:$A$205,F74)=1,EXACT(R74,INDEX(EVIDENCE_RECORDS!$AL$6:$AL$205,MATCH(F74,EVIDENCE_RECORDS!$A$6:$A$205,0))),INDEX(EVIDENCE_RECORDS!$AD$6:$AD$205,MATCH(F74,EVIDENCE_RECORDS!$A$6:$A$205,0))="VALID"),"VALID","INVALID - EVIDENCE B OWNERSHIP"))</x:f>
      </x:c>
      <x:c r="O74" s="30" t="str">
        <x:f>IF(A74="","",IF(AND(OR(EXACT(G74,"FACT"),EXACT(G74,"SCOPE"),EXACT(G74,"TIME"),EXACT(G74,"METHOD"),EXACT(G74,"DEFINITION"),EXACT(G74,"INTERPRETATION")),OR(EXACT(H74,"YES"),EXACT(H74,"NO"))),"VALID","INVALID - CONTROLLED TOKEN"))</x:f>
      </x:c>
      <x:c r="P74" s="30" t="str">
        <x:f>IF(A74="","",IF(AND(B74&lt;&gt;"",C74&lt;&gt;"",D74&lt;&gt;"",E74&lt;&gt;"",F74&lt;&gt;"",E74&lt;&gt;F74,I74&lt;&gt;"",J74&lt;&gt;""),"VALID","INVALID - REQUIRED FIELD"))</x:f>
      </x:c>
      <x:c r="Q74" s="30" t="str">
        <x:f>IF(A74="","",IF(AND(K74="VALID",L74="VALID",M74="VALID",N74="VALID",O74="VALID",P74="VALID"),"VALID","INVALID - CONFLICT OWNERSHIP / CONTROL"))</x:f>
      </x:c>
      <x:c r="R74" s="30" t="str">
        <x:f>IF(A74="","",B74&amp;"|~|"&amp;C74&amp;"|~|"&amp;D74)</x:f>
      </x:c>
    </x:row>
    <x:row r="75">
      <x:c r="A75" s="24"/>
      <x:c r="B75" s="24"/>
      <x:c r="C75" s="24"/>
      <x:c r="D75" s="24"/>
      <x:c r="E75" s="24"/>
      <x:c r="F75" s="24"/>
      <x:c r="G75" s="24"/>
      <x:c r="H75" s="24"/>
      <x:c r="I75" s="24"/>
      <x:c r="J75" s="24"/>
      <x:c r="K75" s="30" t="str">
        <x:f>IF(A75="","",IF(COUNTIF($A$6:$A$205,A75)=1,"VALID","INVALID - DUPLICATE CONFLICT ID"))</x:f>
      </x:c>
      <x:c r="L75" s="30" t="str">
        <x:f>IF(A75="","",IF(AND(COUNTIF(CLAIM_REGISTER!$A$6:$A$205,C75)=1,EXACT(R75,INDEX(CLAIM_REGISTER!$R$6:$R$205,MATCH(C75,CLAIM_REGISTER!$A$6:$A$205,0)))),"VALID","INVALID - CLAIM OWNERSHIP"))</x:f>
      </x:c>
      <x:c r="M75" s="30" t="str">
        <x:f>IF(A75="","",IF(AND(COUNTIF(EVIDENCE_RECORDS!$A$6:$A$205,E75)=1,EXACT(R75,INDEX(EVIDENCE_RECORDS!$AL$6:$AL$205,MATCH(E75,EVIDENCE_RECORDS!$A$6:$A$205,0))),INDEX(EVIDENCE_RECORDS!$AD$6:$AD$205,MATCH(E75,EVIDENCE_RECORDS!$A$6:$A$205,0))="VALID"),"VALID","INVALID - EVIDENCE A OWNERSHIP"))</x:f>
      </x:c>
      <x:c r="N75" s="30" t="str">
        <x:f>IF(A75="","",IF(AND(COUNTIF(EVIDENCE_RECORDS!$A$6:$A$205,F75)=1,EXACT(R75,INDEX(EVIDENCE_RECORDS!$AL$6:$AL$205,MATCH(F75,EVIDENCE_RECORDS!$A$6:$A$205,0))),INDEX(EVIDENCE_RECORDS!$AD$6:$AD$205,MATCH(F75,EVIDENCE_RECORDS!$A$6:$A$205,0))="VALID"),"VALID","INVALID - EVIDENCE B OWNERSHIP"))</x:f>
      </x:c>
      <x:c r="O75" s="30" t="str">
        <x:f>IF(A75="","",IF(AND(OR(EXACT(G75,"FACT"),EXACT(G75,"SCOPE"),EXACT(G75,"TIME"),EXACT(G75,"METHOD"),EXACT(G75,"DEFINITION"),EXACT(G75,"INTERPRETATION")),OR(EXACT(H75,"YES"),EXACT(H75,"NO"))),"VALID","INVALID - CONTROLLED TOKEN"))</x:f>
      </x:c>
      <x:c r="P75" s="30" t="str">
        <x:f>IF(A75="","",IF(AND(B75&lt;&gt;"",C75&lt;&gt;"",D75&lt;&gt;"",E75&lt;&gt;"",F75&lt;&gt;"",E75&lt;&gt;F75,I75&lt;&gt;"",J75&lt;&gt;""),"VALID","INVALID - REQUIRED FIELD"))</x:f>
      </x:c>
      <x:c r="Q75" s="30" t="str">
        <x:f>IF(A75="","",IF(AND(K75="VALID",L75="VALID",M75="VALID",N75="VALID",O75="VALID",P75="VALID"),"VALID","INVALID - CONFLICT OWNERSHIP / CONTROL"))</x:f>
      </x:c>
      <x:c r="R75" s="30" t="str">
        <x:f>IF(A75="","",B75&amp;"|~|"&amp;C75&amp;"|~|"&amp;D75)</x:f>
      </x:c>
    </x:row>
    <x:row r="76">
      <x:c r="A76" s="24"/>
      <x:c r="B76" s="24"/>
      <x:c r="C76" s="24"/>
      <x:c r="D76" s="24"/>
      <x:c r="E76" s="24"/>
      <x:c r="F76" s="24"/>
      <x:c r="G76" s="24"/>
      <x:c r="H76" s="24"/>
      <x:c r="I76" s="24"/>
      <x:c r="J76" s="24"/>
      <x:c r="K76" s="30" t="str">
        <x:f>IF(A76="","",IF(COUNTIF($A$6:$A$205,A76)=1,"VALID","INVALID - DUPLICATE CONFLICT ID"))</x:f>
      </x:c>
      <x:c r="L76" s="30" t="str">
        <x:f>IF(A76="","",IF(AND(COUNTIF(CLAIM_REGISTER!$A$6:$A$205,C76)=1,EXACT(R76,INDEX(CLAIM_REGISTER!$R$6:$R$205,MATCH(C76,CLAIM_REGISTER!$A$6:$A$205,0)))),"VALID","INVALID - CLAIM OWNERSHIP"))</x:f>
      </x:c>
      <x:c r="M76" s="30" t="str">
        <x:f>IF(A76="","",IF(AND(COUNTIF(EVIDENCE_RECORDS!$A$6:$A$205,E76)=1,EXACT(R76,INDEX(EVIDENCE_RECORDS!$AL$6:$AL$205,MATCH(E76,EVIDENCE_RECORDS!$A$6:$A$205,0))),INDEX(EVIDENCE_RECORDS!$AD$6:$AD$205,MATCH(E76,EVIDENCE_RECORDS!$A$6:$A$205,0))="VALID"),"VALID","INVALID - EVIDENCE A OWNERSHIP"))</x:f>
      </x:c>
      <x:c r="N76" s="30" t="str">
        <x:f>IF(A76="","",IF(AND(COUNTIF(EVIDENCE_RECORDS!$A$6:$A$205,F76)=1,EXACT(R76,INDEX(EVIDENCE_RECORDS!$AL$6:$AL$205,MATCH(F76,EVIDENCE_RECORDS!$A$6:$A$205,0))),INDEX(EVIDENCE_RECORDS!$AD$6:$AD$205,MATCH(F76,EVIDENCE_RECORDS!$A$6:$A$205,0))="VALID"),"VALID","INVALID - EVIDENCE B OWNERSHIP"))</x:f>
      </x:c>
      <x:c r="O76" s="30" t="str">
        <x:f>IF(A76="","",IF(AND(OR(EXACT(G76,"FACT"),EXACT(G76,"SCOPE"),EXACT(G76,"TIME"),EXACT(G76,"METHOD"),EXACT(G76,"DEFINITION"),EXACT(G76,"INTERPRETATION")),OR(EXACT(H76,"YES"),EXACT(H76,"NO"))),"VALID","INVALID - CONTROLLED TOKEN"))</x:f>
      </x:c>
      <x:c r="P76" s="30" t="str">
        <x:f>IF(A76="","",IF(AND(B76&lt;&gt;"",C76&lt;&gt;"",D76&lt;&gt;"",E76&lt;&gt;"",F76&lt;&gt;"",E76&lt;&gt;F76,I76&lt;&gt;"",J76&lt;&gt;""),"VALID","INVALID - REQUIRED FIELD"))</x:f>
      </x:c>
      <x:c r="Q76" s="30" t="str">
        <x:f>IF(A76="","",IF(AND(K76="VALID",L76="VALID",M76="VALID",N76="VALID",O76="VALID",P76="VALID"),"VALID","INVALID - CONFLICT OWNERSHIP / CONTROL"))</x:f>
      </x:c>
      <x:c r="R76" s="30" t="str">
        <x:f>IF(A76="","",B76&amp;"|~|"&amp;C76&amp;"|~|"&amp;D76)</x:f>
      </x:c>
    </x:row>
    <x:row r="77">
      <x:c r="A77" s="24"/>
      <x:c r="B77" s="24"/>
      <x:c r="C77" s="24"/>
      <x:c r="D77" s="24"/>
      <x:c r="E77" s="24"/>
      <x:c r="F77" s="24"/>
      <x:c r="G77" s="24"/>
      <x:c r="H77" s="24"/>
      <x:c r="I77" s="24"/>
      <x:c r="J77" s="24"/>
      <x:c r="K77" s="30" t="str">
        <x:f>IF(A77="","",IF(COUNTIF($A$6:$A$205,A77)=1,"VALID","INVALID - DUPLICATE CONFLICT ID"))</x:f>
      </x:c>
      <x:c r="L77" s="30" t="str">
        <x:f>IF(A77="","",IF(AND(COUNTIF(CLAIM_REGISTER!$A$6:$A$205,C77)=1,EXACT(R77,INDEX(CLAIM_REGISTER!$R$6:$R$205,MATCH(C77,CLAIM_REGISTER!$A$6:$A$205,0)))),"VALID","INVALID - CLAIM OWNERSHIP"))</x:f>
      </x:c>
      <x:c r="M77" s="30" t="str">
        <x:f>IF(A77="","",IF(AND(COUNTIF(EVIDENCE_RECORDS!$A$6:$A$205,E77)=1,EXACT(R77,INDEX(EVIDENCE_RECORDS!$AL$6:$AL$205,MATCH(E77,EVIDENCE_RECORDS!$A$6:$A$205,0))),INDEX(EVIDENCE_RECORDS!$AD$6:$AD$205,MATCH(E77,EVIDENCE_RECORDS!$A$6:$A$205,0))="VALID"),"VALID","INVALID - EVIDENCE A OWNERSHIP"))</x:f>
      </x:c>
      <x:c r="N77" s="30" t="str">
        <x:f>IF(A77="","",IF(AND(COUNTIF(EVIDENCE_RECORDS!$A$6:$A$205,F77)=1,EXACT(R77,INDEX(EVIDENCE_RECORDS!$AL$6:$AL$205,MATCH(F77,EVIDENCE_RECORDS!$A$6:$A$205,0))),INDEX(EVIDENCE_RECORDS!$AD$6:$AD$205,MATCH(F77,EVIDENCE_RECORDS!$A$6:$A$205,0))="VALID"),"VALID","INVALID - EVIDENCE B OWNERSHIP"))</x:f>
      </x:c>
      <x:c r="O77" s="30" t="str">
        <x:f>IF(A77="","",IF(AND(OR(EXACT(G77,"FACT"),EXACT(G77,"SCOPE"),EXACT(G77,"TIME"),EXACT(G77,"METHOD"),EXACT(G77,"DEFINITION"),EXACT(G77,"INTERPRETATION")),OR(EXACT(H77,"YES"),EXACT(H77,"NO"))),"VALID","INVALID - CONTROLLED TOKEN"))</x:f>
      </x:c>
      <x:c r="P77" s="30" t="str">
        <x:f>IF(A77="","",IF(AND(B77&lt;&gt;"",C77&lt;&gt;"",D77&lt;&gt;"",E77&lt;&gt;"",F77&lt;&gt;"",E77&lt;&gt;F77,I77&lt;&gt;"",J77&lt;&gt;""),"VALID","INVALID - REQUIRED FIELD"))</x:f>
      </x:c>
      <x:c r="Q77" s="30" t="str">
        <x:f>IF(A77="","",IF(AND(K77="VALID",L77="VALID",M77="VALID",N77="VALID",O77="VALID",P77="VALID"),"VALID","INVALID - CONFLICT OWNERSHIP / CONTROL"))</x:f>
      </x:c>
      <x:c r="R77" s="30" t="str">
        <x:f>IF(A77="","",B77&amp;"|~|"&amp;C77&amp;"|~|"&amp;D77)</x:f>
      </x:c>
    </x:row>
    <x:row r="78">
      <x:c r="A78" s="24"/>
      <x:c r="B78" s="24"/>
      <x:c r="C78" s="24"/>
      <x:c r="D78" s="24"/>
      <x:c r="E78" s="24"/>
      <x:c r="F78" s="24"/>
      <x:c r="G78" s="24"/>
      <x:c r="H78" s="24"/>
      <x:c r="I78" s="24"/>
      <x:c r="J78" s="24"/>
      <x:c r="K78" s="30" t="str">
        <x:f>IF(A78="","",IF(COUNTIF($A$6:$A$205,A78)=1,"VALID","INVALID - DUPLICATE CONFLICT ID"))</x:f>
      </x:c>
      <x:c r="L78" s="30" t="str">
        <x:f>IF(A78="","",IF(AND(COUNTIF(CLAIM_REGISTER!$A$6:$A$205,C78)=1,EXACT(R78,INDEX(CLAIM_REGISTER!$R$6:$R$205,MATCH(C78,CLAIM_REGISTER!$A$6:$A$205,0)))),"VALID","INVALID - CLAIM OWNERSHIP"))</x:f>
      </x:c>
      <x:c r="M78" s="30" t="str">
        <x:f>IF(A78="","",IF(AND(COUNTIF(EVIDENCE_RECORDS!$A$6:$A$205,E78)=1,EXACT(R78,INDEX(EVIDENCE_RECORDS!$AL$6:$AL$205,MATCH(E78,EVIDENCE_RECORDS!$A$6:$A$205,0))),INDEX(EVIDENCE_RECORDS!$AD$6:$AD$205,MATCH(E78,EVIDENCE_RECORDS!$A$6:$A$205,0))="VALID"),"VALID","INVALID - EVIDENCE A OWNERSHIP"))</x:f>
      </x:c>
      <x:c r="N78" s="30" t="str">
        <x:f>IF(A78="","",IF(AND(COUNTIF(EVIDENCE_RECORDS!$A$6:$A$205,F78)=1,EXACT(R78,INDEX(EVIDENCE_RECORDS!$AL$6:$AL$205,MATCH(F78,EVIDENCE_RECORDS!$A$6:$A$205,0))),INDEX(EVIDENCE_RECORDS!$AD$6:$AD$205,MATCH(F78,EVIDENCE_RECORDS!$A$6:$A$205,0))="VALID"),"VALID","INVALID - EVIDENCE B OWNERSHIP"))</x:f>
      </x:c>
      <x:c r="O78" s="30" t="str">
        <x:f>IF(A78="","",IF(AND(OR(EXACT(G78,"FACT"),EXACT(G78,"SCOPE"),EXACT(G78,"TIME"),EXACT(G78,"METHOD"),EXACT(G78,"DEFINITION"),EXACT(G78,"INTERPRETATION")),OR(EXACT(H78,"YES"),EXACT(H78,"NO"))),"VALID","INVALID - CONTROLLED TOKEN"))</x:f>
      </x:c>
      <x:c r="P78" s="30" t="str">
        <x:f>IF(A78="","",IF(AND(B78&lt;&gt;"",C78&lt;&gt;"",D78&lt;&gt;"",E78&lt;&gt;"",F78&lt;&gt;"",E78&lt;&gt;F78,I78&lt;&gt;"",J78&lt;&gt;""),"VALID","INVALID - REQUIRED FIELD"))</x:f>
      </x:c>
      <x:c r="Q78" s="30" t="str">
        <x:f>IF(A78="","",IF(AND(K78="VALID",L78="VALID",M78="VALID",N78="VALID",O78="VALID",P78="VALID"),"VALID","INVALID - CONFLICT OWNERSHIP / CONTROL"))</x:f>
      </x:c>
      <x:c r="R78" s="30" t="str">
        <x:f>IF(A78="","",B78&amp;"|~|"&amp;C78&amp;"|~|"&amp;D78)</x:f>
      </x:c>
    </x:row>
    <x:row r="79">
      <x:c r="A79" s="24"/>
      <x:c r="B79" s="24"/>
      <x:c r="C79" s="24"/>
      <x:c r="D79" s="24"/>
      <x:c r="E79" s="24"/>
      <x:c r="F79" s="24"/>
      <x:c r="G79" s="24"/>
      <x:c r="H79" s="24"/>
      <x:c r="I79" s="24"/>
      <x:c r="J79" s="24"/>
      <x:c r="K79" s="30" t="str">
        <x:f>IF(A79="","",IF(COUNTIF($A$6:$A$205,A79)=1,"VALID","INVALID - DUPLICATE CONFLICT ID"))</x:f>
      </x:c>
      <x:c r="L79" s="30" t="str">
        <x:f>IF(A79="","",IF(AND(COUNTIF(CLAIM_REGISTER!$A$6:$A$205,C79)=1,EXACT(R79,INDEX(CLAIM_REGISTER!$R$6:$R$205,MATCH(C79,CLAIM_REGISTER!$A$6:$A$205,0)))),"VALID","INVALID - CLAIM OWNERSHIP"))</x:f>
      </x:c>
      <x:c r="M79" s="30" t="str">
        <x:f>IF(A79="","",IF(AND(COUNTIF(EVIDENCE_RECORDS!$A$6:$A$205,E79)=1,EXACT(R79,INDEX(EVIDENCE_RECORDS!$AL$6:$AL$205,MATCH(E79,EVIDENCE_RECORDS!$A$6:$A$205,0))),INDEX(EVIDENCE_RECORDS!$AD$6:$AD$205,MATCH(E79,EVIDENCE_RECORDS!$A$6:$A$205,0))="VALID"),"VALID","INVALID - EVIDENCE A OWNERSHIP"))</x:f>
      </x:c>
      <x:c r="N79" s="30" t="str">
        <x:f>IF(A79="","",IF(AND(COUNTIF(EVIDENCE_RECORDS!$A$6:$A$205,F79)=1,EXACT(R79,INDEX(EVIDENCE_RECORDS!$AL$6:$AL$205,MATCH(F79,EVIDENCE_RECORDS!$A$6:$A$205,0))),INDEX(EVIDENCE_RECORDS!$AD$6:$AD$205,MATCH(F79,EVIDENCE_RECORDS!$A$6:$A$205,0))="VALID"),"VALID","INVALID - EVIDENCE B OWNERSHIP"))</x:f>
      </x:c>
      <x:c r="O79" s="30" t="str">
        <x:f>IF(A79="","",IF(AND(OR(EXACT(G79,"FACT"),EXACT(G79,"SCOPE"),EXACT(G79,"TIME"),EXACT(G79,"METHOD"),EXACT(G79,"DEFINITION"),EXACT(G79,"INTERPRETATION")),OR(EXACT(H79,"YES"),EXACT(H79,"NO"))),"VALID","INVALID - CONTROLLED TOKEN"))</x:f>
      </x:c>
      <x:c r="P79" s="30" t="str">
        <x:f>IF(A79="","",IF(AND(B79&lt;&gt;"",C79&lt;&gt;"",D79&lt;&gt;"",E79&lt;&gt;"",F79&lt;&gt;"",E79&lt;&gt;F79,I79&lt;&gt;"",J79&lt;&gt;""),"VALID","INVALID - REQUIRED FIELD"))</x:f>
      </x:c>
      <x:c r="Q79" s="30" t="str">
        <x:f>IF(A79="","",IF(AND(K79="VALID",L79="VALID",M79="VALID",N79="VALID",O79="VALID",P79="VALID"),"VALID","INVALID - CONFLICT OWNERSHIP / CONTROL"))</x:f>
      </x:c>
      <x:c r="R79" s="30" t="str">
        <x:f>IF(A79="","",B79&amp;"|~|"&amp;C79&amp;"|~|"&amp;D79)</x:f>
      </x:c>
    </x:row>
    <x:row r="80">
      <x:c r="A80" s="24"/>
      <x:c r="B80" s="24"/>
      <x:c r="C80" s="24"/>
      <x:c r="D80" s="24"/>
      <x:c r="E80" s="24"/>
      <x:c r="F80" s="24"/>
      <x:c r="G80" s="24"/>
      <x:c r="H80" s="24"/>
      <x:c r="I80" s="24"/>
      <x:c r="J80" s="24"/>
      <x:c r="K80" s="30" t="str">
        <x:f>IF(A80="","",IF(COUNTIF($A$6:$A$205,A80)=1,"VALID","INVALID - DUPLICATE CONFLICT ID"))</x:f>
      </x:c>
      <x:c r="L80" s="30" t="str">
        <x:f>IF(A80="","",IF(AND(COUNTIF(CLAIM_REGISTER!$A$6:$A$205,C80)=1,EXACT(R80,INDEX(CLAIM_REGISTER!$R$6:$R$205,MATCH(C80,CLAIM_REGISTER!$A$6:$A$205,0)))),"VALID","INVALID - CLAIM OWNERSHIP"))</x:f>
      </x:c>
      <x:c r="M80" s="30" t="str">
        <x:f>IF(A80="","",IF(AND(COUNTIF(EVIDENCE_RECORDS!$A$6:$A$205,E80)=1,EXACT(R80,INDEX(EVIDENCE_RECORDS!$AL$6:$AL$205,MATCH(E80,EVIDENCE_RECORDS!$A$6:$A$205,0))),INDEX(EVIDENCE_RECORDS!$AD$6:$AD$205,MATCH(E80,EVIDENCE_RECORDS!$A$6:$A$205,0))="VALID"),"VALID","INVALID - EVIDENCE A OWNERSHIP"))</x:f>
      </x:c>
      <x:c r="N80" s="30" t="str">
        <x:f>IF(A80="","",IF(AND(COUNTIF(EVIDENCE_RECORDS!$A$6:$A$205,F80)=1,EXACT(R80,INDEX(EVIDENCE_RECORDS!$AL$6:$AL$205,MATCH(F80,EVIDENCE_RECORDS!$A$6:$A$205,0))),INDEX(EVIDENCE_RECORDS!$AD$6:$AD$205,MATCH(F80,EVIDENCE_RECORDS!$A$6:$A$205,0))="VALID"),"VALID","INVALID - EVIDENCE B OWNERSHIP"))</x:f>
      </x:c>
      <x:c r="O80" s="30" t="str">
        <x:f>IF(A80="","",IF(AND(OR(EXACT(G80,"FACT"),EXACT(G80,"SCOPE"),EXACT(G80,"TIME"),EXACT(G80,"METHOD"),EXACT(G80,"DEFINITION"),EXACT(G80,"INTERPRETATION")),OR(EXACT(H80,"YES"),EXACT(H80,"NO"))),"VALID","INVALID - CONTROLLED TOKEN"))</x:f>
      </x:c>
      <x:c r="P80" s="30" t="str">
        <x:f>IF(A80="","",IF(AND(B80&lt;&gt;"",C80&lt;&gt;"",D80&lt;&gt;"",E80&lt;&gt;"",F80&lt;&gt;"",E80&lt;&gt;F80,I80&lt;&gt;"",J80&lt;&gt;""),"VALID","INVALID - REQUIRED FIELD"))</x:f>
      </x:c>
      <x:c r="Q80" s="30" t="str">
        <x:f>IF(A80="","",IF(AND(K80="VALID",L80="VALID",M80="VALID",N80="VALID",O80="VALID",P80="VALID"),"VALID","INVALID - CONFLICT OWNERSHIP / CONTROL"))</x:f>
      </x:c>
      <x:c r="R80" s="30" t="str">
        <x:f>IF(A80="","",B80&amp;"|~|"&amp;C80&amp;"|~|"&amp;D80)</x:f>
      </x:c>
    </x:row>
    <x:row r="81">
      <x:c r="A81" s="24"/>
      <x:c r="B81" s="24"/>
      <x:c r="C81" s="24"/>
      <x:c r="D81" s="24"/>
      <x:c r="E81" s="24"/>
      <x:c r="F81" s="24"/>
      <x:c r="G81" s="24"/>
      <x:c r="H81" s="24"/>
      <x:c r="I81" s="24"/>
      <x:c r="J81" s="24"/>
      <x:c r="K81" s="30" t="str">
        <x:f>IF(A81="","",IF(COUNTIF($A$6:$A$205,A81)=1,"VALID","INVALID - DUPLICATE CONFLICT ID"))</x:f>
      </x:c>
      <x:c r="L81" s="30" t="str">
        <x:f>IF(A81="","",IF(AND(COUNTIF(CLAIM_REGISTER!$A$6:$A$205,C81)=1,EXACT(R81,INDEX(CLAIM_REGISTER!$R$6:$R$205,MATCH(C81,CLAIM_REGISTER!$A$6:$A$205,0)))),"VALID","INVALID - CLAIM OWNERSHIP"))</x:f>
      </x:c>
      <x:c r="M81" s="30" t="str">
        <x:f>IF(A81="","",IF(AND(COUNTIF(EVIDENCE_RECORDS!$A$6:$A$205,E81)=1,EXACT(R81,INDEX(EVIDENCE_RECORDS!$AL$6:$AL$205,MATCH(E81,EVIDENCE_RECORDS!$A$6:$A$205,0))),INDEX(EVIDENCE_RECORDS!$AD$6:$AD$205,MATCH(E81,EVIDENCE_RECORDS!$A$6:$A$205,0))="VALID"),"VALID","INVALID - EVIDENCE A OWNERSHIP"))</x:f>
      </x:c>
      <x:c r="N81" s="30" t="str">
        <x:f>IF(A81="","",IF(AND(COUNTIF(EVIDENCE_RECORDS!$A$6:$A$205,F81)=1,EXACT(R81,INDEX(EVIDENCE_RECORDS!$AL$6:$AL$205,MATCH(F81,EVIDENCE_RECORDS!$A$6:$A$205,0))),INDEX(EVIDENCE_RECORDS!$AD$6:$AD$205,MATCH(F81,EVIDENCE_RECORDS!$A$6:$A$205,0))="VALID"),"VALID","INVALID - EVIDENCE B OWNERSHIP"))</x:f>
      </x:c>
      <x:c r="O81" s="30" t="str">
        <x:f>IF(A81="","",IF(AND(OR(EXACT(G81,"FACT"),EXACT(G81,"SCOPE"),EXACT(G81,"TIME"),EXACT(G81,"METHOD"),EXACT(G81,"DEFINITION"),EXACT(G81,"INTERPRETATION")),OR(EXACT(H81,"YES"),EXACT(H81,"NO"))),"VALID","INVALID - CONTROLLED TOKEN"))</x:f>
      </x:c>
      <x:c r="P81" s="30" t="str">
        <x:f>IF(A81="","",IF(AND(B81&lt;&gt;"",C81&lt;&gt;"",D81&lt;&gt;"",E81&lt;&gt;"",F81&lt;&gt;"",E81&lt;&gt;F81,I81&lt;&gt;"",J81&lt;&gt;""),"VALID","INVALID - REQUIRED FIELD"))</x:f>
      </x:c>
      <x:c r="Q81" s="30" t="str">
        <x:f>IF(A81="","",IF(AND(K81="VALID",L81="VALID",M81="VALID",N81="VALID",O81="VALID",P81="VALID"),"VALID","INVALID - CONFLICT OWNERSHIP / CONTROL"))</x:f>
      </x:c>
      <x:c r="R81" s="30" t="str">
        <x:f>IF(A81="","",B81&amp;"|~|"&amp;C81&amp;"|~|"&amp;D81)</x:f>
      </x:c>
    </x:row>
    <x:row r="82">
      <x:c r="A82" s="24"/>
      <x:c r="B82" s="24"/>
      <x:c r="C82" s="24"/>
      <x:c r="D82" s="24"/>
      <x:c r="E82" s="24"/>
      <x:c r="F82" s="24"/>
      <x:c r="G82" s="24"/>
      <x:c r="H82" s="24"/>
      <x:c r="I82" s="24"/>
      <x:c r="J82" s="24"/>
      <x:c r="K82" s="30" t="str">
        <x:f>IF(A82="","",IF(COUNTIF($A$6:$A$205,A82)=1,"VALID","INVALID - DUPLICATE CONFLICT ID"))</x:f>
      </x:c>
      <x:c r="L82" s="30" t="str">
        <x:f>IF(A82="","",IF(AND(COUNTIF(CLAIM_REGISTER!$A$6:$A$205,C82)=1,EXACT(R82,INDEX(CLAIM_REGISTER!$R$6:$R$205,MATCH(C82,CLAIM_REGISTER!$A$6:$A$205,0)))),"VALID","INVALID - CLAIM OWNERSHIP"))</x:f>
      </x:c>
      <x:c r="M82" s="30" t="str">
        <x:f>IF(A82="","",IF(AND(COUNTIF(EVIDENCE_RECORDS!$A$6:$A$205,E82)=1,EXACT(R82,INDEX(EVIDENCE_RECORDS!$AL$6:$AL$205,MATCH(E82,EVIDENCE_RECORDS!$A$6:$A$205,0))),INDEX(EVIDENCE_RECORDS!$AD$6:$AD$205,MATCH(E82,EVIDENCE_RECORDS!$A$6:$A$205,0))="VALID"),"VALID","INVALID - EVIDENCE A OWNERSHIP"))</x:f>
      </x:c>
      <x:c r="N82" s="30" t="str">
        <x:f>IF(A82="","",IF(AND(COUNTIF(EVIDENCE_RECORDS!$A$6:$A$205,F82)=1,EXACT(R82,INDEX(EVIDENCE_RECORDS!$AL$6:$AL$205,MATCH(F82,EVIDENCE_RECORDS!$A$6:$A$205,0))),INDEX(EVIDENCE_RECORDS!$AD$6:$AD$205,MATCH(F82,EVIDENCE_RECORDS!$A$6:$A$205,0))="VALID"),"VALID","INVALID - EVIDENCE B OWNERSHIP"))</x:f>
      </x:c>
      <x:c r="O82" s="30" t="str">
        <x:f>IF(A82="","",IF(AND(OR(EXACT(G82,"FACT"),EXACT(G82,"SCOPE"),EXACT(G82,"TIME"),EXACT(G82,"METHOD"),EXACT(G82,"DEFINITION"),EXACT(G82,"INTERPRETATION")),OR(EXACT(H82,"YES"),EXACT(H82,"NO"))),"VALID","INVALID - CONTROLLED TOKEN"))</x:f>
      </x:c>
      <x:c r="P82" s="30" t="str">
        <x:f>IF(A82="","",IF(AND(B82&lt;&gt;"",C82&lt;&gt;"",D82&lt;&gt;"",E82&lt;&gt;"",F82&lt;&gt;"",E82&lt;&gt;F82,I82&lt;&gt;"",J82&lt;&gt;""),"VALID","INVALID - REQUIRED FIELD"))</x:f>
      </x:c>
      <x:c r="Q82" s="30" t="str">
        <x:f>IF(A82="","",IF(AND(K82="VALID",L82="VALID",M82="VALID",N82="VALID",O82="VALID",P82="VALID"),"VALID","INVALID - CONFLICT OWNERSHIP / CONTROL"))</x:f>
      </x:c>
      <x:c r="R82" s="30" t="str">
        <x:f>IF(A82="","",B82&amp;"|~|"&amp;C82&amp;"|~|"&amp;D82)</x:f>
      </x:c>
    </x:row>
    <x:row r="83">
      <x:c r="A83" s="24"/>
      <x:c r="B83" s="24"/>
      <x:c r="C83" s="24"/>
      <x:c r="D83" s="24"/>
      <x:c r="E83" s="24"/>
      <x:c r="F83" s="24"/>
      <x:c r="G83" s="24"/>
      <x:c r="H83" s="24"/>
      <x:c r="I83" s="24"/>
      <x:c r="J83" s="24"/>
      <x:c r="K83" s="30" t="str">
        <x:f>IF(A83="","",IF(COUNTIF($A$6:$A$205,A83)=1,"VALID","INVALID - DUPLICATE CONFLICT ID"))</x:f>
      </x:c>
      <x:c r="L83" s="30" t="str">
        <x:f>IF(A83="","",IF(AND(COUNTIF(CLAIM_REGISTER!$A$6:$A$205,C83)=1,EXACT(R83,INDEX(CLAIM_REGISTER!$R$6:$R$205,MATCH(C83,CLAIM_REGISTER!$A$6:$A$205,0)))),"VALID","INVALID - CLAIM OWNERSHIP"))</x:f>
      </x:c>
      <x:c r="M83" s="30" t="str">
        <x:f>IF(A83="","",IF(AND(COUNTIF(EVIDENCE_RECORDS!$A$6:$A$205,E83)=1,EXACT(R83,INDEX(EVIDENCE_RECORDS!$AL$6:$AL$205,MATCH(E83,EVIDENCE_RECORDS!$A$6:$A$205,0))),INDEX(EVIDENCE_RECORDS!$AD$6:$AD$205,MATCH(E83,EVIDENCE_RECORDS!$A$6:$A$205,0))="VALID"),"VALID","INVALID - EVIDENCE A OWNERSHIP"))</x:f>
      </x:c>
      <x:c r="N83" s="30" t="str">
        <x:f>IF(A83="","",IF(AND(COUNTIF(EVIDENCE_RECORDS!$A$6:$A$205,F83)=1,EXACT(R83,INDEX(EVIDENCE_RECORDS!$AL$6:$AL$205,MATCH(F83,EVIDENCE_RECORDS!$A$6:$A$205,0))),INDEX(EVIDENCE_RECORDS!$AD$6:$AD$205,MATCH(F83,EVIDENCE_RECORDS!$A$6:$A$205,0))="VALID"),"VALID","INVALID - EVIDENCE B OWNERSHIP"))</x:f>
      </x:c>
      <x:c r="O83" s="30" t="str">
        <x:f>IF(A83="","",IF(AND(OR(EXACT(G83,"FACT"),EXACT(G83,"SCOPE"),EXACT(G83,"TIME"),EXACT(G83,"METHOD"),EXACT(G83,"DEFINITION"),EXACT(G83,"INTERPRETATION")),OR(EXACT(H83,"YES"),EXACT(H83,"NO"))),"VALID","INVALID - CONTROLLED TOKEN"))</x:f>
      </x:c>
      <x:c r="P83" s="30" t="str">
        <x:f>IF(A83="","",IF(AND(B83&lt;&gt;"",C83&lt;&gt;"",D83&lt;&gt;"",E83&lt;&gt;"",F83&lt;&gt;"",E83&lt;&gt;F83,I83&lt;&gt;"",J83&lt;&gt;""),"VALID","INVALID - REQUIRED FIELD"))</x:f>
      </x:c>
      <x:c r="Q83" s="30" t="str">
        <x:f>IF(A83="","",IF(AND(K83="VALID",L83="VALID",M83="VALID",N83="VALID",O83="VALID",P83="VALID"),"VALID","INVALID - CONFLICT OWNERSHIP / CONTROL"))</x:f>
      </x:c>
      <x:c r="R83" s="30" t="str">
        <x:f>IF(A83="","",B83&amp;"|~|"&amp;C83&amp;"|~|"&amp;D83)</x:f>
      </x:c>
    </x:row>
    <x:row r="84">
      <x:c r="A84" s="24"/>
      <x:c r="B84" s="24"/>
      <x:c r="C84" s="24"/>
      <x:c r="D84" s="24"/>
      <x:c r="E84" s="24"/>
      <x:c r="F84" s="24"/>
      <x:c r="G84" s="24"/>
      <x:c r="H84" s="24"/>
      <x:c r="I84" s="24"/>
      <x:c r="J84" s="24"/>
      <x:c r="K84" s="30" t="str">
        <x:f>IF(A84="","",IF(COUNTIF($A$6:$A$205,A84)=1,"VALID","INVALID - DUPLICATE CONFLICT ID"))</x:f>
      </x:c>
      <x:c r="L84" s="30" t="str">
        <x:f>IF(A84="","",IF(AND(COUNTIF(CLAIM_REGISTER!$A$6:$A$205,C84)=1,EXACT(R84,INDEX(CLAIM_REGISTER!$R$6:$R$205,MATCH(C84,CLAIM_REGISTER!$A$6:$A$205,0)))),"VALID","INVALID - CLAIM OWNERSHIP"))</x:f>
      </x:c>
      <x:c r="M84" s="30" t="str">
        <x:f>IF(A84="","",IF(AND(COUNTIF(EVIDENCE_RECORDS!$A$6:$A$205,E84)=1,EXACT(R84,INDEX(EVIDENCE_RECORDS!$AL$6:$AL$205,MATCH(E84,EVIDENCE_RECORDS!$A$6:$A$205,0))),INDEX(EVIDENCE_RECORDS!$AD$6:$AD$205,MATCH(E84,EVIDENCE_RECORDS!$A$6:$A$205,0))="VALID"),"VALID","INVALID - EVIDENCE A OWNERSHIP"))</x:f>
      </x:c>
      <x:c r="N84" s="30" t="str">
        <x:f>IF(A84="","",IF(AND(COUNTIF(EVIDENCE_RECORDS!$A$6:$A$205,F84)=1,EXACT(R84,INDEX(EVIDENCE_RECORDS!$AL$6:$AL$205,MATCH(F84,EVIDENCE_RECORDS!$A$6:$A$205,0))),INDEX(EVIDENCE_RECORDS!$AD$6:$AD$205,MATCH(F84,EVIDENCE_RECORDS!$A$6:$A$205,0))="VALID"),"VALID","INVALID - EVIDENCE B OWNERSHIP"))</x:f>
      </x:c>
      <x:c r="O84" s="30" t="str">
        <x:f>IF(A84="","",IF(AND(OR(EXACT(G84,"FACT"),EXACT(G84,"SCOPE"),EXACT(G84,"TIME"),EXACT(G84,"METHOD"),EXACT(G84,"DEFINITION"),EXACT(G84,"INTERPRETATION")),OR(EXACT(H84,"YES"),EXACT(H84,"NO"))),"VALID","INVALID - CONTROLLED TOKEN"))</x:f>
      </x:c>
      <x:c r="P84" s="30" t="str">
        <x:f>IF(A84="","",IF(AND(B84&lt;&gt;"",C84&lt;&gt;"",D84&lt;&gt;"",E84&lt;&gt;"",F84&lt;&gt;"",E84&lt;&gt;F84,I84&lt;&gt;"",J84&lt;&gt;""),"VALID","INVALID - REQUIRED FIELD"))</x:f>
      </x:c>
      <x:c r="Q84" s="30" t="str">
        <x:f>IF(A84="","",IF(AND(K84="VALID",L84="VALID",M84="VALID",N84="VALID",O84="VALID",P84="VALID"),"VALID","INVALID - CONFLICT OWNERSHIP / CONTROL"))</x:f>
      </x:c>
      <x:c r="R84" s="30" t="str">
        <x:f>IF(A84="","",B84&amp;"|~|"&amp;C84&amp;"|~|"&amp;D84)</x:f>
      </x:c>
    </x:row>
    <x:row r="85">
      <x:c r="A85" s="24"/>
      <x:c r="B85" s="24"/>
      <x:c r="C85" s="24"/>
      <x:c r="D85" s="24"/>
      <x:c r="E85" s="24"/>
      <x:c r="F85" s="24"/>
      <x:c r="G85" s="24"/>
      <x:c r="H85" s="24"/>
      <x:c r="I85" s="24"/>
      <x:c r="J85" s="24"/>
      <x:c r="K85" s="30" t="str">
        <x:f>IF(A85="","",IF(COUNTIF($A$6:$A$205,A85)=1,"VALID","INVALID - DUPLICATE CONFLICT ID"))</x:f>
      </x:c>
      <x:c r="L85" s="30" t="str">
        <x:f>IF(A85="","",IF(AND(COUNTIF(CLAIM_REGISTER!$A$6:$A$205,C85)=1,EXACT(R85,INDEX(CLAIM_REGISTER!$R$6:$R$205,MATCH(C85,CLAIM_REGISTER!$A$6:$A$205,0)))),"VALID","INVALID - CLAIM OWNERSHIP"))</x:f>
      </x:c>
      <x:c r="M85" s="30" t="str">
        <x:f>IF(A85="","",IF(AND(COUNTIF(EVIDENCE_RECORDS!$A$6:$A$205,E85)=1,EXACT(R85,INDEX(EVIDENCE_RECORDS!$AL$6:$AL$205,MATCH(E85,EVIDENCE_RECORDS!$A$6:$A$205,0))),INDEX(EVIDENCE_RECORDS!$AD$6:$AD$205,MATCH(E85,EVIDENCE_RECORDS!$A$6:$A$205,0))="VALID"),"VALID","INVALID - EVIDENCE A OWNERSHIP"))</x:f>
      </x:c>
      <x:c r="N85" s="30" t="str">
        <x:f>IF(A85="","",IF(AND(COUNTIF(EVIDENCE_RECORDS!$A$6:$A$205,F85)=1,EXACT(R85,INDEX(EVIDENCE_RECORDS!$AL$6:$AL$205,MATCH(F85,EVIDENCE_RECORDS!$A$6:$A$205,0))),INDEX(EVIDENCE_RECORDS!$AD$6:$AD$205,MATCH(F85,EVIDENCE_RECORDS!$A$6:$A$205,0))="VALID"),"VALID","INVALID - EVIDENCE B OWNERSHIP"))</x:f>
      </x:c>
      <x:c r="O85" s="30" t="str">
        <x:f>IF(A85="","",IF(AND(OR(EXACT(G85,"FACT"),EXACT(G85,"SCOPE"),EXACT(G85,"TIME"),EXACT(G85,"METHOD"),EXACT(G85,"DEFINITION"),EXACT(G85,"INTERPRETATION")),OR(EXACT(H85,"YES"),EXACT(H85,"NO"))),"VALID","INVALID - CONTROLLED TOKEN"))</x:f>
      </x:c>
      <x:c r="P85" s="30" t="str">
        <x:f>IF(A85="","",IF(AND(B85&lt;&gt;"",C85&lt;&gt;"",D85&lt;&gt;"",E85&lt;&gt;"",F85&lt;&gt;"",E85&lt;&gt;F85,I85&lt;&gt;"",J85&lt;&gt;""),"VALID","INVALID - REQUIRED FIELD"))</x:f>
      </x:c>
      <x:c r="Q85" s="30" t="str">
        <x:f>IF(A85="","",IF(AND(K85="VALID",L85="VALID",M85="VALID",N85="VALID",O85="VALID",P85="VALID"),"VALID","INVALID - CONFLICT OWNERSHIP / CONTROL"))</x:f>
      </x:c>
      <x:c r="R85" s="30" t="str">
        <x:f>IF(A85="","",B85&amp;"|~|"&amp;C85&amp;"|~|"&amp;D85)</x:f>
      </x:c>
    </x:row>
    <x:row r="86">
      <x:c r="A86" s="24"/>
      <x:c r="B86" s="24"/>
      <x:c r="C86" s="24"/>
      <x:c r="D86" s="24"/>
      <x:c r="E86" s="24"/>
      <x:c r="F86" s="24"/>
      <x:c r="G86" s="24"/>
      <x:c r="H86" s="24"/>
      <x:c r="I86" s="24"/>
      <x:c r="J86" s="24"/>
      <x:c r="K86" s="30" t="str">
        <x:f>IF(A86="","",IF(COUNTIF($A$6:$A$205,A86)=1,"VALID","INVALID - DUPLICATE CONFLICT ID"))</x:f>
      </x:c>
      <x:c r="L86" s="30" t="str">
        <x:f>IF(A86="","",IF(AND(COUNTIF(CLAIM_REGISTER!$A$6:$A$205,C86)=1,EXACT(R86,INDEX(CLAIM_REGISTER!$R$6:$R$205,MATCH(C86,CLAIM_REGISTER!$A$6:$A$205,0)))),"VALID","INVALID - CLAIM OWNERSHIP"))</x:f>
      </x:c>
      <x:c r="M86" s="30" t="str">
        <x:f>IF(A86="","",IF(AND(COUNTIF(EVIDENCE_RECORDS!$A$6:$A$205,E86)=1,EXACT(R86,INDEX(EVIDENCE_RECORDS!$AL$6:$AL$205,MATCH(E86,EVIDENCE_RECORDS!$A$6:$A$205,0))),INDEX(EVIDENCE_RECORDS!$AD$6:$AD$205,MATCH(E86,EVIDENCE_RECORDS!$A$6:$A$205,0))="VALID"),"VALID","INVALID - EVIDENCE A OWNERSHIP"))</x:f>
      </x:c>
      <x:c r="N86" s="30" t="str">
        <x:f>IF(A86="","",IF(AND(COUNTIF(EVIDENCE_RECORDS!$A$6:$A$205,F86)=1,EXACT(R86,INDEX(EVIDENCE_RECORDS!$AL$6:$AL$205,MATCH(F86,EVIDENCE_RECORDS!$A$6:$A$205,0))),INDEX(EVIDENCE_RECORDS!$AD$6:$AD$205,MATCH(F86,EVIDENCE_RECORDS!$A$6:$A$205,0))="VALID"),"VALID","INVALID - EVIDENCE B OWNERSHIP"))</x:f>
      </x:c>
      <x:c r="O86" s="30" t="str">
        <x:f>IF(A86="","",IF(AND(OR(EXACT(G86,"FACT"),EXACT(G86,"SCOPE"),EXACT(G86,"TIME"),EXACT(G86,"METHOD"),EXACT(G86,"DEFINITION"),EXACT(G86,"INTERPRETATION")),OR(EXACT(H86,"YES"),EXACT(H86,"NO"))),"VALID","INVALID - CONTROLLED TOKEN"))</x:f>
      </x:c>
      <x:c r="P86" s="30" t="str">
        <x:f>IF(A86="","",IF(AND(B86&lt;&gt;"",C86&lt;&gt;"",D86&lt;&gt;"",E86&lt;&gt;"",F86&lt;&gt;"",E86&lt;&gt;F86,I86&lt;&gt;"",J86&lt;&gt;""),"VALID","INVALID - REQUIRED FIELD"))</x:f>
      </x:c>
      <x:c r="Q86" s="30" t="str">
        <x:f>IF(A86="","",IF(AND(K86="VALID",L86="VALID",M86="VALID",N86="VALID",O86="VALID",P86="VALID"),"VALID","INVALID - CONFLICT OWNERSHIP / CONTROL"))</x:f>
      </x:c>
      <x:c r="R86" s="30" t="str">
        <x:f>IF(A86="","",B86&amp;"|~|"&amp;C86&amp;"|~|"&amp;D86)</x:f>
      </x:c>
    </x:row>
    <x:row r="87">
      <x:c r="A87" s="24"/>
      <x:c r="B87" s="24"/>
      <x:c r="C87" s="24"/>
      <x:c r="D87" s="24"/>
      <x:c r="E87" s="24"/>
      <x:c r="F87" s="24"/>
      <x:c r="G87" s="24"/>
      <x:c r="H87" s="24"/>
      <x:c r="I87" s="24"/>
      <x:c r="J87" s="24"/>
      <x:c r="K87" s="30" t="str">
        <x:f>IF(A87="","",IF(COUNTIF($A$6:$A$205,A87)=1,"VALID","INVALID - DUPLICATE CONFLICT ID"))</x:f>
      </x:c>
      <x:c r="L87" s="30" t="str">
        <x:f>IF(A87="","",IF(AND(COUNTIF(CLAIM_REGISTER!$A$6:$A$205,C87)=1,EXACT(R87,INDEX(CLAIM_REGISTER!$R$6:$R$205,MATCH(C87,CLAIM_REGISTER!$A$6:$A$205,0)))),"VALID","INVALID - CLAIM OWNERSHIP"))</x:f>
      </x:c>
      <x:c r="M87" s="30" t="str">
        <x:f>IF(A87="","",IF(AND(COUNTIF(EVIDENCE_RECORDS!$A$6:$A$205,E87)=1,EXACT(R87,INDEX(EVIDENCE_RECORDS!$AL$6:$AL$205,MATCH(E87,EVIDENCE_RECORDS!$A$6:$A$205,0))),INDEX(EVIDENCE_RECORDS!$AD$6:$AD$205,MATCH(E87,EVIDENCE_RECORDS!$A$6:$A$205,0))="VALID"),"VALID","INVALID - EVIDENCE A OWNERSHIP"))</x:f>
      </x:c>
      <x:c r="N87" s="30" t="str">
        <x:f>IF(A87="","",IF(AND(COUNTIF(EVIDENCE_RECORDS!$A$6:$A$205,F87)=1,EXACT(R87,INDEX(EVIDENCE_RECORDS!$AL$6:$AL$205,MATCH(F87,EVIDENCE_RECORDS!$A$6:$A$205,0))),INDEX(EVIDENCE_RECORDS!$AD$6:$AD$205,MATCH(F87,EVIDENCE_RECORDS!$A$6:$A$205,0))="VALID"),"VALID","INVALID - EVIDENCE B OWNERSHIP"))</x:f>
      </x:c>
      <x:c r="O87" s="30" t="str">
        <x:f>IF(A87="","",IF(AND(OR(EXACT(G87,"FACT"),EXACT(G87,"SCOPE"),EXACT(G87,"TIME"),EXACT(G87,"METHOD"),EXACT(G87,"DEFINITION"),EXACT(G87,"INTERPRETATION")),OR(EXACT(H87,"YES"),EXACT(H87,"NO"))),"VALID","INVALID - CONTROLLED TOKEN"))</x:f>
      </x:c>
      <x:c r="P87" s="30" t="str">
        <x:f>IF(A87="","",IF(AND(B87&lt;&gt;"",C87&lt;&gt;"",D87&lt;&gt;"",E87&lt;&gt;"",F87&lt;&gt;"",E87&lt;&gt;F87,I87&lt;&gt;"",J87&lt;&gt;""),"VALID","INVALID - REQUIRED FIELD"))</x:f>
      </x:c>
      <x:c r="Q87" s="30" t="str">
        <x:f>IF(A87="","",IF(AND(K87="VALID",L87="VALID",M87="VALID",N87="VALID",O87="VALID",P87="VALID"),"VALID","INVALID - CONFLICT OWNERSHIP / CONTROL"))</x:f>
      </x:c>
      <x:c r="R87" s="30" t="str">
        <x:f>IF(A87="","",B87&amp;"|~|"&amp;C87&amp;"|~|"&amp;D87)</x:f>
      </x:c>
    </x:row>
    <x:row r="88">
      <x:c r="A88" s="24"/>
      <x:c r="B88" s="24"/>
      <x:c r="C88" s="24"/>
      <x:c r="D88" s="24"/>
      <x:c r="E88" s="24"/>
      <x:c r="F88" s="24"/>
      <x:c r="G88" s="24"/>
      <x:c r="H88" s="24"/>
      <x:c r="I88" s="24"/>
      <x:c r="J88" s="24"/>
      <x:c r="K88" s="30" t="str">
        <x:f>IF(A88="","",IF(COUNTIF($A$6:$A$205,A88)=1,"VALID","INVALID - DUPLICATE CONFLICT ID"))</x:f>
      </x:c>
      <x:c r="L88" s="30" t="str">
        <x:f>IF(A88="","",IF(AND(COUNTIF(CLAIM_REGISTER!$A$6:$A$205,C88)=1,EXACT(R88,INDEX(CLAIM_REGISTER!$R$6:$R$205,MATCH(C88,CLAIM_REGISTER!$A$6:$A$205,0)))),"VALID","INVALID - CLAIM OWNERSHIP"))</x:f>
      </x:c>
      <x:c r="M88" s="30" t="str">
        <x:f>IF(A88="","",IF(AND(COUNTIF(EVIDENCE_RECORDS!$A$6:$A$205,E88)=1,EXACT(R88,INDEX(EVIDENCE_RECORDS!$AL$6:$AL$205,MATCH(E88,EVIDENCE_RECORDS!$A$6:$A$205,0))),INDEX(EVIDENCE_RECORDS!$AD$6:$AD$205,MATCH(E88,EVIDENCE_RECORDS!$A$6:$A$205,0))="VALID"),"VALID","INVALID - EVIDENCE A OWNERSHIP"))</x:f>
      </x:c>
      <x:c r="N88" s="30" t="str">
        <x:f>IF(A88="","",IF(AND(COUNTIF(EVIDENCE_RECORDS!$A$6:$A$205,F88)=1,EXACT(R88,INDEX(EVIDENCE_RECORDS!$AL$6:$AL$205,MATCH(F88,EVIDENCE_RECORDS!$A$6:$A$205,0))),INDEX(EVIDENCE_RECORDS!$AD$6:$AD$205,MATCH(F88,EVIDENCE_RECORDS!$A$6:$A$205,0))="VALID"),"VALID","INVALID - EVIDENCE B OWNERSHIP"))</x:f>
      </x:c>
      <x:c r="O88" s="30" t="str">
        <x:f>IF(A88="","",IF(AND(OR(EXACT(G88,"FACT"),EXACT(G88,"SCOPE"),EXACT(G88,"TIME"),EXACT(G88,"METHOD"),EXACT(G88,"DEFINITION"),EXACT(G88,"INTERPRETATION")),OR(EXACT(H88,"YES"),EXACT(H88,"NO"))),"VALID","INVALID - CONTROLLED TOKEN"))</x:f>
      </x:c>
      <x:c r="P88" s="30" t="str">
        <x:f>IF(A88="","",IF(AND(B88&lt;&gt;"",C88&lt;&gt;"",D88&lt;&gt;"",E88&lt;&gt;"",F88&lt;&gt;"",E88&lt;&gt;F88,I88&lt;&gt;"",J88&lt;&gt;""),"VALID","INVALID - REQUIRED FIELD"))</x:f>
      </x:c>
      <x:c r="Q88" s="30" t="str">
        <x:f>IF(A88="","",IF(AND(K88="VALID",L88="VALID",M88="VALID",N88="VALID",O88="VALID",P88="VALID"),"VALID","INVALID - CONFLICT OWNERSHIP / CONTROL"))</x:f>
      </x:c>
      <x:c r="R88" s="30" t="str">
        <x:f>IF(A88="","",B88&amp;"|~|"&amp;C88&amp;"|~|"&amp;D88)</x:f>
      </x:c>
    </x:row>
    <x:row r="89">
      <x:c r="A89" s="24"/>
      <x:c r="B89" s="24"/>
      <x:c r="C89" s="24"/>
      <x:c r="D89" s="24"/>
      <x:c r="E89" s="24"/>
      <x:c r="F89" s="24"/>
      <x:c r="G89" s="24"/>
      <x:c r="H89" s="24"/>
      <x:c r="I89" s="24"/>
      <x:c r="J89" s="24"/>
      <x:c r="K89" s="30" t="str">
        <x:f>IF(A89="","",IF(COUNTIF($A$6:$A$205,A89)=1,"VALID","INVALID - DUPLICATE CONFLICT ID"))</x:f>
      </x:c>
      <x:c r="L89" s="30" t="str">
        <x:f>IF(A89="","",IF(AND(COUNTIF(CLAIM_REGISTER!$A$6:$A$205,C89)=1,EXACT(R89,INDEX(CLAIM_REGISTER!$R$6:$R$205,MATCH(C89,CLAIM_REGISTER!$A$6:$A$205,0)))),"VALID","INVALID - CLAIM OWNERSHIP"))</x:f>
      </x:c>
      <x:c r="M89" s="30" t="str">
        <x:f>IF(A89="","",IF(AND(COUNTIF(EVIDENCE_RECORDS!$A$6:$A$205,E89)=1,EXACT(R89,INDEX(EVIDENCE_RECORDS!$AL$6:$AL$205,MATCH(E89,EVIDENCE_RECORDS!$A$6:$A$205,0))),INDEX(EVIDENCE_RECORDS!$AD$6:$AD$205,MATCH(E89,EVIDENCE_RECORDS!$A$6:$A$205,0))="VALID"),"VALID","INVALID - EVIDENCE A OWNERSHIP"))</x:f>
      </x:c>
      <x:c r="N89" s="30" t="str">
        <x:f>IF(A89="","",IF(AND(COUNTIF(EVIDENCE_RECORDS!$A$6:$A$205,F89)=1,EXACT(R89,INDEX(EVIDENCE_RECORDS!$AL$6:$AL$205,MATCH(F89,EVIDENCE_RECORDS!$A$6:$A$205,0))),INDEX(EVIDENCE_RECORDS!$AD$6:$AD$205,MATCH(F89,EVIDENCE_RECORDS!$A$6:$A$205,0))="VALID"),"VALID","INVALID - EVIDENCE B OWNERSHIP"))</x:f>
      </x:c>
      <x:c r="O89" s="30" t="str">
        <x:f>IF(A89="","",IF(AND(OR(EXACT(G89,"FACT"),EXACT(G89,"SCOPE"),EXACT(G89,"TIME"),EXACT(G89,"METHOD"),EXACT(G89,"DEFINITION"),EXACT(G89,"INTERPRETATION")),OR(EXACT(H89,"YES"),EXACT(H89,"NO"))),"VALID","INVALID - CONTROLLED TOKEN"))</x:f>
      </x:c>
      <x:c r="P89" s="30" t="str">
        <x:f>IF(A89="","",IF(AND(B89&lt;&gt;"",C89&lt;&gt;"",D89&lt;&gt;"",E89&lt;&gt;"",F89&lt;&gt;"",E89&lt;&gt;F89,I89&lt;&gt;"",J89&lt;&gt;""),"VALID","INVALID - REQUIRED FIELD"))</x:f>
      </x:c>
      <x:c r="Q89" s="30" t="str">
        <x:f>IF(A89="","",IF(AND(K89="VALID",L89="VALID",M89="VALID",N89="VALID",O89="VALID",P89="VALID"),"VALID","INVALID - CONFLICT OWNERSHIP / CONTROL"))</x:f>
      </x:c>
      <x:c r="R89" s="30" t="str">
        <x:f>IF(A89="","",B89&amp;"|~|"&amp;C89&amp;"|~|"&amp;D89)</x:f>
      </x:c>
    </x:row>
    <x:row r="90">
      <x:c r="A90" s="24"/>
      <x:c r="B90" s="24"/>
      <x:c r="C90" s="24"/>
      <x:c r="D90" s="24"/>
      <x:c r="E90" s="24"/>
      <x:c r="F90" s="24"/>
      <x:c r="G90" s="24"/>
      <x:c r="H90" s="24"/>
      <x:c r="I90" s="24"/>
      <x:c r="J90" s="24"/>
      <x:c r="K90" s="30" t="str">
        <x:f>IF(A90="","",IF(COUNTIF($A$6:$A$205,A90)=1,"VALID","INVALID - DUPLICATE CONFLICT ID"))</x:f>
      </x:c>
      <x:c r="L90" s="30" t="str">
        <x:f>IF(A90="","",IF(AND(COUNTIF(CLAIM_REGISTER!$A$6:$A$205,C90)=1,EXACT(R90,INDEX(CLAIM_REGISTER!$R$6:$R$205,MATCH(C90,CLAIM_REGISTER!$A$6:$A$205,0)))),"VALID","INVALID - CLAIM OWNERSHIP"))</x:f>
      </x:c>
      <x:c r="M90" s="30" t="str">
        <x:f>IF(A90="","",IF(AND(COUNTIF(EVIDENCE_RECORDS!$A$6:$A$205,E90)=1,EXACT(R90,INDEX(EVIDENCE_RECORDS!$AL$6:$AL$205,MATCH(E90,EVIDENCE_RECORDS!$A$6:$A$205,0))),INDEX(EVIDENCE_RECORDS!$AD$6:$AD$205,MATCH(E90,EVIDENCE_RECORDS!$A$6:$A$205,0))="VALID"),"VALID","INVALID - EVIDENCE A OWNERSHIP"))</x:f>
      </x:c>
      <x:c r="N90" s="30" t="str">
        <x:f>IF(A90="","",IF(AND(COUNTIF(EVIDENCE_RECORDS!$A$6:$A$205,F90)=1,EXACT(R90,INDEX(EVIDENCE_RECORDS!$AL$6:$AL$205,MATCH(F90,EVIDENCE_RECORDS!$A$6:$A$205,0))),INDEX(EVIDENCE_RECORDS!$AD$6:$AD$205,MATCH(F90,EVIDENCE_RECORDS!$A$6:$A$205,0))="VALID"),"VALID","INVALID - EVIDENCE B OWNERSHIP"))</x:f>
      </x:c>
      <x:c r="O90" s="30" t="str">
        <x:f>IF(A90="","",IF(AND(OR(EXACT(G90,"FACT"),EXACT(G90,"SCOPE"),EXACT(G90,"TIME"),EXACT(G90,"METHOD"),EXACT(G90,"DEFINITION"),EXACT(G90,"INTERPRETATION")),OR(EXACT(H90,"YES"),EXACT(H90,"NO"))),"VALID","INVALID - CONTROLLED TOKEN"))</x:f>
      </x:c>
      <x:c r="P90" s="30" t="str">
        <x:f>IF(A90="","",IF(AND(B90&lt;&gt;"",C90&lt;&gt;"",D90&lt;&gt;"",E90&lt;&gt;"",F90&lt;&gt;"",E90&lt;&gt;F90,I90&lt;&gt;"",J90&lt;&gt;""),"VALID","INVALID - REQUIRED FIELD"))</x:f>
      </x:c>
      <x:c r="Q90" s="30" t="str">
        <x:f>IF(A90="","",IF(AND(K90="VALID",L90="VALID",M90="VALID",N90="VALID",O90="VALID",P90="VALID"),"VALID","INVALID - CONFLICT OWNERSHIP / CONTROL"))</x:f>
      </x:c>
      <x:c r="R90" s="30" t="str">
        <x:f>IF(A90="","",B90&amp;"|~|"&amp;C90&amp;"|~|"&amp;D90)</x:f>
      </x:c>
    </x:row>
    <x:row r="91">
      <x:c r="A91" s="24"/>
      <x:c r="B91" s="24"/>
      <x:c r="C91" s="24"/>
      <x:c r="D91" s="24"/>
      <x:c r="E91" s="24"/>
      <x:c r="F91" s="24"/>
      <x:c r="G91" s="24"/>
      <x:c r="H91" s="24"/>
      <x:c r="I91" s="24"/>
      <x:c r="J91" s="24"/>
      <x:c r="K91" s="30" t="str">
        <x:f>IF(A91="","",IF(COUNTIF($A$6:$A$205,A91)=1,"VALID","INVALID - DUPLICATE CONFLICT ID"))</x:f>
      </x:c>
      <x:c r="L91" s="30" t="str">
        <x:f>IF(A91="","",IF(AND(COUNTIF(CLAIM_REGISTER!$A$6:$A$205,C91)=1,EXACT(R91,INDEX(CLAIM_REGISTER!$R$6:$R$205,MATCH(C91,CLAIM_REGISTER!$A$6:$A$205,0)))),"VALID","INVALID - CLAIM OWNERSHIP"))</x:f>
      </x:c>
      <x:c r="M91" s="30" t="str">
        <x:f>IF(A91="","",IF(AND(COUNTIF(EVIDENCE_RECORDS!$A$6:$A$205,E91)=1,EXACT(R91,INDEX(EVIDENCE_RECORDS!$AL$6:$AL$205,MATCH(E91,EVIDENCE_RECORDS!$A$6:$A$205,0))),INDEX(EVIDENCE_RECORDS!$AD$6:$AD$205,MATCH(E91,EVIDENCE_RECORDS!$A$6:$A$205,0))="VALID"),"VALID","INVALID - EVIDENCE A OWNERSHIP"))</x:f>
      </x:c>
      <x:c r="N91" s="30" t="str">
        <x:f>IF(A91="","",IF(AND(COUNTIF(EVIDENCE_RECORDS!$A$6:$A$205,F91)=1,EXACT(R91,INDEX(EVIDENCE_RECORDS!$AL$6:$AL$205,MATCH(F91,EVIDENCE_RECORDS!$A$6:$A$205,0))),INDEX(EVIDENCE_RECORDS!$AD$6:$AD$205,MATCH(F91,EVIDENCE_RECORDS!$A$6:$A$205,0))="VALID"),"VALID","INVALID - EVIDENCE B OWNERSHIP"))</x:f>
      </x:c>
      <x:c r="O91" s="30" t="str">
        <x:f>IF(A91="","",IF(AND(OR(EXACT(G91,"FACT"),EXACT(G91,"SCOPE"),EXACT(G91,"TIME"),EXACT(G91,"METHOD"),EXACT(G91,"DEFINITION"),EXACT(G91,"INTERPRETATION")),OR(EXACT(H91,"YES"),EXACT(H91,"NO"))),"VALID","INVALID - CONTROLLED TOKEN"))</x:f>
      </x:c>
      <x:c r="P91" s="30" t="str">
        <x:f>IF(A91="","",IF(AND(B91&lt;&gt;"",C91&lt;&gt;"",D91&lt;&gt;"",E91&lt;&gt;"",F91&lt;&gt;"",E91&lt;&gt;F91,I91&lt;&gt;"",J91&lt;&gt;""),"VALID","INVALID - REQUIRED FIELD"))</x:f>
      </x:c>
      <x:c r="Q91" s="30" t="str">
        <x:f>IF(A91="","",IF(AND(K91="VALID",L91="VALID",M91="VALID",N91="VALID",O91="VALID",P91="VALID"),"VALID","INVALID - CONFLICT OWNERSHIP / CONTROL"))</x:f>
      </x:c>
      <x:c r="R91" s="30" t="str">
        <x:f>IF(A91="","",B91&amp;"|~|"&amp;C91&amp;"|~|"&amp;D91)</x:f>
      </x:c>
    </x:row>
    <x:row r="92">
      <x:c r="A92" s="24"/>
      <x:c r="B92" s="24"/>
      <x:c r="C92" s="24"/>
      <x:c r="D92" s="24"/>
      <x:c r="E92" s="24"/>
      <x:c r="F92" s="24"/>
      <x:c r="G92" s="24"/>
      <x:c r="H92" s="24"/>
      <x:c r="I92" s="24"/>
      <x:c r="J92" s="24"/>
      <x:c r="K92" s="30" t="str">
        <x:f>IF(A92="","",IF(COUNTIF($A$6:$A$205,A92)=1,"VALID","INVALID - DUPLICATE CONFLICT ID"))</x:f>
      </x:c>
      <x:c r="L92" s="30" t="str">
        <x:f>IF(A92="","",IF(AND(COUNTIF(CLAIM_REGISTER!$A$6:$A$205,C92)=1,EXACT(R92,INDEX(CLAIM_REGISTER!$R$6:$R$205,MATCH(C92,CLAIM_REGISTER!$A$6:$A$205,0)))),"VALID","INVALID - CLAIM OWNERSHIP"))</x:f>
      </x:c>
      <x:c r="M92" s="30" t="str">
        <x:f>IF(A92="","",IF(AND(COUNTIF(EVIDENCE_RECORDS!$A$6:$A$205,E92)=1,EXACT(R92,INDEX(EVIDENCE_RECORDS!$AL$6:$AL$205,MATCH(E92,EVIDENCE_RECORDS!$A$6:$A$205,0))),INDEX(EVIDENCE_RECORDS!$AD$6:$AD$205,MATCH(E92,EVIDENCE_RECORDS!$A$6:$A$205,0))="VALID"),"VALID","INVALID - EVIDENCE A OWNERSHIP"))</x:f>
      </x:c>
      <x:c r="N92" s="30" t="str">
        <x:f>IF(A92="","",IF(AND(COUNTIF(EVIDENCE_RECORDS!$A$6:$A$205,F92)=1,EXACT(R92,INDEX(EVIDENCE_RECORDS!$AL$6:$AL$205,MATCH(F92,EVIDENCE_RECORDS!$A$6:$A$205,0))),INDEX(EVIDENCE_RECORDS!$AD$6:$AD$205,MATCH(F92,EVIDENCE_RECORDS!$A$6:$A$205,0))="VALID"),"VALID","INVALID - EVIDENCE B OWNERSHIP"))</x:f>
      </x:c>
      <x:c r="O92" s="30" t="str">
        <x:f>IF(A92="","",IF(AND(OR(EXACT(G92,"FACT"),EXACT(G92,"SCOPE"),EXACT(G92,"TIME"),EXACT(G92,"METHOD"),EXACT(G92,"DEFINITION"),EXACT(G92,"INTERPRETATION")),OR(EXACT(H92,"YES"),EXACT(H92,"NO"))),"VALID","INVALID - CONTROLLED TOKEN"))</x:f>
      </x:c>
      <x:c r="P92" s="30" t="str">
        <x:f>IF(A92="","",IF(AND(B92&lt;&gt;"",C92&lt;&gt;"",D92&lt;&gt;"",E92&lt;&gt;"",F92&lt;&gt;"",E92&lt;&gt;F92,I92&lt;&gt;"",J92&lt;&gt;""),"VALID","INVALID - REQUIRED FIELD"))</x:f>
      </x:c>
      <x:c r="Q92" s="30" t="str">
        <x:f>IF(A92="","",IF(AND(K92="VALID",L92="VALID",M92="VALID",N92="VALID",O92="VALID",P92="VALID"),"VALID","INVALID - CONFLICT OWNERSHIP / CONTROL"))</x:f>
      </x:c>
      <x:c r="R92" s="30" t="str">
        <x:f>IF(A92="","",B92&amp;"|~|"&amp;C92&amp;"|~|"&amp;D92)</x:f>
      </x:c>
    </x:row>
    <x:row r="93">
      <x:c r="A93" s="24"/>
      <x:c r="B93" s="24"/>
      <x:c r="C93" s="24"/>
      <x:c r="D93" s="24"/>
      <x:c r="E93" s="24"/>
      <x:c r="F93" s="24"/>
      <x:c r="G93" s="24"/>
      <x:c r="H93" s="24"/>
      <x:c r="I93" s="24"/>
      <x:c r="J93" s="24"/>
      <x:c r="K93" s="30" t="str">
        <x:f>IF(A93="","",IF(COUNTIF($A$6:$A$205,A93)=1,"VALID","INVALID - DUPLICATE CONFLICT ID"))</x:f>
      </x:c>
      <x:c r="L93" s="30" t="str">
        <x:f>IF(A93="","",IF(AND(COUNTIF(CLAIM_REGISTER!$A$6:$A$205,C93)=1,EXACT(R93,INDEX(CLAIM_REGISTER!$R$6:$R$205,MATCH(C93,CLAIM_REGISTER!$A$6:$A$205,0)))),"VALID","INVALID - CLAIM OWNERSHIP"))</x:f>
      </x:c>
      <x:c r="M93" s="30" t="str">
        <x:f>IF(A93="","",IF(AND(COUNTIF(EVIDENCE_RECORDS!$A$6:$A$205,E93)=1,EXACT(R93,INDEX(EVIDENCE_RECORDS!$AL$6:$AL$205,MATCH(E93,EVIDENCE_RECORDS!$A$6:$A$205,0))),INDEX(EVIDENCE_RECORDS!$AD$6:$AD$205,MATCH(E93,EVIDENCE_RECORDS!$A$6:$A$205,0))="VALID"),"VALID","INVALID - EVIDENCE A OWNERSHIP"))</x:f>
      </x:c>
      <x:c r="N93" s="30" t="str">
        <x:f>IF(A93="","",IF(AND(COUNTIF(EVIDENCE_RECORDS!$A$6:$A$205,F93)=1,EXACT(R93,INDEX(EVIDENCE_RECORDS!$AL$6:$AL$205,MATCH(F93,EVIDENCE_RECORDS!$A$6:$A$205,0))),INDEX(EVIDENCE_RECORDS!$AD$6:$AD$205,MATCH(F93,EVIDENCE_RECORDS!$A$6:$A$205,0))="VALID"),"VALID","INVALID - EVIDENCE B OWNERSHIP"))</x:f>
      </x:c>
      <x:c r="O93" s="30" t="str">
        <x:f>IF(A93="","",IF(AND(OR(EXACT(G93,"FACT"),EXACT(G93,"SCOPE"),EXACT(G93,"TIME"),EXACT(G93,"METHOD"),EXACT(G93,"DEFINITION"),EXACT(G93,"INTERPRETATION")),OR(EXACT(H93,"YES"),EXACT(H93,"NO"))),"VALID","INVALID - CONTROLLED TOKEN"))</x:f>
      </x:c>
      <x:c r="P93" s="30" t="str">
        <x:f>IF(A93="","",IF(AND(B93&lt;&gt;"",C93&lt;&gt;"",D93&lt;&gt;"",E93&lt;&gt;"",F93&lt;&gt;"",E93&lt;&gt;F93,I93&lt;&gt;"",J93&lt;&gt;""),"VALID","INVALID - REQUIRED FIELD"))</x:f>
      </x:c>
      <x:c r="Q93" s="30" t="str">
        <x:f>IF(A93="","",IF(AND(K93="VALID",L93="VALID",M93="VALID",N93="VALID",O93="VALID",P93="VALID"),"VALID","INVALID - CONFLICT OWNERSHIP / CONTROL"))</x:f>
      </x:c>
      <x:c r="R93" s="30" t="str">
        <x:f>IF(A93="","",B93&amp;"|~|"&amp;C93&amp;"|~|"&amp;D93)</x:f>
      </x:c>
    </x:row>
    <x:row r="94">
      <x:c r="A94" s="24"/>
      <x:c r="B94" s="24"/>
      <x:c r="C94" s="24"/>
      <x:c r="D94" s="24"/>
      <x:c r="E94" s="24"/>
      <x:c r="F94" s="24"/>
      <x:c r="G94" s="24"/>
      <x:c r="H94" s="24"/>
      <x:c r="I94" s="24"/>
      <x:c r="J94" s="24"/>
      <x:c r="K94" s="30" t="str">
        <x:f>IF(A94="","",IF(COUNTIF($A$6:$A$205,A94)=1,"VALID","INVALID - DUPLICATE CONFLICT ID"))</x:f>
      </x:c>
      <x:c r="L94" s="30" t="str">
        <x:f>IF(A94="","",IF(AND(COUNTIF(CLAIM_REGISTER!$A$6:$A$205,C94)=1,EXACT(R94,INDEX(CLAIM_REGISTER!$R$6:$R$205,MATCH(C94,CLAIM_REGISTER!$A$6:$A$205,0)))),"VALID","INVALID - CLAIM OWNERSHIP"))</x:f>
      </x:c>
      <x:c r="M94" s="30" t="str">
        <x:f>IF(A94="","",IF(AND(COUNTIF(EVIDENCE_RECORDS!$A$6:$A$205,E94)=1,EXACT(R94,INDEX(EVIDENCE_RECORDS!$AL$6:$AL$205,MATCH(E94,EVIDENCE_RECORDS!$A$6:$A$205,0))),INDEX(EVIDENCE_RECORDS!$AD$6:$AD$205,MATCH(E94,EVIDENCE_RECORDS!$A$6:$A$205,0))="VALID"),"VALID","INVALID - EVIDENCE A OWNERSHIP"))</x:f>
      </x:c>
      <x:c r="N94" s="30" t="str">
        <x:f>IF(A94="","",IF(AND(COUNTIF(EVIDENCE_RECORDS!$A$6:$A$205,F94)=1,EXACT(R94,INDEX(EVIDENCE_RECORDS!$AL$6:$AL$205,MATCH(F94,EVIDENCE_RECORDS!$A$6:$A$205,0))),INDEX(EVIDENCE_RECORDS!$AD$6:$AD$205,MATCH(F94,EVIDENCE_RECORDS!$A$6:$A$205,0))="VALID"),"VALID","INVALID - EVIDENCE B OWNERSHIP"))</x:f>
      </x:c>
      <x:c r="O94" s="30" t="str">
        <x:f>IF(A94="","",IF(AND(OR(EXACT(G94,"FACT"),EXACT(G94,"SCOPE"),EXACT(G94,"TIME"),EXACT(G94,"METHOD"),EXACT(G94,"DEFINITION"),EXACT(G94,"INTERPRETATION")),OR(EXACT(H94,"YES"),EXACT(H94,"NO"))),"VALID","INVALID - CONTROLLED TOKEN"))</x:f>
      </x:c>
      <x:c r="P94" s="30" t="str">
        <x:f>IF(A94="","",IF(AND(B94&lt;&gt;"",C94&lt;&gt;"",D94&lt;&gt;"",E94&lt;&gt;"",F94&lt;&gt;"",E94&lt;&gt;F94,I94&lt;&gt;"",J94&lt;&gt;""),"VALID","INVALID - REQUIRED FIELD"))</x:f>
      </x:c>
      <x:c r="Q94" s="30" t="str">
        <x:f>IF(A94="","",IF(AND(K94="VALID",L94="VALID",M94="VALID",N94="VALID",O94="VALID",P94="VALID"),"VALID","INVALID - CONFLICT OWNERSHIP / CONTROL"))</x:f>
      </x:c>
      <x:c r="R94" s="30" t="str">
        <x:f>IF(A94="","",B94&amp;"|~|"&amp;C94&amp;"|~|"&amp;D94)</x:f>
      </x:c>
    </x:row>
    <x:row r="95">
      <x:c r="A95" s="24"/>
      <x:c r="B95" s="24"/>
      <x:c r="C95" s="24"/>
      <x:c r="D95" s="24"/>
      <x:c r="E95" s="24"/>
      <x:c r="F95" s="24"/>
      <x:c r="G95" s="24"/>
      <x:c r="H95" s="24"/>
      <x:c r="I95" s="24"/>
      <x:c r="J95" s="24"/>
      <x:c r="K95" s="30" t="str">
        <x:f>IF(A95="","",IF(COUNTIF($A$6:$A$205,A95)=1,"VALID","INVALID - DUPLICATE CONFLICT ID"))</x:f>
      </x:c>
      <x:c r="L95" s="30" t="str">
        <x:f>IF(A95="","",IF(AND(COUNTIF(CLAIM_REGISTER!$A$6:$A$205,C95)=1,EXACT(R95,INDEX(CLAIM_REGISTER!$R$6:$R$205,MATCH(C95,CLAIM_REGISTER!$A$6:$A$205,0)))),"VALID","INVALID - CLAIM OWNERSHIP"))</x:f>
      </x:c>
      <x:c r="M95" s="30" t="str">
        <x:f>IF(A95="","",IF(AND(COUNTIF(EVIDENCE_RECORDS!$A$6:$A$205,E95)=1,EXACT(R95,INDEX(EVIDENCE_RECORDS!$AL$6:$AL$205,MATCH(E95,EVIDENCE_RECORDS!$A$6:$A$205,0))),INDEX(EVIDENCE_RECORDS!$AD$6:$AD$205,MATCH(E95,EVIDENCE_RECORDS!$A$6:$A$205,0))="VALID"),"VALID","INVALID - EVIDENCE A OWNERSHIP"))</x:f>
      </x:c>
      <x:c r="N95" s="30" t="str">
        <x:f>IF(A95="","",IF(AND(COUNTIF(EVIDENCE_RECORDS!$A$6:$A$205,F95)=1,EXACT(R95,INDEX(EVIDENCE_RECORDS!$AL$6:$AL$205,MATCH(F95,EVIDENCE_RECORDS!$A$6:$A$205,0))),INDEX(EVIDENCE_RECORDS!$AD$6:$AD$205,MATCH(F95,EVIDENCE_RECORDS!$A$6:$A$205,0))="VALID"),"VALID","INVALID - EVIDENCE B OWNERSHIP"))</x:f>
      </x:c>
      <x:c r="O95" s="30" t="str">
        <x:f>IF(A95="","",IF(AND(OR(EXACT(G95,"FACT"),EXACT(G95,"SCOPE"),EXACT(G95,"TIME"),EXACT(G95,"METHOD"),EXACT(G95,"DEFINITION"),EXACT(G95,"INTERPRETATION")),OR(EXACT(H95,"YES"),EXACT(H95,"NO"))),"VALID","INVALID - CONTROLLED TOKEN"))</x:f>
      </x:c>
      <x:c r="P95" s="30" t="str">
        <x:f>IF(A95="","",IF(AND(B95&lt;&gt;"",C95&lt;&gt;"",D95&lt;&gt;"",E95&lt;&gt;"",F95&lt;&gt;"",E95&lt;&gt;F95,I95&lt;&gt;"",J95&lt;&gt;""),"VALID","INVALID - REQUIRED FIELD"))</x:f>
      </x:c>
      <x:c r="Q95" s="30" t="str">
        <x:f>IF(A95="","",IF(AND(K95="VALID",L95="VALID",M95="VALID",N95="VALID",O95="VALID",P95="VALID"),"VALID","INVALID - CONFLICT OWNERSHIP / CONTROL"))</x:f>
      </x:c>
      <x:c r="R95" s="30" t="str">
        <x:f>IF(A95="","",B95&amp;"|~|"&amp;C95&amp;"|~|"&amp;D95)</x:f>
      </x:c>
    </x:row>
    <x:row r="96">
      <x:c r="A96" s="24"/>
      <x:c r="B96" s="24"/>
      <x:c r="C96" s="24"/>
      <x:c r="D96" s="24"/>
      <x:c r="E96" s="24"/>
      <x:c r="F96" s="24"/>
      <x:c r="G96" s="24"/>
      <x:c r="H96" s="24"/>
      <x:c r="I96" s="24"/>
      <x:c r="J96" s="24"/>
      <x:c r="K96" s="30" t="str">
        <x:f>IF(A96="","",IF(COUNTIF($A$6:$A$205,A96)=1,"VALID","INVALID - DUPLICATE CONFLICT ID"))</x:f>
      </x:c>
      <x:c r="L96" s="30" t="str">
        <x:f>IF(A96="","",IF(AND(COUNTIF(CLAIM_REGISTER!$A$6:$A$205,C96)=1,EXACT(R96,INDEX(CLAIM_REGISTER!$R$6:$R$205,MATCH(C96,CLAIM_REGISTER!$A$6:$A$205,0)))),"VALID","INVALID - CLAIM OWNERSHIP"))</x:f>
      </x:c>
      <x:c r="M96" s="30" t="str">
        <x:f>IF(A96="","",IF(AND(COUNTIF(EVIDENCE_RECORDS!$A$6:$A$205,E96)=1,EXACT(R96,INDEX(EVIDENCE_RECORDS!$AL$6:$AL$205,MATCH(E96,EVIDENCE_RECORDS!$A$6:$A$205,0))),INDEX(EVIDENCE_RECORDS!$AD$6:$AD$205,MATCH(E96,EVIDENCE_RECORDS!$A$6:$A$205,0))="VALID"),"VALID","INVALID - EVIDENCE A OWNERSHIP"))</x:f>
      </x:c>
      <x:c r="N96" s="30" t="str">
        <x:f>IF(A96="","",IF(AND(COUNTIF(EVIDENCE_RECORDS!$A$6:$A$205,F96)=1,EXACT(R96,INDEX(EVIDENCE_RECORDS!$AL$6:$AL$205,MATCH(F96,EVIDENCE_RECORDS!$A$6:$A$205,0))),INDEX(EVIDENCE_RECORDS!$AD$6:$AD$205,MATCH(F96,EVIDENCE_RECORDS!$A$6:$A$205,0))="VALID"),"VALID","INVALID - EVIDENCE B OWNERSHIP"))</x:f>
      </x:c>
      <x:c r="O96" s="30" t="str">
        <x:f>IF(A96="","",IF(AND(OR(EXACT(G96,"FACT"),EXACT(G96,"SCOPE"),EXACT(G96,"TIME"),EXACT(G96,"METHOD"),EXACT(G96,"DEFINITION"),EXACT(G96,"INTERPRETATION")),OR(EXACT(H96,"YES"),EXACT(H96,"NO"))),"VALID","INVALID - CONTROLLED TOKEN"))</x:f>
      </x:c>
      <x:c r="P96" s="30" t="str">
        <x:f>IF(A96="","",IF(AND(B96&lt;&gt;"",C96&lt;&gt;"",D96&lt;&gt;"",E96&lt;&gt;"",F96&lt;&gt;"",E96&lt;&gt;F96,I96&lt;&gt;"",J96&lt;&gt;""),"VALID","INVALID - REQUIRED FIELD"))</x:f>
      </x:c>
      <x:c r="Q96" s="30" t="str">
        <x:f>IF(A96="","",IF(AND(K96="VALID",L96="VALID",M96="VALID",N96="VALID",O96="VALID",P96="VALID"),"VALID","INVALID - CONFLICT OWNERSHIP / CONTROL"))</x:f>
      </x:c>
      <x:c r="R96" s="30" t="str">
        <x:f>IF(A96="","",B96&amp;"|~|"&amp;C96&amp;"|~|"&amp;D96)</x:f>
      </x:c>
    </x:row>
    <x:row r="97">
      <x:c r="A97" s="24"/>
      <x:c r="B97" s="24"/>
      <x:c r="C97" s="24"/>
      <x:c r="D97" s="24"/>
      <x:c r="E97" s="24"/>
      <x:c r="F97" s="24"/>
      <x:c r="G97" s="24"/>
      <x:c r="H97" s="24"/>
      <x:c r="I97" s="24"/>
      <x:c r="J97" s="24"/>
      <x:c r="K97" s="30" t="str">
        <x:f>IF(A97="","",IF(COUNTIF($A$6:$A$205,A97)=1,"VALID","INVALID - DUPLICATE CONFLICT ID"))</x:f>
      </x:c>
      <x:c r="L97" s="30" t="str">
        <x:f>IF(A97="","",IF(AND(COUNTIF(CLAIM_REGISTER!$A$6:$A$205,C97)=1,EXACT(R97,INDEX(CLAIM_REGISTER!$R$6:$R$205,MATCH(C97,CLAIM_REGISTER!$A$6:$A$205,0)))),"VALID","INVALID - CLAIM OWNERSHIP"))</x:f>
      </x:c>
      <x:c r="M97" s="30" t="str">
        <x:f>IF(A97="","",IF(AND(COUNTIF(EVIDENCE_RECORDS!$A$6:$A$205,E97)=1,EXACT(R97,INDEX(EVIDENCE_RECORDS!$AL$6:$AL$205,MATCH(E97,EVIDENCE_RECORDS!$A$6:$A$205,0))),INDEX(EVIDENCE_RECORDS!$AD$6:$AD$205,MATCH(E97,EVIDENCE_RECORDS!$A$6:$A$205,0))="VALID"),"VALID","INVALID - EVIDENCE A OWNERSHIP"))</x:f>
      </x:c>
      <x:c r="N97" s="30" t="str">
        <x:f>IF(A97="","",IF(AND(COUNTIF(EVIDENCE_RECORDS!$A$6:$A$205,F97)=1,EXACT(R97,INDEX(EVIDENCE_RECORDS!$AL$6:$AL$205,MATCH(F97,EVIDENCE_RECORDS!$A$6:$A$205,0))),INDEX(EVIDENCE_RECORDS!$AD$6:$AD$205,MATCH(F97,EVIDENCE_RECORDS!$A$6:$A$205,0))="VALID"),"VALID","INVALID - EVIDENCE B OWNERSHIP"))</x:f>
      </x:c>
      <x:c r="O97" s="30" t="str">
        <x:f>IF(A97="","",IF(AND(OR(EXACT(G97,"FACT"),EXACT(G97,"SCOPE"),EXACT(G97,"TIME"),EXACT(G97,"METHOD"),EXACT(G97,"DEFINITION"),EXACT(G97,"INTERPRETATION")),OR(EXACT(H97,"YES"),EXACT(H97,"NO"))),"VALID","INVALID - CONTROLLED TOKEN"))</x:f>
      </x:c>
      <x:c r="P97" s="30" t="str">
        <x:f>IF(A97="","",IF(AND(B97&lt;&gt;"",C97&lt;&gt;"",D97&lt;&gt;"",E97&lt;&gt;"",F97&lt;&gt;"",E97&lt;&gt;F97,I97&lt;&gt;"",J97&lt;&gt;""),"VALID","INVALID - REQUIRED FIELD"))</x:f>
      </x:c>
      <x:c r="Q97" s="30" t="str">
        <x:f>IF(A97="","",IF(AND(K97="VALID",L97="VALID",M97="VALID",N97="VALID",O97="VALID",P97="VALID"),"VALID","INVALID - CONFLICT OWNERSHIP / CONTROL"))</x:f>
      </x:c>
      <x:c r="R97" s="30" t="str">
        <x:f>IF(A97="","",B97&amp;"|~|"&amp;C97&amp;"|~|"&amp;D97)</x:f>
      </x:c>
    </x:row>
    <x:row r="98">
      <x:c r="A98" s="24"/>
      <x:c r="B98" s="24"/>
      <x:c r="C98" s="24"/>
      <x:c r="D98" s="24"/>
      <x:c r="E98" s="24"/>
      <x:c r="F98" s="24"/>
      <x:c r="G98" s="24"/>
      <x:c r="H98" s="24"/>
      <x:c r="I98" s="24"/>
      <x:c r="J98" s="24"/>
      <x:c r="K98" s="30" t="str">
        <x:f>IF(A98="","",IF(COUNTIF($A$6:$A$205,A98)=1,"VALID","INVALID - DUPLICATE CONFLICT ID"))</x:f>
      </x:c>
      <x:c r="L98" s="30" t="str">
        <x:f>IF(A98="","",IF(AND(COUNTIF(CLAIM_REGISTER!$A$6:$A$205,C98)=1,EXACT(R98,INDEX(CLAIM_REGISTER!$R$6:$R$205,MATCH(C98,CLAIM_REGISTER!$A$6:$A$205,0)))),"VALID","INVALID - CLAIM OWNERSHIP"))</x:f>
      </x:c>
      <x:c r="M98" s="30" t="str">
        <x:f>IF(A98="","",IF(AND(COUNTIF(EVIDENCE_RECORDS!$A$6:$A$205,E98)=1,EXACT(R98,INDEX(EVIDENCE_RECORDS!$AL$6:$AL$205,MATCH(E98,EVIDENCE_RECORDS!$A$6:$A$205,0))),INDEX(EVIDENCE_RECORDS!$AD$6:$AD$205,MATCH(E98,EVIDENCE_RECORDS!$A$6:$A$205,0))="VALID"),"VALID","INVALID - EVIDENCE A OWNERSHIP"))</x:f>
      </x:c>
      <x:c r="N98" s="30" t="str">
        <x:f>IF(A98="","",IF(AND(COUNTIF(EVIDENCE_RECORDS!$A$6:$A$205,F98)=1,EXACT(R98,INDEX(EVIDENCE_RECORDS!$AL$6:$AL$205,MATCH(F98,EVIDENCE_RECORDS!$A$6:$A$205,0))),INDEX(EVIDENCE_RECORDS!$AD$6:$AD$205,MATCH(F98,EVIDENCE_RECORDS!$A$6:$A$205,0))="VALID"),"VALID","INVALID - EVIDENCE B OWNERSHIP"))</x:f>
      </x:c>
      <x:c r="O98" s="30" t="str">
        <x:f>IF(A98="","",IF(AND(OR(EXACT(G98,"FACT"),EXACT(G98,"SCOPE"),EXACT(G98,"TIME"),EXACT(G98,"METHOD"),EXACT(G98,"DEFINITION"),EXACT(G98,"INTERPRETATION")),OR(EXACT(H98,"YES"),EXACT(H98,"NO"))),"VALID","INVALID - CONTROLLED TOKEN"))</x:f>
      </x:c>
      <x:c r="P98" s="30" t="str">
        <x:f>IF(A98="","",IF(AND(B98&lt;&gt;"",C98&lt;&gt;"",D98&lt;&gt;"",E98&lt;&gt;"",F98&lt;&gt;"",E98&lt;&gt;F98,I98&lt;&gt;"",J98&lt;&gt;""),"VALID","INVALID - REQUIRED FIELD"))</x:f>
      </x:c>
      <x:c r="Q98" s="30" t="str">
        <x:f>IF(A98="","",IF(AND(K98="VALID",L98="VALID",M98="VALID",N98="VALID",O98="VALID",P98="VALID"),"VALID","INVALID - CONFLICT OWNERSHIP / CONTROL"))</x:f>
      </x:c>
      <x:c r="R98" s="30" t="str">
        <x:f>IF(A98="","",B98&amp;"|~|"&amp;C98&amp;"|~|"&amp;D98)</x:f>
      </x:c>
    </x:row>
    <x:row r="99">
      <x:c r="A99" s="24"/>
      <x:c r="B99" s="24"/>
      <x:c r="C99" s="24"/>
      <x:c r="D99" s="24"/>
      <x:c r="E99" s="24"/>
      <x:c r="F99" s="24"/>
      <x:c r="G99" s="24"/>
      <x:c r="H99" s="24"/>
      <x:c r="I99" s="24"/>
      <x:c r="J99" s="24"/>
      <x:c r="K99" s="30" t="str">
        <x:f>IF(A99="","",IF(COUNTIF($A$6:$A$205,A99)=1,"VALID","INVALID - DUPLICATE CONFLICT ID"))</x:f>
      </x:c>
      <x:c r="L99" s="30" t="str">
        <x:f>IF(A99="","",IF(AND(COUNTIF(CLAIM_REGISTER!$A$6:$A$205,C99)=1,EXACT(R99,INDEX(CLAIM_REGISTER!$R$6:$R$205,MATCH(C99,CLAIM_REGISTER!$A$6:$A$205,0)))),"VALID","INVALID - CLAIM OWNERSHIP"))</x:f>
      </x:c>
      <x:c r="M99" s="30" t="str">
        <x:f>IF(A99="","",IF(AND(COUNTIF(EVIDENCE_RECORDS!$A$6:$A$205,E99)=1,EXACT(R99,INDEX(EVIDENCE_RECORDS!$AL$6:$AL$205,MATCH(E99,EVIDENCE_RECORDS!$A$6:$A$205,0))),INDEX(EVIDENCE_RECORDS!$AD$6:$AD$205,MATCH(E99,EVIDENCE_RECORDS!$A$6:$A$205,0))="VALID"),"VALID","INVALID - EVIDENCE A OWNERSHIP"))</x:f>
      </x:c>
      <x:c r="N99" s="30" t="str">
        <x:f>IF(A99="","",IF(AND(COUNTIF(EVIDENCE_RECORDS!$A$6:$A$205,F99)=1,EXACT(R99,INDEX(EVIDENCE_RECORDS!$AL$6:$AL$205,MATCH(F99,EVIDENCE_RECORDS!$A$6:$A$205,0))),INDEX(EVIDENCE_RECORDS!$AD$6:$AD$205,MATCH(F99,EVIDENCE_RECORDS!$A$6:$A$205,0))="VALID"),"VALID","INVALID - EVIDENCE B OWNERSHIP"))</x:f>
      </x:c>
      <x:c r="O99" s="30" t="str">
        <x:f>IF(A99="","",IF(AND(OR(EXACT(G99,"FACT"),EXACT(G99,"SCOPE"),EXACT(G99,"TIME"),EXACT(G99,"METHOD"),EXACT(G99,"DEFINITION"),EXACT(G99,"INTERPRETATION")),OR(EXACT(H99,"YES"),EXACT(H99,"NO"))),"VALID","INVALID - CONTROLLED TOKEN"))</x:f>
      </x:c>
      <x:c r="P99" s="30" t="str">
        <x:f>IF(A99="","",IF(AND(B99&lt;&gt;"",C99&lt;&gt;"",D99&lt;&gt;"",E99&lt;&gt;"",F99&lt;&gt;"",E99&lt;&gt;F99,I99&lt;&gt;"",J99&lt;&gt;""),"VALID","INVALID - REQUIRED FIELD"))</x:f>
      </x:c>
      <x:c r="Q99" s="30" t="str">
        <x:f>IF(A99="","",IF(AND(K99="VALID",L99="VALID",M99="VALID",N99="VALID",O99="VALID",P99="VALID"),"VALID","INVALID - CONFLICT OWNERSHIP / CONTROL"))</x:f>
      </x:c>
      <x:c r="R99" s="30" t="str">
        <x:f>IF(A99="","",B99&amp;"|~|"&amp;C99&amp;"|~|"&amp;D99)</x:f>
      </x:c>
    </x:row>
    <x:row r="100">
      <x:c r="A100" s="24"/>
      <x:c r="B100" s="24"/>
      <x:c r="C100" s="24"/>
      <x:c r="D100" s="24"/>
      <x:c r="E100" s="24"/>
      <x:c r="F100" s="24"/>
      <x:c r="G100" s="24"/>
      <x:c r="H100" s="24"/>
      <x:c r="I100" s="24"/>
      <x:c r="J100" s="24"/>
      <x:c r="K100" s="30" t="str">
        <x:f>IF(A100="","",IF(COUNTIF($A$6:$A$205,A100)=1,"VALID","INVALID - DUPLICATE CONFLICT ID"))</x:f>
      </x:c>
      <x:c r="L100" s="30" t="str">
        <x:f>IF(A100="","",IF(AND(COUNTIF(CLAIM_REGISTER!$A$6:$A$205,C100)=1,EXACT(R100,INDEX(CLAIM_REGISTER!$R$6:$R$205,MATCH(C100,CLAIM_REGISTER!$A$6:$A$205,0)))),"VALID","INVALID - CLAIM OWNERSHIP"))</x:f>
      </x:c>
      <x:c r="M100" s="30" t="str">
        <x:f>IF(A100="","",IF(AND(COUNTIF(EVIDENCE_RECORDS!$A$6:$A$205,E100)=1,EXACT(R100,INDEX(EVIDENCE_RECORDS!$AL$6:$AL$205,MATCH(E100,EVIDENCE_RECORDS!$A$6:$A$205,0))),INDEX(EVIDENCE_RECORDS!$AD$6:$AD$205,MATCH(E100,EVIDENCE_RECORDS!$A$6:$A$205,0))="VALID"),"VALID","INVALID - EVIDENCE A OWNERSHIP"))</x:f>
      </x:c>
      <x:c r="N100" s="30" t="str">
        <x:f>IF(A100="","",IF(AND(COUNTIF(EVIDENCE_RECORDS!$A$6:$A$205,F100)=1,EXACT(R100,INDEX(EVIDENCE_RECORDS!$AL$6:$AL$205,MATCH(F100,EVIDENCE_RECORDS!$A$6:$A$205,0))),INDEX(EVIDENCE_RECORDS!$AD$6:$AD$205,MATCH(F100,EVIDENCE_RECORDS!$A$6:$A$205,0))="VALID"),"VALID","INVALID - EVIDENCE B OWNERSHIP"))</x:f>
      </x:c>
      <x:c r="O100" s="30" t="str">
        <x:f>IF(A100="","",IF(AND(OR(EXACT(G100,"FACT"),EXACT(G100,"SCOPE"),EXACT(G100,"TIME"),EXACT(G100,"METHOD"),EXACT(G100,"DEFINITION"),EXACT(G100,"INTERPRETATION")),OR(EXACT(H100,"YES"),EXACT(H100,"NO"))),"VALID","INVALID - CONTROLLED TOKEN"))</x:f>
      </x:c>
      <x:c r="P100" s="30" t="str">
        <x:f>IF(A100="","",IF(AND(B100&lt;&gt;"",C100&lt;&gt;"",D100&lt;&gt;"",E100&lt;&gt;"",F100&lt;&gt;"",E100&lt;&gt;F100,I100&lt;&gt;"",J100&lt;&gt;""),"VALID","INVALID - REQUIRED FIELD"))</x:f>
      </x:c>
      <x:c r="Q100" s="30" t="str">
        <x:f>IF(A100="","",IF(AND(K100="VALID",L100="VALID",M100="VALID",N100="VALID",O100="VALID",P100="VALID"),"VALID","INVALID - CONFLICT OWNERSHIP / CONTROL"))</x:f>
      </x:c>
      <x:c r="R100" s="30" t="str">
        <x:f>IF(A100="","",B100&amp;"|~|"&amp;C100&amp;"|~|"&amp;D100)</x:f>
      </x:c>
    </x:row>
    <x:row r="101">
      <x:c r="A101" s="24"/>
      <x:c r="B101" s="24"/>
      <x:c r="C101" s="24"/>
      <x:c r="D101" s="24"/>
      <x:c r="E101" s="24"/>
      <x:c r="F101" s="24"/>
      <x:c r="G101" s="24"/>
      <x:c r="H101" s="24"/>
      <x:c r="I101" s="24"/>
      <x:c r="J101" s="24"/>
      <x:c r="K101" s="30" t="str">
        <x:f>IF(A101="","",IF(COUNTIF($A$6:$A$205,A101)=1,"VALID","INVALID - DUPLICATE CONFLICT ID"))</x:f>
      </x:c>
      <x:c r="L101" s="30" t="str">
        <x:f>IF(A101="","",IF(AND(COUNTIF(CLAIM_REGISTER!$A$6:$A$205,C101)=1,EXACT(R101,INDEX(CLAIM_REGISTER!$R$6:$R$205,MATCH(C101,CLAIM_REGISTER!$A$6:$A$205,0)))),"VALID","INVALID - CLAIM OWNERSHIP"))</x:f>
      </x:c>
      <x:c r="M101" s="30" t="str">
        <x:f>IF(A101="","",IF(AND(COUNTIF(EVIDENCE_RECORDS!$A$6:$A$205,E101)=1,EXACT(R101,INDEX(EVIDENCE_RECORDS!$AL$6:$AL$205,MATCH(E101,EVIDENCE_RECORDS!$A$6:$A$205,0))),INDEX(EVIDENCE_RECORDS!$AD$6:$AD$205,MATCH(E101,EVIDENCE_RECORDS!$A$6:$A$205,0))="VALID"),"VALID","INVALID - EVIDENCE A OWNERSHIP"))</x:f>
      </x:c>
      <x:c r="N101" s="30" t="str">
        <x:f>IF(A101="","",IF(AND(COUNTIF(EVIDENCE_RECORDS!$A$6:$A$205,F101)=1,EXACT(R101,INDEX(EVIDENCE_RECORDS!$AL$6:$AL$205,MATCH(F101,EVIDENCE_RECORDS!$A$6:$A$205,0))),INDEX(EVIDENCE_RECORDS!$AD$6:$AD$205,MATCH(F101,EVIDENCE_RECORDS!$A$6:$A$205,0))="VALID"),"VALID","INVALID - EVIDENCE B OWNERSHIP"))</x:f>
      </x:c>
      <x:c r="O101" s="30" t="str">
        <x:f>IF(A101="","",IF(AND(OR(EXACT(G101,"FACT"),EXACT(G101,"SCOPE"),EXACT(G101,"TIME"),EXACT(G101,"METHOD"),EXACT(G101,"DEFINITION"),EXACT(G101,"INTERPRETATION")),OR(EXACT(H101,"YES"),EXACT(H101,"NO"))),"VALID","INVALID - CONTROLLED TOKEN"))</x:f>
      </x:c>
      <x:c r="P101" s="30" t="str">
        <x:f>IF(A101="","",IF(AND(B101&lt;&gt;"",C101&lt;&gt;"",D101&lt;&gt;"",E101&lt;&gt;"",F101&lt;&gt;"",E101&lt;&gt;F101,I101&lt;&gt;"",J101&lt;&gt;""),"VALID","INVALID - REQUIRED FIELD"))</x:f>
      </x:c>
      <x:c r="Q101" s="30" t="str">
        <x:f>IF(A101="","",IF(AND(K101="VALID",L101="VALID",M101="VALID",N101="VALID",O101="VALID",P101="VALID"),"VALID","INVALID - CONFLICT OWNERSHIP / CONTROL"))</x:f>
      </x:c>
      <x:c r="R101" s="30" t="str">
        <x:f>IF(A101="","",B101&amp;"|~|"&amp;C101&amp;"|~|"&amp;D101)</x:f>
      </x:c>
    </x:row>
    <x:row r="102">
      <x:c r="A102" s="24"/>
      <x:c r="B102" s="24"/>
      <x:c r="C102" s="24"/>
      <x:c r="D102" s="24"/>
      <x:c r="E102" s="24"/>
      <x:c r="F102" s="24"/>
      <x:c r="G102" s="24"/>
      <x:c r="H102" s="24"/>
      <x:c r="I102" s="24"/>
      <x:c r="J102" s="24"/>
      <x:c r="K102" s="30" t="str">
        <x:f>IF(A102="","",IF(COUNTIF($A$6:$A$205,A102)=1,"VALID","INVALID - DUPLICATE CONFLICT ID"))</x:f>
      </x:c>
      <x:c r="L102" s="30" t="str">
        <x:f>IF(A102="","",IF(AND(COUNTIF(CLAIM_REGISTER!$A$6:$A$205,C102)=1,EXACT(R102,INDEX(CLAIM_REGISTER!$R$6:$R$205,MATCH(C102,CLAIM_REGISTER!$A$6:$A$205,0)))),"VALID","INVALID - CLAIM OWNERSHIP"))</x:f>
      </x:c>
      <x:c r="M102" s="30" t="str">
        <x:f>IF(A102="","",IF(AND(COUNTIF(EVIDENCE_RECORDS!$A$6:$A$205,E102)=1,EXACT(R102,INDEX(EVIDENCE_RECORDS!$AL$6:$AL$205,MATCH(E102,EVIDENCE_RECORDS!$A$6:$A$205,0))),INDEX(EVIDENCE_RECORDS!$AD$6:$AD$205,MATCH(E102,EVIDENCE_RECORDS!$A$6:$A$205,0))="VALID"),"VALID","INVALID - EVIDENCE A OWNERSHIP"))</x:f>
      </x:c>
      <x:c r="N102" s="30" t="str">
        <x:f>IF(A102="","",IF(AND(COUNTIF(EVIDENCE_RECORDS!$A$6:$A$205,F102)=1,EXACT(R102,INDEX(EVIDENCE_RECORDS!$AL$6:$AL$205,MATCH(F102,EVIDENCE_RECORDS!$A$6:$A$205,0))),INDEX(EVIDENCE_RECORDS!$AD$6:$AD$205,MATCH(F102,EVIDENCE_RECORDS!$A$6:$A$205,0))="VALID"),"VALID","INVALID - EVIDENCE B OWNERSHIP"))</x:f>
      </x:c>
      <x:c r="O102" s="30" t="str">
        <x:f>IF(A102="","",IF(AND(OR(EXACT(G102,"FACT"),EXACT(G102,"SCOPE"),EXACT(G102,"TIME"),EXACT(G102,"METHOD"),EXACT(G102,"DEFINITION"),EXACT(G102,"INTERPRETATION")),OR(EXACT(H102,"YES"),EXACT(H102,"NO"))),"VALID","INVALID - CONTROLLED TOKEN"))</x:f>
      </x:c>
      <x:c r="P102" s="30" t="str">
        <x:f>IF(A102="","",IF(AND(B102&lt;&gt;"",C102&lt;&gt;"",D102&lt;&gt;"",E102&lt;&gt;"",F102&lt;&gt;"",E102&lt;&gt;F102,I102&lt;&gt;"",J102&lt;&gt;""),"VALID","INVALID - REQUIRED FIELD"))</x:f>
      </x:c>
      <x:c r="Q102" s="30" t="str">
        <x:f>IF(A102="","",IF(AND(K102="VALID",L102="VALID",M102="VALID",N102="VALID",O102="VALID",P102="VALID"),"VALID","INVALID - CONFLICT OWNERSHIP / CONTROL"))</x:f>
      </x:c>
      <x:c r="R102" s="30" t="str">
        <x:f>IF(A102="","",B102&amp;"|~|"&amp;C102&amp;"|~|"&amp;D102)</x:f>
      </x:c>
    </x:row>
    <x:row r="103">
      <x:c r="A103" s="24"/>
      <x:c r="B103" s="24"/>
      <x:c r="C103" s="24"/>
      <x:c r="D103" s="24"/>
      <x:c r="E103" s="24"/>
      <x:c r="F103" s="24"/>
      <x:c r="G103" s="24"/>
      <x:c r="H103" s="24"/>
      <x:c r="I103" s="24"/>
      <x:c r="J103" s="24"/>
      <x:c r="K103" s="30" t="str">
        <x:f>IF(A103="","",IF(COUNTIF($A$6:$A$205,A103)=1,"VALID","INVALID - DUPLICATE CONFLICT ID"))</x:f>
      </x:c>
      <x:c r="L103" s="30" t="str">
        <x:f>IF(A103="","",IF(AND(COUNTIF(CLAIM_REGISTER!$A$6:$A$205,C103)=1,EXACT(R103,INDEX(CLAIM_REGISTER!$R$6:$R$205,MATCH(C103,CLAIM_REGISTER!$A$6:$A$205,0)))),"VALID","INVALID - CLAIM OWNERSHIP"))</x:f>
      </x:c>
      <x:c r="M103" s="30" t="str">
        <x:f>IF(A103="","",IF(AND(COUNTIF(EVIDENCE_RECORDS!$A$6:$A$205,E103)=1,EXACT(R103,INDEX(EVIDENCE_RECORDS!$AL$6:$AL$205,MATCH(E103,EVIDENCE_RECORDS!$A$6:$A$205,0))),INDEX(EVIDENCE_RECORDS!$AD$6:$AD$205,MATCH(E103,EVIDENCE_RECORDS!$A$6:$A$205,0))="VALID"),"VALID","INVALID - EVIDENCE A OWNERSHIP"))</x:f>
      </x:c>
      <x:c r="N103" s="30" t="str">
        <x:f>IF(A103="","",IF(AND(COUNTIF(EVIDENCE_RECORDS!$A$6:$A$205,F103)=1,EXACT(R103,INDEX(EVIDENCE_RECORDS!$AL$6:$AL$205,MATCH(F103,EVIDENCE_RECORDS!$A$6:$A$205,0))),INDEX(EVIDENCE_RECORDS!$AD$6:$AD$205,MATCH(F103,EVIDENCE_RECORDS!$A$6:$A$205,0))="VALID"),"VALID","INVALID - EVIDENCE B OWNERSHIP"))</x:f>
      </x:c>
      <x:c r="O103" s="30" t="str">
        <x:f>IF(A103="","",IF(AND(OR(EXACT(G103,"FACT"),EXACT(G103,"SCOPE"),EXACT(G103,"TIME"),EXACT(G103,"METHOD"),EXACT(G103,"DEFINITION"),EXACT(G103,"INTERPRETATION")),OR(EXACT(H103,"YES"),EXACT(H103,"NO"))),"VALID","INVALID - CONTROLLED TOKEN"))</x:f>
      </x:c>
      <x:c r="P103" s="30" t="str">
        <x:f>IF(A103="","",IF(AND(B103&lt;&gt;"",C103&lt;&gt;"",D103&lt;&gt;"",E103&lt;&gt;"",F103&lt;&gt;"",E103&lt;&gt;F103,I103&lt;&gt;"",J103&lt;&gt;""),"VALID","INVALID - REQUIRED FIELD"))</x:f>
      </x:c>
      <x:c r="Q103" s="30" t="str">
        <x:f>IF(A103="","",IF(AND(K103="VALID",L103="VALID",M103="VALID",N103="VALID",O103="VALID",P103="VALID"),"VALID","INVALID - CONFLICT OWNERSHIP / CONTROL"))</x:f>
      </x:c>
      <x:c r="R103" s="30" t="str">
        <x:f>IF(A103="","",B103&amp;"|~|"&amp;C103&amp;"|~|"&amp;D103)</x:f>
      </x:c>
    </x:row>
    <x:row r="104">
      <x:c r="A104" s="24"/>
      <x:c r="B104" s="24"/>
      <x:c r="C104" s="24"/>
      <x:c r="D104" s="24"/>
      <x:c r="E104" s="24"/>
      <x:c r="F104" s="24"/>
      <x:c r="G104" s="24"/>
      <x:c r="H104" s="24"/>
      <x:c r="I104" s="24"/>
      <x:c r="J104" s="24"/>
      <x:c r="K104" s="30" t="str">
        <x:f>IF(A104="","",IF(COUNTIF($A$6:$A$205,A104)=1,"VALID","INVALID - DUPLICATE CONFLICT ID"))</x:f>
      </x:c>
      <x:c r="L104" s="30" t="str">
        <x:f>IF(A104="","",IF(AND(COUNTIF(CLAIM_REGISTER!$A$6:$A$205,C104)=1,EXACT(R104,INDEX(CLAIM_REGISTER!$R$6:$R$205,MATCH(C104,CLAIM_REGISTER!$A$6:$A$205,0)))),"VALID","INVALID - CLAIM OWNERSHIP"))</x:f>
      </x:c>
      <x:c r="M104" s="30" t="str">
        <x:f>IF(A104="","",IF(AND(COUNTIF(EVIDENCE_RECORDS!$A$6:$A$205,E104)=1,EXACT(R104,INDEX(EVIDENCE_RECORDS!$AL$6:$AL$205,MATCH(E104,EVIDENCE_RECORDS!$A$6:$A$205,0))),INDEX(EVIDENCE_RECORDS!$AD$6:$AD$205,MATCH(E104,EVIDENCE_RECORDS!$A$6:$A$205,0))="VALID"),"VALID","INVALID - EVIDENCE A OWNERSHIP"))</x:f>
      </x:c>
      <x:c r="N104" s="30" t="str">
        <x:f>IF(A104="","",IF(AND(COUNTIF(EVIDENCE_RECORDS!$A$6:$A$205,F104)=1,EXACT(R104,INDEX(EVIDENCE_RECORDS!$AL$6:$AL$205,MATCH(F104,EVIDENCE_RECORDS!$A$6:$A$205,0))),INDEX(EVIDENCE_RECORDS!$AD$6:$AD$205,MATCH(F104,EVIDENCE_RECORDS!$A$6:$A$205,0))="VALID"),"VALID","INVALID - EVIDENCE B OWNERSHIP"))</x:f>
      </x:c>
      <x:c r="O104" s="30" t="str">
        <x:f>IF(A104="","",IF(AND(OR(EXACT(G104,"FACT"),EXACT(G104,"SCOPE"),EXACT(G104,"TIME"),EXACT(G104,"METHOD"),EXACT(G104,"DEFINITION"),EXACT(G104,"INTERPRETATION")),OR(EXACT(H104,"YES"),EXACT(H104,"NO"))),"VALID","INVALID - CONTROLLED TOKEN"))</x:f>
      </x:c>
      <x:c r="P104" s="30" t="str">
        <x:f>IF(A104="","",IF(AND(B104&lt;&gt;"",C104&lt;&gt;"",D104&lt;&gt;"",E104&lt;&gt;"",F104&lt;&gt;"",E104&lt;&gt;F104,I104&lt;&gt;"",J104&lt;&gt;""),"VALID","INVALID - REQUIRED FIELD"))</x:f>
      </x:c>
      <x:c r="Q104" s="30" t="str">
        <x:f>IF(A104="","",IF(AND(K104="VALID",L104="VALID",M104="VALID",N104="VALID",O104="VALID",P104="VALID"),"VALID","INVALID - CONFLICT OWNERSHIP / CONTROL"))</x:f>
      </x:c>
      <x:c r="R104" s="30" t="str">
        <x:f>IF(A104="","",B104&amp;"|~|"&amp;C104&amp;"|~|"&amp;D104)</x:f>
      </x:c>
    </x:row>
    <x:row r="105">
      <x:c r="A105" s="24"/>
      <x:c r="B105" s="24"/>
      <x:c r="C105" s="24"/>
      <x:c r="D105" s="24"/>
      <x:c r="E105" s="24"/>
      <x:c r="F105" s="24"/>
      <x:c r="G105" s="24"/>
      <x:c r="H105" s="24"/>
      <x:c r="I105" s="24"/>
      <x:c r="J105" s="24"/>
      <x:c r="K105" s="30" t="str">
        <x:f>IF(A105="","",IF(COUNTIF($A$6:$A$205,A105)=1,"VALID","INVALID - DUPLICATE CONFLICT ID"))</x:f>
      </x:c>
      <x:c r="L105" s="30" t="str">
        <x:f>IF(A105="","",IF(AND(COUNTIF(CLAIM_REGISTER!$A$6:$A$205,C105)=1,EXACT(R105,INDEX(CLAIM_REGISTER!$R$6:$R$205,MATCH(C105,CLAIM_REGISTER!$A$6:$A$205,0)))),"VALID","INVALID - CLAIM OWNERSHIP"))</x:f>
      </x:c>
      <x:c r="M105" s="30" t="str">
        <x:f>IF(A105="","",IF(AND(COUNTIF(EVIDENCE_RECORDS!$A$6:$A$205,E105)=1,EXACT(R105,INDEX(EVIDENCE_RECORDS!$AL$6:$AL$205,MATCH(E105,EVIDENCE_RECORDS!$A$6:$A$205,0))),INDEX(EVIDENCE_RECORDS!$AD$6:$AD$205,MATCH(E105,EVIDENCE_RECORDS!$A$6:$A$205,0))="VALID"),"VALID","INVALID - EVIDENCE A OWNERSHIP"))</x:f>
      </x:c>
      <x:c r="N105" s="30" t="str">
        <x:f>IF(A105="","",IF(AND(COUNTIF(EVIDENCE_RECORDS!$A$6:$A$205,F105)=1,EXACT(R105,INDEX(EVIDENCE_RECORDS!$AL$6:$AL$205,MATCH(F105,EVIDENCE_RECORDS!$A$6:$A$205,0))),INDEX(EVIDENCE_RECORDS!$AD$6:$AD$205,MATCH(F105,EVIDENCE_RECORDS!$A$6:$A$205,0))="VALID"),"VALID","INVALID - EVIDENCE B OWNERSHIP"))</x:f>
      </x:c>
      <x:c r="O105" s="30" t="str">
        <x:f>IF(A105="","",IF(AND(OR(EXACT(G105,"FACT"),EXACT(G105,"SCOPE"),EXACT(G105,"TIME"),EXACT(G105,"METHOD"),EXACT(G105,"DEFINITION"),EXACT(G105,"INTERPRETATION")),OR(EXACT(H105,"YES"),EXACT(H105,"NO"))),"VALID","INVALID - CONTROLLED TOKEN"))</x:f>
      </x:c>
      <x:c r="P105" s="30" t="str">
        <x:f>IF(A105="","",IF(AND(B105&lt;&gt;"",C105&lt;&gt;"",D105&lt;&gt;"",E105&lt;&gt;"",F105&lt;&gt;"",E105&lt;&gt;F105,I105&lt;&gt;"",J105&lt;&gt;""),"VALID","INVALID - REQUIRED FIELD"))</x:f>
      </x:c>
      <x:c r="Q105" s="30" t="str">
        <x:f>IF(A105="","",IF(AND(K105="VALID",L105="VALID",M105="VALID",N105="VALID",O105="VALID",P105="VALID"),"VALID","INVALID - CONFLICT OWNERSHIP / CONTROL"))</x:f>
      </x:c>
      <x:c r="R105" s="30" t="str">
        <x:f>IF(A105="","",B105&amp;"|~|"&amp;C105&amp;"|~|"&amp;D105)</x:f>
      </x:c>
    </x:row>
    <x:row r="106">
      <x:c r="A106" s="24"/>
      <x:c r="B106" s="24"/>
      <x:c r="C106" s="24"/>
      <x:c r="D106" s="24"/>
      <x:c r="E106" s="24"/>
      <x:c r="F106" s="24"/>
      <x:c r="G106" s="24"/>
      <x:c r="H106" s="24"/>
      <x:c r="I106" s="24"/>
      <x:c r="J106" s="24"/>
      <x:c r="K106" s="30" t="str">
        <x:f>IF(A106="","",IF(COUNTIF($A$6:$A$205,A106)=1,"VALID","INVALID - DUPLICATE CONFLICT ID"))</x:f>
      </x:c>
      <x:c r="L106" s="30" t="str">
        <x:f>IF(A106="","",IF(AND(COUNTIF(CLAIM_REGISTER!$A$6:$A$205,C106)=1,EXACT(R106,INDEX(CLAIM_REGISTER!$R$6:$R$205,MATCH(C106,CLAIM_REGISTER!$A$6:$A$205,0)))),"VALID","INVALID - CLAIM OWNERSHIP"))</x:f>
      </x:c>
      <x:c r="M106" s="30" t="str">
        <x:f>IF(A106="","",IF(AND(COUNTIF(EVIDENCE_RECORDS!$A$6:$A$205,E106)=1,EXACT(R106,INDEX(EVIDENCE_RECORDS!$AL$6:$AL$205,MATCH(E106,EVIDENCE_RECORDS!$A$6:$A$205,0))),INDEX(EVIDENCE_RECORDS!$AD$6:$AD$205,MATCH(E106,EVIDENCE_RECORDS!$A$6:$A$205,0))="VALID"),"VALID","INVALID - EVIDENCE A OWNERSHIP"))</x:f>
      </x:c>
      <x:c r="N106" s="30" t="str">
        <x:f>IF(A106="","",IF(AND(COUNTIF(EVIDENCE_RECORDS!$A$6:$A$205,F106)=1,EXACT(R106,INDEX(EVIDENCE_RECORDS!$AL$6:$AL$205,MATCH(F106,EVIDENCE_RECORDS!$A$6:$A$205,0))),INDEX(EVIDENCE_RECORDS!$AD$6:$AD$205,MATCH(F106,EVIDENCE_RECORDS!$A$6:$A$205,0))="VALID"),"VALID","INVALID - EVIDENCE B OWNERSHIP"))</x:f>
      </x:c>
      <x:c r="O106" s="30" t="str">
        <x:f>IF(A106="","",IF(AND(OR(EXACT(G106,"FACT"),EXACT(G106,"SCOPE"),EXACT(G106,"TIME"),EXACT(G106,"METHOD"),EXACT(G106,"DEFINITION"),EXACT(G106,"INTERPRETATION")),OR(EXACT(H106,"YES"),EXACT(H106,"NO"))),"VALID","INVALID - CONTROLLED TOKEN"))</x:f>
      </x:c>
      <x:c r="P106" s="30" t="str">
        <x:f>IF(A106="","",IF(AND(B106&lt;&gt;"",C106&lt;&gt;"",D106&lt;&gt;"",E106&lt;&gt;"",F106&lt;&gt;"",E106&lt;&gt;F106,I106&lt;&gt;"",J106&lt;&gt;""),"VALID","INVALID - REQUIRED FIELD"))</x:f>
      </x:c>
      <x:c r="Q106" s="30" t="str">
        <x:f>IF(A106="","",IF(AND(K106="VALID",L106="VALID",M106="VALID",N106="VALID",O106="VALID",P106="VALID"),"VALID","INVALID - CONFLICT OWNERSHIP / CONTROL"))</x:f>
      </x:c>
      <x:c r="R106" s="30" t="str">
        <x:f>IF(A106="","",B106&amp;"|~|"&amp;C106&amp;"|~|"&amp;D106)</x:f>
      </x:c>
    </x:row>
    <x:row r="107">
      <x:c r="A107" s="24"/>
      <x:c r="B107" s="24"/>
      <x:c r="C107" s="24"/>
      <x:c r="D107" s="24"/>
      <x:c r="E107" s="24"/>
      <x:c r="F107" s="24"/>
      <x:c r="G107" s="24"/>
      <x:c r="H107" s="24"/>
      <x:c r="I107" s="24"/>
      <x:c r="J107" s="24"/>
      <x:c r="K107" s="30" t="str">
        <x:f>IF(A107="","",IF(COUNTIF($A$6:$A$205,A107)=1,"VALID","INVALID - DUPLICATE CONFLICT ID"))</x:f>
      </x:c>
      <x:c r="L107" s="30" t="str">
        <x:f>IF(A107="","",IF(AND(COUNTIF(CLAIM_REGISTER!$A$6:$A$205,C107)=1,EXACT(R107,INDEX(CLAIM_REGISTER!$R$6:$R$205,MATCH(C107,CLAIM_REGISTER!$A$6:$A$205,0)))),"VALID","INVALID - CLAIM OWNERSHIP"))</x:f>
      </x:c>
      <x:c r="M107" s="30" t="str">
        <x:f>IF(A107="","",IF(AND(COUNTIF(EVIDENCE_RECORDS!$A$6:$A$205,E107)=1,EXACT(R107,INDEX(EVIDENCE_RECORDS!$AL$6:$AL$205,MATCH(E107,EVIDENCE_RECORDS!$A$6:$A$205,0))),INDEX(EVIDENCE_RECORDS!$AD$6:$AD$205,MATCH(E107,EVIDENCE_RECORDS!$A$6:$A$205,0))="VALID"),"VALID","INVALID - EVIDENCE A OWNERSHIP"))</x:f>
      </x:c>
      <x:c r="N107" s="30" t="str">
        <x:f>IF(A107="","",IF(AND(COUNTIF(EVIDENCE_RECORDS!$A$6:$A$205,F107)=1,EXACT(R107,INDEX(EVIDENCE_RECORDS!$AL$6:$AL$205,MATCH(F107,EVIDENCE_RECORDS!$A$6:$A$205,0))),INDEX(EVIDENCE_RECORDS!$AD$6:$AD$205,MATCH(F107,EVIDENCE_RECORDS!$A$6:$A$205,0))="VALID"),"VALID","INVALID - EVIDENCE B OWNERSHIP"))</x:f>
      </x:c>
      <x:c r="O107" s="30" t="str">
        <x:f>IF(A107="","",IF(AND(OR(EXACT(G107,"FACT"),EXACT(G107,"SCOPE"),EXACT(G107,"TIME"),EXACT(G107,"METHOD"),EXACT(G107,"DEFINITION"),EXACT(G107,"INTERPRETATION")),OR(EXACT(H107,"YES"),EXACT(H107,"NO"))),"VALID","INVALID - CONTROLLED TOKEN"))</x:f>
      </x:c>
      <x:c r="P107" s="30" t="str">
        <x:f>IF(A107="","",IF(AND(B107&lt;&gt;"",C107&lt;&gt;"",D107&lt;&gt;"",E107&lt;&gt;"",F107&lt;&gt;"",E107&lt;&gt;F107,I107&lt;&gt;"",J107&lt;&gt;""),"VALID","INVALID - REQUIRED FIELD"))</x:f>
      </x:c>
      <x:c r="Q107" s="30" t="str">
        <x:f>IF(A107="","",IF(AND(K107="VALID",L107="VALID",M107="VALID",N107="VALID",O107="VALID",P107="VALID"),"VALID","INVALID - CONFLICT OWNERSHIP / CONTROL"))</x:f>
      </x:c>
      <x:c r="R107" s="30" t="str">
        <x:f>IF(A107="","",B107&amp;"|~|"&amp;C107&amp;"|~|"&amp;D107)</x:f>
      </x:c>
    </x:row>
    <x:row r="108">
      <x:c r="A108" s="24"/>
      <x:c r="B108" s="24"/>
      <x:c r="C108" s="24"/>
      <x:c r="D108" s="24"/>
      <x:c r="E108" s="24"/>
      <x:c r="F108" s="24"/>
      <x:c r="G108" s="24"/>
      <x:c r="H108" s="24"/>
      <x:c r="I108" s="24"/>
      <x:c r="J108" s="24"/>
      <x:c r="K108" s="30" t="str">
        <x:f>IF(A108="","",IF(COUNTIF($A$6:$A$205,A108)=1,"VALID","INVALID - DUPLICATE CONFLICT ID"))</x:f>
      </x:c>
      <x:c r="L108" s="30" t="str">
        <x:f>IF(A108="","",IF(AND(COUNTIF(CLAIM_REGISTER!$A$6:$A$205,C108)=1,EXACT(R108,INDEX(CLAIM_REGISTER!$R$6:$R$205,MATCH(C108,CLAIM_REGISTER!$A$6:$A$205,0)))),"VALID","INVALID - CLAIM OWNERSHIP"))</x:f>
      </x:c>
      <x:c r="M108" s="30" t="str">
        <x:f>IF(A108="","",IF(AND(COUNTIF(EVIDENCE_RECORDS!$A$6:$A$205,E108)=1,EXACT(R108,INDEX(EVIDENCE_RECORDS!$AL$6:$AL$205,MATCH(E108,EVIDENCE_RECORDS!$A$6:$A$205,0))),INDEX(EVIDENCE_RECORDS!$AD$6:$AD$205,MATCH(E108,EVIDENCE_RECORDS!$A$6:$A$205,0))="VALID"),"VALID","INVALID - EVIDENCE A OWNERSHIP"))</x:f>
      </x:c>
      <x:c r="N108" s="30" t="str">
        <x:f>IF(A108="","",IF(AND(COUNTIF(EVIDENCE_RECORDS!$A$6:$A$205,F108)=1,EXACT(R108,INDEX(EVIDENCE_RECORDS!$AL$6:$AL$205,MATCH(F108,EVIDENCE_RECORDS!$A$6:$A$205,0))),INDEX(EVIDENCE_RECORDS!$AD$6:$AD$205,MATCH(F108,EVIDENCE_RECORDS!$A$6:$A$205,0))="VALID"),"VALID","INVALID - EVIDENCE B OWNERSHIP"))</x:f>
      </x:c>
      <x:c r="O108" s="30" t="str">
        <x:f>IF(A108="","",IF(AND(OR(EXACT(G108,"FACT"),EXACT(G108,"SCOPE"),EXACT(G108,"TIME"),EXACT(G108,"METHOD"),EXACT(G108,"DEFINITION"),EXACT(G108,"INTERPRETATION")),OR(EXACT(H108,"YES"),EXACT(H108,"NO"))),"VALID","INVALID - CONTROLLED TOKEN"))</x:f>
      </x:c>
      <x:c r="P108" s="30" t="str">
        <x:f>IF(A108="","",IF(AND(B108&lt;&gt;"",C108&lt;&gt;"",D108&lt;&gt;"",E108&lt;&gt;"",F108&lt;&gt;"",E108&lt;&gt;F108,I108&lt;&gt;"",J108&lt;&gt;""),"VALID","INVALID - REQUIRED FIELD"))</x:f>
      </x:c>
      <x:c r="Q108" s="30" t="str">
        <x:f>IF(A108="","",IF(AND(K108="VALID",L108="VALID",M108="VALID",N108="VALID",O108="VALID",P108="VALID"),"VALID","INVALID - CONFLICT OWNERSHIP / CONTROL"))</x:f>
      </x:c>
      <x:c r="R108" s="30" t="str">
        <x:f>IF(A108="","",B108&amp;"|~|"&amp;C108&amp;"|~|"&amp;D108)</x:f>
      </x:c>
    </x:row>
    <x:row r="109">
      <x:c r="A109" s="24"/>
      <x:c r="B109" s="24"/>
      <x:c r="C109" s="24"/>
      <x:c r="D109" s="24"/>
      <x:c r="E109" s="24"/>
      <x:c r="F109" s="24"/>
      <x:c r="G109" s="24"/>
      <x:c r="H109" s="24"/>
      <x:c r="I109" s="24"/>
      <x:c r="J109" s="24"/>
      <x:c r="K109" s="30" t="str">
        <x:f>IF(A109="","",IF(COUNTIF($A$6:$A$205,A109)=1,"VALID","INVALID - DUPLICATE CONFLICT ID"))</x:f>
      </x:c>
      <x:c r="L109" s="30" t="str">
        <x:f>IF(A109="","",IF(AND(COUNTIF(CLAIM_REGISTER!$A$6:$A$205,C109)=1,EXACT(R109,INDEX(CLAIM_REGISTER!$R$6:$R$205,MATCH(C109,CLAIM_REGISTER!$A$6:$A$205,0)))),"VALID","INVALID - CLAIM OWNERSHIP"))</x:f>
      </x:c>
      <x:c r="M109" s="30" t="str">
        <x:f>IF(A109="","",IF(AND(COUNTIF(EVIDENCE_RECORDS!$A$6:$A$205,E109)=1,EXACT(R109,INDEX(EVIDENCE_RECORDS!$AL$6:$AL$205,MATCH(E109,EVIDENCE_RECORDS!$A$6:$A$205,0))),INDEX(EVIDENCE_RECORDS!$AD$6:$AD$205,MATCH(E109,EVIDENCE_RECORDS!$A$6:$A$205,0))="VALID"),"VALID","INVALID - EVIDENCE A OWNERSHIP"))</x:f>
      </x:c>
      <x:c r="N109" s="30" t="str">
        <x:f>IF(A109="","",IF(AND(COUNTIF(EVIDENCE_RECORDS!$A$6:$A$205,F109)=1,EXACT(R109,INDEX(EVIDENCE_RECORDS!$AL$6:$AL$205,MATCH(F109,EVIDENCE_RECORDS!$A$6:$A$205,0))),INDEX(EVIDENCE_RECORDS!$AD$6:$AD$205,MATCH(F109,EVIDENCE_RECORDS!$A$6:$A$205,0))="VALID"),"VALID","INVALID - EVIDENCE B OWNERSHIP"))</x:f>
      </x:c>
      <x:c r="O109" s="30" t="str">
        <x:f>IF(A109="","",IF(AND(OR(EXACT(G109,"FACT"),EXACT(G109,"SCOPE"),EXACT(G109,"TIME"),EXACT(G109,"METHOD"),EXACT(G109,"DEFINITION"),EXACT(G109,"INTERPRETATION")),OR(EXACT(H109,"YES"),EXACT(H109,"NO"))),"VALID","INVALID - CONTROLLED TOKEN"))</x:f>
      </x:c>
      <x:c r="P109" s="30" t="str">
        <x:f>IF(A109="","",IF(AND(B109&lt;&gt;"",C109&lt;&gt;"",D109&lt;&gt;"",E109&lt;&gt;"",F109&lt;&gt;"",E109&lt;&gt;F109,I109&lt;&gt;"",J109&lt;&gt;""),"VALID","INVALID - REQUIRED FIELD"))</x:f>
      </x:c>
      <x:c r="Q109" s="30" t="str">
        <x:f>IF(A109="","",IF(AND(K109="VALID",L109="VALID",M109="VALID",N109="VALID",O109="VALID",P109="VALID"),"VALID","INVALID - CONFLICT OWNERSHIP / CONTROL"))</x:f>
      </x:c>
      <x:c r="R109" s="30" t="str">
        <x:f>IF(A109="","",B109&amp;"|~|"&amp;C109&amp;"|~|"&amp;D109)</x:f>
      </x:c>
    </x:row>
    <x:row r="110">
      <x:c r="A110" s="24"/>
      <x:c r="B110" s="24"/>
      <x:c r="C110" s="24"/>
      <x:c r="D110" s="24"/>
      <x:c r="E110" s="24"/>
      <x:c r="F110" s="24"/>
      <x:c r="G110" s="24"/>
      <x:c r="H110" s="24"/>
      <x:c r="I110" s="24"/>
      <x:c r="J110" s="24"/>
      <x:c r="K110" s="30" t="str">
        <x:f>IF(A110="","",IF(COUNTIF($A$6:$A$205,A110)=1,"VALID","INVALID - DUPLICATE CONFLICT ID"))</x:f>
      </x:c>
      <x:c r="L110" s="30" t="str">
        <x:f>IF(A110="","",IF(AND(COUNTIF(CLAIM_REGISTER!$A$6:$A$205,C110)=1,EXACT(R110,INDEX(CLAIM_REGISTER!$R$6:$R$205,MATCH(C110,CLAIM_REGISTER!$A$6:$A$205,0)))),"VALID","INVALID - CLAIM OWNERSHIP"))</x:f>
      </x:c>
      <x:c r="M110" s="30" t="str">
        <x:f>IF(A110="","",IF(AND(COUNTIF(EVIDENCE_RECORDS!$A$6:$A$205,E110)=1,EXACT(R110,INDEX(EVIDENCE_RECORDS!$AL$6:$AL$205,MATCH(E110,EVIDENCE_RECORDS!$A$6:$A$205,0))),INDEX(EVIDENCE_RECORDS!$AD$6:$AD$205,MATCH(E110,EVIDENCE_RECORDS!$A$6:$A$205,0))="VALID"),"VALID","INVALID - EVIDENCE A OWNERSHIP"))</x:f>
      </x:c>
      <x:c r="N110" s="30" t="str">
        <x:f>IF(A110="","",IF(AND(COUNTIF(EVIDENCE_RECORDS!$A$6:$A$205,F110)=1,EXACT(R110,INDEX(EVIDENCE_RECORDS!$AL$6:$AL$205,MATCH(F110,EVIDENCE_RECORDS!$A$6:$A$205,0))),INDEX(EVIDENCE_RECORDS!$AD$6:$AD$205,MATCH(F110,EVIDENCE_RECORDS!$A$6:$A$205,0))="VALID"),"VALID","INVALID - EVIDENCE B OWNERSHIP"))</x:f>
      </x:c>
      <x:c r="O110" s="30" t="str">
        <x:f>IF(A110="","",IF(AND(OR(EXACT(G110,"FACT"),EXACT(G110,"SCOPE"),EXACT(G110,"TIME"),EXACT(G110,"METHOD"),EXACT(G110,"DEFINITION"),EXACT(G110,"INTERPRETATION")),OR(EXACT(H110,"YES"),EXACT(H110,"NO"))),"VALID","INVALID - CONTROLLED TOKEN"))</x:f>
      </x:c>
      <x:c r="P110" s="30" t="str">
        <x:f>IF(A110="","",IF(AND(B110&lt;&gt;"",C110&lt;&gt;"",D110&lt;&gt;"",E110&lt;&gt;"",F110&lt;&gt;"",E110&lt;&gt;F110,I110&lt;&gt;"",J110&lt;&gt;""),"VALID","INVALID - REQUIRED FIELD"))</x:f>
      </x:c>
      <x:c r="Q110" s="30" t="str">
        <x:f>IF(A110="","",IF(AND(K110="VALID",L110="VALID",M110="VALID",N110="VALID",O110="VALID",P110="VALID"),"VALID","INVALID - CONFLICT OWNERSHIP / CONTROL"))</x:f>
      </x:c>
      <x:c r="R110" s="30" t="str">
        <x:f>IF(A110="","",B110&amp;"|~|"&amp;C110&amp;"|~|"&amp;D110)</x:f>
      </x:c>
    </x:row>
    <x:row r="111">
      <x:c r="A111" s="24"/>
      <x:c r="B111" s="24"/>
      <x:c r="C111" s="24"/>
      <x:c r="D111" s="24"/>
      <x:c r="E111" s="24"/>
      <x:c r="F111" s="24"/>
      <x:c r="G111" s="24"/>
      <x:c r="H111" s="24"/>
      <x:c r="I111" s="24"/>
      <x:c r="J111" s="24"/>
      <x:c r="K111" s="30" t="str">
        <x:f>IF(A111="","",IF(COUNTIF($A$6:$A$205,A111)=1,"VALID","INVALID - DUPLICATE CONFLICT ID"))</x:f>
      </x:c>
      <x:c r="L111" s="30" t="str">
        <x:f>IF(A111="","",IF(AND(COUNTIF(CLAIM_REGISTER!$A$6:$A$205,C111)=1,EXACT(R111,INDEX(CLAIM_REGISTER!$R$6:$R$205,MATCH(C111,CLAIM_REGISTER!$A$6:$A$205,0)))),"VALID","INVALID - CLAIM OWNERSHIP"))</x:f>
      </x:c>
      <x:c r="M111" s="30" t="str">
        <x:f>IF(A111="","",IF(AND(COUNTIF(EVIDENCE_RECORDS!$A$6:$A$205,E111)=1,EXACT(R111,INDEX(EVIDENCE_RECORDS!$AL$6:$AL$205,MATCH(E111,EVIDENCE_RECORDS!$A$6:$A$205,0))),INDEX(EVIDENCE_RECORDS!$AD$6:$AD$205,MATCH(E111,EVIDENCE_RECORDS!$A$6:$A$205,0))="VALID"),"VALID","INVALID - EVIDENCE A OWNERSHIP"))</x:f>
      </x:c>
      <x:c r="N111" s="30" t="str">
        <x:f>IF(A111="","",IF(AND(COUNTIF(EVIDENCE_RECORDS!$A$6:$A$205,F111)=1,EXACT(R111,INDEX(EVIDENCE_RECORDS!$AL$6:$AL$205,MATCH(F111,EVIDENCE_RECORDS!$A$6:$A$205,0))),INDEX(EVIDENCE_RECORDS!$AD$6:$AD$205,MATCH(F111,EVIDENCE_RECORDS!$A$6:$A$205,0))="VALID"),"VALID","INVALID - EVIDENCE B OWNERSHIP"))</x:f>
      </x:c>
      <x:c r="O111" s="30" t="str">
        <x:f>IF(A111="","",IF(AND(OR(EXACT(G111,"FACT"),EXACT(G111,"SCOPE"),EXACT(G111,"TIME"),EXACT(G111,"METHOD"),EXACT(G111,"DEFINITION"),EXACT(G111,"INTERPRETATION")),OR(EXACT(H111,"YES"),EXACT(H111,"NO"))),"VALID","INVALID - CONTROLLED TOKEN"))</x:f>
      </x:c>
      <x:c r="P111" s="30" t="str">
        <x:f>IF(A111="","",IF(AND(B111&lt;&gt;"",C111&lt;&gt;"",D111&lt;&gt;"",E111&lt;&gt;"",F111&lt;&gt;"",E111&lt;&gt;F111,I111&lt;&gt;"",J111&lt;&gt;""),"VALID","INVALID - REQUIRED FIELD"))</x:f>
      </x:c>
      <x:c r="Q111" s="30" t="str">
        <x:f>IF(A111="","",IF(AND(K111="VALID",L111="VALID",M111="VALID",N111="VALID",O111="VALID",P111="VALID"),"VALID","INVALID - CONFLICT OWNERSHIP / CONTROL"))</x:f>
      </x:c>
      <x:c r="R111" s="30" t="str">
        <x:f>IF(A111="","",B111&amp;"|~|"&amp;C111&amp;"|~|"&amp;D111)</x:f>
      </x:c>
    </x:row>
    <x:row r="112">
      <x:c r="A112" s="24"/>
      <x:c r="B112" s="24"/>
      <x:c r="C112" s="24"/>
      <x:c r="D112" s="24"/>
      <x:c r="E112" s="24"/>
      <x:c r="F112" s="24"/>
      <x:c r="G112" s="24"/>
      <x:c r="H112" s="24"/>
      <x:c r="I112" s="24"/>
      <x:c r="J112" s="24"/>
      <x:c r="K112" s="30" t="str">
        <x:f>IF(A112="","",IF(COUNTIF($A$6:$A$205,A112)=1,"VALID","INVALID - DUPLICATE CONFLICT ID"))</x:f>
      </x:c>
      <x:c r="L112" s="30" t="str">
        <x:f>IF(A112="","",IF(AND(COUNTIF(CLAIM_REGISTER!$A$6:$A$205,C112)=1,EXACT(R112,INDEX(CLAIM_REGISTER!$R$6:$R$205,MATCH(C112,CLAIM_REGISTER!$A$6:$A$205,0)))),"VALID","INVALID - CLAIM OWNERSHIP"))</x:f>
      </x:c>
      <x:c r="M112" s="30" t="str">
        <x:f>IF(A112="","",IF(AND(COUNTIF(EVIDENCE_RECORDS!$A$6:$A$205,E112)=1,EXACT(R112,INDEX(EVIDENCE_RECORDS!$AL$6:$AL$205,MATCH(E112,EVIDENCE_RECORDS!$A$6:$A$205,0))),INDEX(EVIDENCE_RECORDS!$AD$6:$AD$205,MATCH(E112,EVIDENCE_RECORDS!$A$6:$A$205,0))="VALID"),"VALID","INVALID - EVIDENCE A OWNERSHIP"))</x:f>
      </x:c>
      <x:c r="N112" s="30" t="str">
        <x:f>IF(A112="","",IF(AND(COUNTIF(EVIDENCE_RECORDS!$A$6:$A$205,F112)=1,EXACT(R112,INDEX(EVIDENCE_RECORDS!$AL$6:$AL$205,MATCH(F112,EVIDENCE_RECORDS!$A$6:$A$205,0))),INDEX(EVIDENCE_RECORDS!$AD$6:$AD$205,MATCH(F112,EVIDENCE_RECORDS!$A$6:$A$205,0))="VALID"),"VALID","INVALID - EVIDENCE B OWNERSHIP"))</x:f>
      </x:c>
      <x:c r="O112" s="30" t="str">
        <x:f>IF(A112="","",IF(AND(OR(EXACT(G112,"FACT"),EXACT(G112,"SCOPE"),EXACT(G112,"TIME"),EXACT(G112,"METHOD"),EXACT(G112,"DEFINITION"),EXACT(G112,"INTERPRETATION")),OR(EXACT(H112,"YES"),EXACT(H112,"NO"))),"VALID","INVALID - CONTROLLED TOKEN"))</x:f>
      </x:c>
      <x:c r="P112" s="30" t="str">
        <x:f>IF(A112="","",IF(AND(B112&lt;&gt;"",C112&lt;&gt;"",D112&lt;&gt;"",E112&lt;&gt;"",F112&lt;&gt;"",E112&lt;&gt;F112,I112&lt;&gt;"",J112&lt;&gt;""),"VALID","INVALID - REQUIRED FIELD"))</x:f>
      </x:c>
      <x:c r="Q112" s="30" t="str">
        <x:f>IF(A112="","",IF(AND(K112="VALID",L112="VALID",M112="VALID",N112="VALID",O112="VALID",P112="VALID"),"VALID","INVALID - CONFLICT OWNERSHIP / CONTROL"))</x:f>
      </x:c>
      <x:c r="R112" s="30" t="str">
        <x:f>IF(A112="","",B112&amp;"|~|"&amp;C112&amp;"|~|"&amp;D112)</x:f>
      </x:c>
    </x:row>
    <x:row r="113">
      <x:c r="A113" s="24"/>
      <x:c r="B113" s="24"/>
      <x:c r="C113" s="24"/>
      <x:c r="D113" s="24"/>
      <x:c r="E113" s="24"/>
      <x:c r="F113" s="24"/>
      <x:c r="G113" s="24"/>
      <x:c r="H113" s="24"/>
      <x:c r="I113" s="24"/>
      <x:c r="J113" s="24"/>
      <x:c r="K113" s="30" t="str">
        <x:f>IF(A113="","",IF(COUNTIF($A$6:$A$205,A113)=1,"VALID","INVALID - DUPLICATE CONFLICT ID"))</x:f>
      </x:c>
      <x:c r="L113" s="30" t="str">
        <x:f>IF(A113="","",IF(AND(COUNTIF(CLAIM_REGISTER!$A$6:$A$205,C113)=1,EXACT(R113,INDEX(CLAIM_REGISTER!$R$6:$R$205,MATCH(C113,CLAIM_REGISTER!$A$6:$A$205,0)))),"VALID","INVALID - CLAIM OWNERSHIP"))</x:f>
      </x:c>
      <x:c r="M113" s="30" t="str">
        <x:f>IF(A113="","",IF(AND(COUNTIF(EVIDENCE_RECORDS!$A$6:$A$205,E113)=1,EXACT(R113,INDEX(EVIDENCE_RECORDS!$AL$6:$AL$205,MATCH(E113,EVIDENCE_RECORDS!$A$6:$A$205,0))),INDEX(EVIDENCE_RECORDS!$AD$6:$AD$205,MATCH(E113,EVIDENCE_RECORDS!$A$6:$A$205,0))="VALID"),"VALID","INVALID - EVIDENCE A OWNERSHIP"))</x:f>
      </x:c>
      <x:c r="N113" s="30" t="str">
        <x:f>IF(A113="","",IF(AND(COUNTIF(EVIDENCE_RECORDS!$A$6:$A$205,F113)=1,EXACT(R113,INDEX(EVIDENCE_RECORDS!$AL$6:$AL$205,MATCH(F113,EVIDENCE_RECORDS!$A$6:$A$205,0))),INDEX(EVIDENCE_RECORDS!$AD$6:$AD$205,MATCH(F113,EVIDENCE_RECORDS!$A$6:$A$205,0))="VALID"),"VALID","INVALID - EVIDENCE B OWNERSHIP"))</x:f>
      </x:c>
      <x:c r="O113" s="30" t="str">
        <x:f>IF(A113="","",IF(AND(OR(EXACT(G113,"FACT"),EXACT(G113,"SCOPE"),EXACT(G113,"TIME"),EXACT(G113,"METHOD"),EXACT(G113,"DEFINITION"),EXACT(G113,"INTERPRETATION")),OR(EXACT(H113,"YES"),EXACT(H113,"NO"))),"VALID","INVALID - CONTROLLED TOKEN"))</x:f>
      </x:c>
      <x:c r="P113" s="30" t="str">
        <x:f>IF(A113="","",IF(AND(B113&lt;&gt;"",C113&lt;&gt;"",D113&lt;&gt;"",E113&lt;&gt;"",F113&lt;&gt;"",E113&lt;&gt;F113,I113&lt;&gt;"",J113&lt;&gt;""),"VALID","INVALID - REQUIRED FIELD"))</x:f>
      </x:c>
      <x:c r="Q113" s="30" t="str">
        <x:f>IF(A113="","",IF(AND(K113="VALID",L113="VALID",M113="VALID",N113="VALID",O113="VALID",P113="VALID"),"VALID","INVALID - CONFLICT OWNERSHIP / CONTROL"))</x:f>
      </x:c>
      <x:c r="R113" s="30" t="str">
        <x:f>IF(A113="","",B113&amp;"|~|"&amp;C113&amp;"|~|"&amp;D113)</x:f>
      </x:c>
    </x:row>
    <x:row r="114">
      <x:c r="A114" s="24"/>
      <x:c r="B114" s="24"/>
      <x:c r="C114" s="24"/>
      <x:c r="D114" s="24"/>
      <x:c r="E114" s="24"/>
      <x:c r="F114" s="24"/>
      <x:c r="G114" s="24"/>
      <x:c r="H114" s="24"/>
      <x:c r="I114" s="24"/>
      <x:c r="J114" s="24"/>
      <x:c r="K114" s="30" t="str">
        <x:f>IF(A114="","",IF(COUNTIF($A$6:$A$205,A114)=1,"VALID","INVALID - DUPLICATE CONFLICT ID"))</x:f>
      </x:c>
      <x:c r="L114" s="30" t="str">
        <x:f>IF(A114="","",IF(AND(COUNTIF(CLAIM_REGISTER!$A$6:$A$205,C114)=1,EXACT(R114,INDEX(CLAIM_REGISTER!$R$6:$R$205,MATCH(C114,CLAIM_REGISTER!$A$6:$A$205,0)))),"VALID","INVALID - CLAIM OWNERSHIP"))</x:f>
      </x:c>
      <x:c r="M114" s="30" t="str">
        <x:f>IF(A114="","",IF(AND(COUNTIF(EVIDENCE_RECORDS!$A$6:$A$205,E114)=1,EXACT(R114,INDEX(EVIDENCE_RECORDS!$AL$6:$AL$205,MATCH(E114,EVIDENCE_RECORDS!$A$6:$A$205,0))),INDEX(EVIDENCE_RECORDS!$AD$6:$AD$205,MATCH(E114,EVIDENCE_RECORDS!$A$6:$A$205,0))="VALID"),"VALID","INVALID - EVIDENCE A OWNERSHIP"))</x:f>
      </x:c>
      <x:c r="N114" s="30" t="str">
        <x:f>IF(A114="","",IF(AND(COUNTIF(EVIDENCE_RECORDS!$A$6:$A$205,F114)=1,EXACT(R114,INDEX(EVIDENCE_RECORDS!$AL$6:$AL$205,MATCH(F114,EVIDENCE_RECORDS!$A$6:$A$205,0))),INDEX(EVIDENCE_RECORDS!$AD$6:$AD$205,MATCH(F114,EVIDENCE_RECORDS!$A$6:$A$205,0))="VALID"),"VALID","INVALID - EVIDENCE B OWNERSHIP"))</x:f>
      </x:c>
      <x:c r="O114" s="30" t="str">
        <x:f>IF(A114="","",IF(AND(OR(EXACT(G114,"FACT"),EXACT(G114,"SCOPE"),EXACT(G114,"TIME"),EXACT(G114,"METHOD"),EXACT(G114,"DEFINITION"),EXACT(G114,"INTERPRETATION")),OR(EXACT(H114,"YES"),EXACT(H114,"NO"))),"VALID","INVALID - CONTROLLED TOKEN"))</x:f>
      </x:c>
      <x:c r="P114" s="30" t="str">
        <x:f>IF(A114="","",IF(AND(B114&lt;&gt;"",C114&lt;&gt;"",D114&lt;&gt;"",E114&lt;&gt;"",F114&lt;&gt;"",E114&lt;&gt;F114,I114&lt;&gt;"",J114&lt;&gt;""),"VALID","INVALID - REQUIRED FIELD"))</x:f>
      </x:c>
      <x:c r="Q114" s="30" t="str">
        <x:f>IF(A114="","",IF(AND(K114="VALID",L114="VALID",M114="VALID",N114="VALID",O114="VALID",P114="VALID"),"VALID","INVALID - CONFLICT OWNERSHIP / CONTROL"))</x:f>
      </x:c>
      <x:c r="R114" s="30" t="str">
        <x:f>IF(A114="","",B114&amp;"|~|"&amp;C114&amp;"|~|"&amp;D114)</x:f>
      </x:c>
    </x:row>
    <x:row r="115">
      <x:c r="A115" s="24"/>
      <x:c r="B115" s="24"/>
      <x:c r="C115" s="24"/>
      <x:c r="D115" s="24"/>
      <x:c r="E115" s="24"/>
      <x:c r="F115" s="24"/>
      <x:c r="G115" s="24"/>
      <x:c r="H115" s="24"/>
      <x:c r="I115" s="24"/>
      <x:c r="J115" s="24"/>
      <x:c r="K115" s="30" t="str">
        <x:f>IF(A115="","",IF(COUNTIF($A$6:$A$205,A115)=1,"VALID","INVALID - DUPLICATE CONFLICT ID"))</x:f>
      </x:c>
      <x:c r="L115" s="30" t="str">
        <x:f>IF(A115="","",IF(AND(COUNTIF(CLAIM_REGISTER!$A$6:$A$205,C115)=1,EXACT(R115,INDEX(CLAIM_REGISTER!$R$6:$R$205,MATCH(C115,CLAIM_REGISTER!$A$6:$A$205,0)))),"VALID","INVALID - CLAIM OWNERSHIP"))</x:f>
      </x:c>
      <x:c r="M115" s="30" t="str">
        <x:f>IF(A115="","",IF(AND(COUNTIF(EVIDENCE_RECORDS!$A$6:$A$205,E115)=1,EXACT(R115,INDEX(EVIDENCE_RECORDS!$AL$6:$AL$205,MATCH(E115,EVIDENCE_RECORDS!$A$6:$A$205,0))),INDEX(EVIDENCE_RECORDS!$AD$6:$AD$205,MATCH(E115,EVIDENCE_RECORDS!$A$6:$A$205,0))="VALID"),"VALID","INVALID - EVIDENCE A OWNERSHIP"))</x:f>
      </x:c>
      <x:c r="N115" s="30" t="str">
        <x:f>IF(A115="","",IF(AND(COUNTIF(EVIDENCE_RECORDS!$A$6:$A$205,F115)=1,EXACT(R115,INDEX(EVIDENCE_RECORDS!$AL$6:$AL$205,MATCH(F115,EVIDENCE_RECORDS!$A$6:$A$205,0))),INDEX(EVIDENCE_RECORDS!$AD$6:$AD$205,MATCH(F115,EVIDENCE_RECORDS!$A$6:$A$205,0))="VALID"),"VALID","INVALID - EVIDENCE B OWNERSHIP"))</x:f>
      </x:c>
      <x:c r="O115" s="30" t="str">
        <x:f>IF(A115="","",IF(AND(OR(EXACT(G115,"FACT"),EXACT(G115,"SCOPE"),EXACT(G115,"TIME"),EXACT(G115,"METHOD"),EXACT(G115,"DEFINITION"),EXACT(G115,"INTERPRETATION")),OR(EXACT(H115,"YES"),EXACT(H115,"NO"))),"VALID","INVALID - CONTROLLED TOKEN"))</x:f>
      </x:c>
      <x:c r="P115" s="30" t="str">
        <x:f>IF(A115="","",IF(AND(B115&lt;&gt;"",C115&lt;&gt;"",D115&lt;&gt;"",E115&lt;&gt;"",F115&lt;&gt;"",E115&lt;&gt;F115,I115&lt;&gt;"",J115&lt;&gt;""),"VALID","INVALID - REQUIRED FIELD"))</x:f>
      </x:c>
      <x:c r="Q115" s="30" t="str">
        <x:f>IF(A115="","",IF(AND(K115="VALID",L115="VALID",M115="VALID",N115="VALID",O115="VALID",P115="VALID"),"VALID","INVALID - CONFLICT OWNERSHIP / CONTROL"))</x:f>
      </x:c>
      <x:c r="R115" s="30" t="str">
        <x:f>IF(A115="","",B115&amp;"|~|"&amp;C115&amp;"|~|"&amp;D115)</x:f>
      </x:c>
    </x:row>
    <x:row r="116">
      <x:c r="A116" s="24"/>
      <x:c r="B116" s="24"/>
      <x:c r="C116" s="24"/>
      <x:c r="D116" s="24"/>
      <x:c r="E116" s="24"/>
      <x:c r="F116" s="24"/>
      <x:c r="G116" s="24"/>
      <x:c r="H116" s="24"/>
      <x:c r="I116" s="24"/>
      <x:c r="J116" s="24"/>
      <x:c r="K116" s="30" t="str">
        <x:f>IF(A116="","",IF(COUNTIF($A$6:$A$205,A116)=1,"VALID","INVALID - DUPLICATE CONFLICT ID"))</x:f>
      </x:c>
      <x:c r="L116" s="30" t="str">
        <x:f>IF(A116="","",IF(AND(COUNTIF(CLAIM_REGISTER!$A$6:$A$205,C116)=1,EXACT(R116,INDEX(CLAIM_REGISTER!$R$6:$R$205,MATCH(C116,CLAIM_REGISTER!$A$6:$A$205,0)))),"VALID","INVALID - CLAIM OWNERSHIP"))</x:f>
      </x:c>
      <x:c r="M116" s="30" t="str">
        <x:f>IF(A116="","",IF(AND(COUNTIF(EVIDENCE_RECORDS!$A$6:$A$205,E116)=1,EXACT(R116,INDEX(EVIDENCE_RECORDS!$AL$6:$AL$205,MATCH(E116,EVIDENCE_RECORDS!$A$6:$A$205,0))),INDEX(EVIDENCE_RECORDS!$AD$6:$AD$205,MATCH(E116,EVIDENCE_RECORDS!$A$6:$A$205,0))="VALID"),"VALID","INVALID - EVIDENCE A OWNERSHIP"))</x:f>
      </x:c>
      <x:c r="N116" s="30" t="str">
        <x:f>IF(A116="","",IF(AND(COUNTIF(EVIDENCE_RECORDS!$A$6:$A$205,F116)=1,EXACT(R116,INDEX(EVIDENCE_RECORDS!$AL$6:$AL$205,MATCH(F116,EVIDENCE_RECORDS!$A$6:$A$205,0))),INDEX(EVIDENCE_RECORDS!$AD$6:$AD$205,MATCH(F116,EVIDENCE_RECORDS!$A$6:$A$205,0))="VALID"),"VALID","INVALID - EVIDENCE B OWNERSHIP"))</x:f>
      </x:c>
      <x:c r="O116" s="30" t="str">
        <x:f>IF(A116="","",IF(AND(OR(EXACT(G116,"FACT"),EXACT(G116,"SCOPE"),EXACT(G116,"TIME"),EXACT(G116,"METHOD"),EXACT(G116,"DEFINITION"),EXACT(G116,"INTERPRETATION")),OR(EXACT(H116,"YES"),EXACT(H116,"NO"))),"VALID","INVALID - CONTROLLED TOKEN"))</x:f>
      </x:c>
      <x:c r="P116" s="30" t="str">
        <x:f>IF(A116="","",IF(AND(B116&lt;&gt;"",C116&lt;&gt;"",D116&lt;&gt;"",E116&lt;&gt;"",F116&lt;&gt;"",E116&lt;&gt;F116,I116&lt;&gt;"",J116&lt;&gt;""),"VALID","INVALID - REQUIRED FIELD"))</x:f>
      </x:c>
      <x:c r="Q116" s="30" t="str">
        <x:f>IF(A116="","",IF(AND(K116="VALID",L116="VALID",M116="VALID",N116="VALID",O116="VALID",P116="VALID"),"VALID","INVALID - CONFLICT OWNERSHIP / CONTROL"))</x:f>
      </x:c>
      <x:c r="R116" s="30" t="str">
        <x:f>IF(A116="","",B116&amp;"|~|"&amp;C116&amp;"|~|"&amp;D116)</x:f>
      </x:c>
    </x:row>
    <x:row r="117">
      <x:c r="A117" s="24"/>
      <x:c r="B117" s="24"/>
      <x:c r="C117" s="24"/>
      <x:c r="D117" s="24"/>
      <x:c r="E117" s="24"/>
      <x:c r="F117" s="24"/>
      <x:c r="G117" s="24"/>
      <x:c r="H117" s="24"/>
      <x:c r="I117" s="24"/>
      <x:c r="J117" s="24"/>
      <x:c r="K117" s="30" t="str">
        <x:f>IF(A117="","",IF(COUNTIF($A$6:$A$205,A117)=1,"VALID","INVALID - DUPLICATE CONFLICT ID"))</x:f>
      </x:c>
      <x:c r="L117" s="30" t="str">
        <x:f>IF(A117="","",IF(AND(COUNTIF(CLAIM_REGISTER!$A$6:$A$205,C117)=1,EXACT(R117,INDEX(CLAIM_REGISTER!$R$6:$R$205,MATCH(C117,CLAIM_REGISTER!$A$6:$A$205,0)))),"VALID","INVALID - CLAIM OWNERSHIP"))</x:f>
      </x:c>
      <x:c r="M117" s="30" t="str">
        <x:f>IF(A117="","",IF(AND(COUNTIF(EVIDENCE_RECORDS!$A$6:$A$205,E117)=1,EXACT(R117,INDEX(EVIDENCE_RECORDS!$AL$6:$AL$205,MATCH(E117,EVIDENCE_RECORDS!$A$6:$A$205,0))),INDEX(EVIDENCE_RECORDS!$AD$6:$AD$205,MATCH(E117,EVIDENCE_RECORDS!$A$6:$A$205,0))="VALID"),"VALID","INVALID - EVIDENCE A OWNERSHIP"))</x:f>
      </x:c>
      <x:c r="N117" s="30" t="str">
        <x:f>IF(A117="","",IF(AND(COUNTIF(EVIDENCE_RECORDS!$A$6:$A$205,F117)=1,EXACT(R117,INDEX(EVIDENCE_RECORDS!$AL$6:$AL$205,MATCH(F117,EVIDENCE_RECORDS!$A$6:$A$205,0))),INDEX(EVIDENCE_RECORDS!$AD$6:$AD$205,MATCH(F117,EVIDENCE_RECORDS!$A$6:$A$205,0))="VALID"),"VALID","INVALID - EVIDENCE B OWNERSHIP"))</x:f>
      </x:c>
      <x:c r="O117" s="30" t="str">
        <x:f>IF(A117="","",IF(AND(OR(EXACT(G117,"FACT"),EXACT(G117,"SCOPE"),EXACT(G117,"TIME"),EXACT(G117,"METHOD"),EXACT(G117,"DEFINITION"),EXACT(G117,"INTERPRETATION")),OR(EXACT(H117,"YES"),EXACT(H117,"NO"))),"VALID","INVALID - CONTROLLED TOKEN"))</x:f>
      </x:c>
      <x:c r="P117" s="30" t="str">
        <x:f>IF(A117="","",IF(AND(B117&lt;&gt;"",C117&lt;&gt;"",D117&lt;&gt;"",E117&lt;&gt;"",F117&lt;&gt;"",E117&lt;&gt;F117,I117&lt;&gt;"",J117&lt;&gt;""),"VALID","INVALID - REQUIRED FIELD"))</x:f>
      </x:c>
      <x:c r="Q117" s="30" t="str">
        <x:f>IF(A117="","",IF(AND(K117="VALID",L117="VALID",M117="VALID",N117="VALID",O117="VALID",P117="VALID"),"VALID","INVALID - CONFLICT OWNERSHIP / CONTROL"))</x:f>
      </x:c>
      <x:c r="R117" s="30" t="str">
        <x:f>IF(A117="","",B117&amp;"|~|"&amp;C117&amp;"|~|"&amp;D117)</x:f>
      </x:c>
    </x:row>
    <x:row r="118">
      <x:c r="A118" s="24"/>
      <x:c r="B118" s="24"/>
      <x:c r="C118" s="24"/>
      <x:c r="D118" s="24"/>
      <x:c r="E118" s="24"/>
      <x:c r="F118" s="24"/>
      <x:c r="G118" s="24"/>
      <x:c r="H118" s="24"/>
      <x:c r="I118" s="24"/>
      <x:c r="J118" s="24"/>
      <x:c r="K118" s="30" t="str">
        <x:f>IF(A118="","",IF(COUNTIF($A$6:$A$205,A118)=1,"VALID","INVALID - DUPLICATE CONFLICT ID"))</x:f>
      </x:c>
      <x:c r="L118" s="30" t="str">
        <x:f>IF(A118="","",IF(AND(COUNTIF(CLAIM_REGISTER!$A$6:$A$205,C118)=1,EXACT(R118,INDEX(CLAIM_REGISTER!$R$6:$R$205,MATCH(C118,CLAIM_REGISTER!$A$6:$A$205,0)))),"VALID","INVALID - CLAIM OWNERSHIP"))</x:f>
      </x:c>
      <x:c r="M118" s="30" t="str">
        <x:f>IF(A118="","",IF(AND(COUNTIF(EVIDENCE_RECORDS!$A$6:$A$205,E118)=1,EXACT(R118,INDEX(EVIDENCE_RECORDS!$AL$6:$AL$205,MATCH(E118,EVIDENCE_RECORDS!$A$6:$A$205,0))),INDEX(EVIDENCE_RECORDS!$AD$6:$AD$205,MATCH(E118,EVIDENCE_RECORDS!$A$6:$A$205,0))="VALID"),"VALID","INVALID - EVIDENCE A OWNERSHIP"))</x:f>
      </x:c>
      <x:c r="N118" s="30" t="str">
        <x:f>IF(A118="","",IF(AND(COUNTIF(EVIDENCE_RECORDS!$A$6:$A$205,F118)=1,EXACT(R118,INDEX(EVIDENCE_RECORDS!$AL$6:$AL$205,MATCH(F118,EVIDENCE_RECORDS!$A$6:$A$205,0))),INDEX(EVIDENCE_RECORDS!$AD$6:$AD$205,MATCH(F118,EVIDENCE_RECORDS!$A$6:$A$205,0))="VALID"),"VALID","INVALID - EVIDENCE B OWNERSHIP"))</x:f>
      </x:c>
      <x:c r="O118" s="30" t="str">
        <x:f>IF(A118="","",IF(AND(OR(EXACT(G118,"FACT"),EXACT(G118,"SCOPE"),EXACT(G118,"TIME"),EXACT(G118,"METHOD"),EXACT(G118,"DEFINITION"),EXACT(G118,"INTERPRETATION")),OR(EXACT(H118,"YES"),EXACT(H118,"NO"))),"VALID","INVALID - CONTROLLED TOKEN"))</x:f>
      </x:c>
      <x:c r="P118" s="30" t="str">
        <x:f>IF(A118="","",IF(AND(B118&lt;&gt;"",C118&lt;&gt;"",D118&lt;&gt;"",E118&lt;&gt;"",F118&lt;&gt;"",E118&lt;&gt;F118,I118&lt;&gt;"",J118&lt;&gt;""),"VALID","INVALID - REQUIRED FIELD"))</x:f>
      </x:c>
      <x:c r="Q118" s="30" t="str">
        <x:f>IF(A118="","",IF(AND(K118="VALID",L118="VALID",M118="VALID",N118="VALID",O118="VALID",P118="VALID"),"VALID","INVALID - CONFLICT OWNERSHIP / CONTROL"))</x:f>
      </x:c>
      <x:c r="R118" s="30" t="str">
        <x:f>IF(A118="","",B118&amp;"|~|"&amp;C118&amp;"|~|"&amp;D118)</x:f>
      </x:c>
    </x:row>
    <x:row r="119">
      <x:c r="A119" s="24"/>
      <x:c r="B119" s="24"/>
      <x:c r="C119" s="24"/>
      <x:c r="D119" s="24"/>
      <x:c r="E119" s="24"/>
      <x:c r="F119" s="24"/>
      <x:c r="G119" s="24"/>
      <x:c r="H119" s="24"/>
      <x:c r="I119" s="24"/>
      <x:c r="J119" s="24"/>
      <x:c r="K119" s="30" t="str">
        <x:f>IF(A119="","",IF(COUNTIF($A$6:$A$205,A119)=1,"VALID","INVALID - DUPLICATE CONFLICT ID"))</x:f>
      </x:c>
      <x:c r="L119" s="30" t="str">
        <x:f>IF(A119="","",IF(AND(COUNTIF(CLAIM_REGISTER!$A$6:$A$205,C119)=1,EXACT(R119,INDEX(CLAIM_REGISTER!$R$6:$R$205,MATCH(C119,CLAIM_REGISTER!$A$6:$A$205,0)))),"VALID","INVALID - CLAIM OWNERSHIP"))</x:f>
      </x:c>
      <x:c r="M119" s="30" t="str">
        <x:f>IF(A119="","",IF(AND(COUNTIF(EVIDENCE_RECORDS!$A$6:$A$205,E119)=1,EXACT(R119,INDEX(EVIDENCE_RECORDS!$AL$6:$AL$205,MATCH(E119,EVIDENCE_RECORDS!$A$6:$A$205,0))),INDEX(EVIDENCE_RECORDS!$AD$6:$AD$205,MATCH(E119,EVIDENCE_RECORDS!$A$6:$A$205,0))="VALID"),"VALID","INVALID - EVIDENCE A OWNERSHIP"))</x:f>
      </x:c>
      <x:c r="N119" s="30" t="str">
        <x:f>IF(A119="","",IF(AND(COUNTIF(EVIDENCE_RECORDS!$A$6:$A$205,F119)=1,EXACT(R119,INDEX(EVIDENCE_RECORDS!$AL$6:$AL$205,MATCH(F119,EVIDENCE_RECORDS!$A$6:$A$205,0))),INDEX(EVIDENCE_RECORDS!$AD$6:$AD$205,MATCH(F119,EVIDENCE_RECORDS!$A$6:$A$205,0))="VALID"),"VALID","INVALID - EVIDENCE B OWNERSHIP"))</x:f>
      </x:c>
      <x:c r="O119" s="30" t="str">
        <x:f>IF(A119="","",IF(AND(OR(EXACT(G119,"FACT"),EXACT(G119,"SCOPE"),EXACT(G119,"TIME"),EXACT(G119,"METHOD"),EXACT(G119,"DEFINITION"),EXACT(G119,"INTERPRETATION")),OR(EXACT(H119,"YES"),EXACT(H119,"NO"))),"VALID","INVALID - CONTROLLED TOKEN"))</x:f>
      </x:c>
      <x:c r="P119" s="30" t="str">
        <x:f>IF(A119="","",IF(AND(B119&lt;&gt;"",C119&lt;&gt;"",D119&lt;&gt;"",E119&lt;&gt;"",F119&lt;&gt;"",E119&lt;&gt;F119,I119&lt;&gt;"",J119&lt;&gt;""),"VALID","INVALID - REQUIRED FIELD"))</x:f>
      </x:c>
      <x:c r="Q119" s="30" t="str">
        <x:f>IF(A119="","",IF(AND(K119="VALID",L119="VALID",M119="VALID",N119="VALID",O119="VALID",P119="VALID"),"VALID","INVALID - CONFLICT OWNERSHIP / CONTROL"))</x:f>
      </x:c>
      <x:c r="R119" s="30" t="str">
        <x:f>IF(A119="","",B119&amp;"|~|"&amp;C119&amp;"|~|"&amp;D119)</x:f>
      </x:c>
    </x:row>
    <x:row r="120">
      <x:c r="A120" s="24"/>
      <x:c r="B120" s="24"/>
      <x:c r="C120" s="24"/>
      <x:c r="D120" s="24"/>
      <x:c r="E120" s="24"/>
      <x:c r="F120" s="24"/>
      <x:c r="G120" s="24"/>
      <x:c r="H120" s="24"/>
      <x:c r="I120" s="24"/>
      <x:c r="J120" s="24"/>
      <x:c r="K120" s="30" t="str">
        <x:f>IF(A120="","",IF(COUNTIF($A$6:$A$205,A120)=1,"VALID","INVALID - DUPLICATE CONFLICT ID"))</x:f>
      </x:c>
      <x:c r="L120" s="30" t="str">
        <x:f>IF(A120="","",IF(AND(COUNTIF(CLAIM_REGISTER!$A$6:$A$205,C120)=1,EXACT(R120,INDEX(CLAIM_REGISTER!$R$6:$R$205,MATCH(C120,CLAIM_REGISTER!$A$6:$A$205,0)))),"VALID","INVALID - CLAIM OWNERSHIP"))</x:f>
      </x:c>
      <x:c r="M120" s="30" t="str">
        <x:f>IF(A120="","",IF(AND(COUNTIF(EVIDENCE_RECORDS!$A$6:$A$205,E120)=1,EXACT(R120,INDEX(EVIDENCE_RECORDS!$AL$6:$AL$205,MATCH(E120,EVIDENCE_RECORDS!$A$6:$A$205,0))),INDEX(EVIDENCE_RECORDS!$AD$6:$AD$205,MATCH(E120,EVIDENCE_RECORDS!$A$6:$A$205,0))="VALID"),"VALID","INVALID - EVIDENCE A OWNERSHIP"))</x:f>
      </x:c>
      <x:c r="N120" s="30" t="str">
        <x:f>IF(A120="","",IF(AND(COUNTIF(EVIDENCE_RECORDS!$A$6:$A$205,F120)=1,EXACT(R120,INDEX(EVIDENCE_RECORDS!$AL$6:$AL$205,MATCH(F120,EVIDENCE_RECORDS!$A$6:$A$205,0))),INDEX(EVIDENCE_RECORDS!$AD$6:$AD$205,MATCH(F120,EVIDENCE_RECORDS!$A$6:$A$205,0))="VALID"),"VALID","INVALID - EVIDENCE B OWNERSHIP"))</x:f>
      </x:c>
      <x:c r="O120" s="30" t="str">
        <x:f>IF(A120="","",IF(AND(OR(EXACT(G120,"FACT"),EXACT(G120,"SCOPE"),EXACT(G120,"TIME"),EXACT(G120,"METHOD"),EXACT(G120,"DEFINITION"),EXACT(G120,"INTERPRETATION")),OR(EXACT(H120,"YES"),EXACT(H120,"NO"))),"VALID","INVALID - CONTROLLED TOKEN"))</x:f>
      </x:c>
      <x:c r="P120" s="30" t="str">
        <x:f>IF(A120="","",IF(AND(B120&lt;&gt;"",C120&lt;&gt;"",D120&lt;&gt;"",E120&lt;&gt;"",F120&lt;&gt;"",E120&lt;&gt;F120,I120&lt;&gt;"",J120&lt;&gt;""),"VALID","INVALID - REQUIRED FIELD"))</x:f>
      </x:c>
      <x:c r="Q120" s="30" t="str">
        <x:f>IF(A120="","",IF(AND(K120="VALID",L120="VALID",M120="VALID",N120="VALID",O120="VALID",P120="VALID"),"VALID","INVALID - CONFLICT OWNERSHIP / CONTROL"))</x:f>
      </x:c>
      <x:c r="R120" s="30" t="str">
        <x:f>IF(A120="","",B120&amp;"|~|"&amp;C120&amp;"|~|"&amp;D120)</x:f>
      </x:c>
    </x:row>
    <x:row r="121">
      <x:c r="A121" s="24"/>
      <x:c r="B121" s="24"/>
      <x:c r="C121" s="24"/>
      <x:c r="D121" s="24"/>
      <x:c r="E121" s="24"/>
      <x:c r="F121" s="24"/>
      <x:c r="G121" s="24"/>
      <x:c r="H121" s="24"/>
      <x:c r="I121" s="24"/>
      <x:c r="J121" s="24"/>
      <x:c r="K121" s="30" t="str">
        <x:f>IF(A121="","",IF(COUNTIF($A$6:$A$205,A121)=1,"VALID","INVALID - DUPLICATE CONFLICT ID"))</x:f>
      </x:c>
      <x:c r="L121" s="30" t="str">
        <x:f>IF(A121="","",IF(AND(COUNTIF(CLAIM_REGISTER!$A$6:$A$205,C121)=1,EXACT(R121,INDEX(CLAIM_REGISTER!$R$6:$R$205,MATCH(C121,CLAIM_REGISTER!$A$6:$A$205,0)))),"VALID","INVALID - CLAIM OWNERSHIP"))</x:f>
      </x:c>
      <x:c r="M121" s="30" t="str">
        <x:f>IF(A121="","",IF(AND(COUNTIF(EVIDENCE_RECORDS!$A$6:$A$205,E121)=1,EXACT(R121,INDEX(EVIDENCE_RECORDS!$AL$6:$AL$205,MATCH(E121,EVIDENCE_RECORDS!$A$6:$A$205,0))),INDEX(EVIDENCE_RECORDS!$AD$6:$AD$205,MATCH(E121,EVIDENCE_RECORDS!$A$6:$A$205,0))="VALID"),"VALID","INVALID - EVIDENCE A OWNERSHIP"))</x:f>
      </x:c>
      <x:c r="N121" s="30" t="str">
        <x:f>IF(A121="","",IF(AND(COUNTIF(EVIDENCE_RECORDS!$A$6:$A$205,F121)=1,EXACT(R121,INDEX(EVIDENCE_RECORDS!$AL$6:$AL$205,MATCH(F121,EVIDENCE_RECORDS!$A$6:$A$205,0))),INDEX(EVIDENCE_RECORDS!$AD$6:$AD$205,MATCH(F121,EVIDENCE_RECORDS!$A$6:$A$205,0))="VALID"),"VALID","INVALID - EVIDENCE B OWNERSHIP"))</x:f>
      </x:c>
      <x:c r="O121" s="30" t="str">
        <x:f>IF(A121="","",IF(AND(OR(EXACT(G121,"FACT"),EXACT(G121,"SCOPE"),EXACT(G121,"TIME"),EXACT(G121,"METHOD"),EXACT(G121,"DEFINITION"),EXACT(G121,"INTERPRETATION")),OR(EXACT(H121,"YES"),EXACT(H121,"NO"))),"VALID","INVALID - CONTROLLED TOKEN"))</x:f>
      </x:c>
      <x:c r="P121" s="30" t="str">
        <x:f>IF(A121="","",IF(AND(B121&lt;&gt;"",C121&lt;&gt;"",D121&lt;&gt;"",E121&lt;&gt;"",F121&lt;&gt;"",E121&lt;&gt;F121,I121&lt;&gt;"",J121&lt;&gt;""),"VALID","INVALID - REQUIRED FIELD"))</x:f>
      </x:c>
      <x:c r="Q121" s="30" t="str">
        <x:f>IF(A121="","",IF(AND(K121="VALID",L121="VALID",M121="VALID",N121="VALID",O121="VALID",P121="VALID"),"VALID","INVALID - CONFLICT OWNERSHIP / CONTROL"))</x:f>
      </x:c>
      <x:c r="R121" s="30" t="str">
        <x:f>IF(A121="","",B121&amp;"|~|"&amp;C121&amp;"|~|"&amp;D121)</x:f>
      </x:c>
    </x:row>
    <x:row r="122">
      <x:c r="A122" s="24"/>
      <x:c r="B122" s="24"/>
      <x:c r="C122" s="24"/>
      <x:c r="D122" s="24"/>
      <x:c r="E122" s="24"/>
      <x:c r="F122" s="24"/>
      <x:c r="G122" s="24"/>
      <x:c r="H122" s="24"/>
      <x:c r="I122" s="24"/>
      <x:c r="J122" s="24"/>
      <x:c r="K122" s="30" t="str">
        <x:f>IF(A122="","",IF(COUNTIF($A$6:$A$205,A122)=1,"VALID","INVALID - DUPLICATE CONFLICT ID"))</x:f>
      </x:c>
      <x:c r="L122" s="30" t="str">
        <x:f>IF(A122="","",IF(AND(COUNTIF(CLAIM_REGISTER!$A$6:$A$205,C122)=1,EXACT(R122,INDEX(CLAIM_REGISTER!$R$6:$R$205,MATCH(C122,CLAIM_REGISTER!$A$6:$A$205,0)))),"VALID","INVALID - CLAIM OWNERSHIP"))</x:f>
      </x:c>
      <x:c r="M122" s="30" t="str">
        <x:f>IF(A122="","",IF(AND(COUNTIF(EVIDENCE_RECORDS!$A$6:$A$205,E122)=1,EXACT(R122,INDEX(EVIDENCE_RECORDS!$AL$6:$AL$205,MATCH(E122,EVIDENCE_RECORDS!$A$6:$A$205,0))),INDEX(EVIDENCE_RECORDS!$AD$6:$AD$205,MATCH(E122,EVIDENCE_RECORDS!$A$6:$A$205,0))="VALID"),"VALID","INVALID - EVIDENCE A OWNERSHIP"))</x:f>
      </x:c>
      <x:c r="N122" s="30" t="str">
        <x:f>IF(A122="","",IF(AND(COUNTIF(EVIDENCE_RECORDS!$A$6:$A$205,F122)=1,EXACT(R122,INDEX(EVIDENCE_RECORDS!$AL$6:$AL$205,MATCH(F122,EVIDENCE_RECORDS!$A$6:$A$205,0))),INDEX(EVIDENCE_RECORDS!$AD$6:$AD$205,MATCH(F122,EVIDENCE_RECORDS!$A$6:$A$205,0))="VALID"),"VALID","INVALID - EVIDENCE B OWNERSHIP"))</x:f>
      </x:c>
      <x:c r="O122" s="30" t="str">
        <x:f>IF(A122="","",IF(AND(OR(EXACT(G122,"FACT"),EXACT(G122,"SCOPE"),EXACT(G122,"TIME"),EXACT(G122,"METHOD"),EXACT(G122,"DEFINITION"),EXACT(G122,"INTERPRETATION")),OR(EXACT(H122,"YES"),EXACT(H122,"NO"))),"VALID","INVALID - CONTROLLED TOKEN"))</x:f>
      </x:c>
      <x:c r="P122" s="30" t="str">
        <x:f>IF(A122="","",IF(AND(B122&lt;&gt;"",C122&lt;&gt;"",D122&lt;&gt;"",E122&lt;&gt;"",F122&lt;&gt;"",E122&lt;&gt;F122,I122&lt;&gt;"",J122&lt;&gt;""),"VALID","INVALID - REQUIRED FIELD"))</x:f>
      </x:c>
      <x:c r="Q122" s="30" t="str">
        <x:f>IF(A122="","",IF(AND(K122="VALID",L122="VALID",M122="VALID",N122="VALID",O122="VALID",P122="VALID"),"VALID","INVALID - CONFLICT OWNERSHIP / CONTROL"))</x:f>
      </x:c>
      <x:c r="R122" s="30" t="str">
        <x:f>IF(A122="","",B122&amp;"|~|"&amp;C122&amp;"|~|"&amp;D122)</x:f>
      </x:c>
    </x:row>
    <x:row r="123">
      <x:c r="A123" s="24"/>
      <x:c r="B123" s="24"/>
      <x:c r="C123" s="24"/>
      <x:c r="D123" s="24"/>
      <x:c r="E123" s="24"/>
      <x:c r="F123" s="24"/>
      <x:c r="G123" s="24"/>
      <x:c r="H123" s="24"/>
      <x:c r="I123" s="24"/>
      <x:c r="J123" s="24"/>
      <x:c r="K123" s="30" t="str">
        <x:f>IF(A123="","",IF(COUNTIF($A$6:$A$205,A123)=1,"VALID","INVALID - DUPLICATE CONFLICT ID"))</x:f>
      </x:c>
      <x:c r="L123" s="30" t="str">
        <x:f>IF(A123="","",IF(AND(COUNTIF(CLAIM_REGISTER!$A$6:$A$205,C123)=1,EXACT(R123,INDEX(CLAIM_REGISTER!$R$6:$R$205,MATCH(C123,CLAIM_REGISTER!$A$6:$A$205,0)))),"VALID","INVALID - CLAIM OWNERSHIP"))</x:f>
      </x:c>
      <x:c r="M123" s="30" t="str">
        <x:f>IF(A123="","",IF(AND(COUNTIF(EVIDENCE_RECORDS!$A$6:$A$205,E123)=1,EXACT(R123,INDEX(EVIDENCE_RECORDS!$AL$6:$AL$205,MATCH(E123,EVIDENCE_RECORDS!$A$6:$A$205,0))),INDEX(EVIDENCE_RECORDS!$AD$6:$AD$205,MATCH(E123,EVIDENCE_RECORDS!$A$6:$A$205,0))="VALID"),"VALID","INVALID - EVIDENCE A OWNERSHIP"))</x:f>
      </x:c>
      <x:c r="N123" s="30" t="str">
        <x:f>IF(A123="","",IF(AND(COUNTIF(EVIDENCE_RECORDS!$A$6:$A$205,F123)=1,EXACT(R123,INDEX(EVIDENCE_RECORDS!$AL$6:$AL$205,MATCH(F123,EVIDENCE_RECORDS!$A$6:$A$205,0))),INDEX(EVIDENCE_RECORDS!$AD$6:$AD$205,MATCH(F123,EVIDENCE_RECORDS!$A$6:$A$205,0))="VALID"),"VALID","INVALID - EVIDENCE B OWNERSHIP"))</x:f>
      </x:c>
      <x:c r="O123" s="30" t="str">
        <x:f>IF(A123="","",IF(AND(OR(EXACT(G123,"FACT"),EXACT(G123,"SCOPE"),EXACT(G123,"TIME"),EXACT(G123,"METHOD"),EXACT(G123,"DEFINITION"),EXACT(G123,"INTERPRETATION")),OR(EXACT(H123,"YES"),EXACT(H123,"NO"))),"VALID","INVALID - CONTROLLED TOKEN"))</x:f>
      </x:c>
      <x:c r="P123" s="30" t="str">
        <x:f>IF(A123="","",IF(AND(B123&lt;&gt;"",C123&lt;&gt;"",D123&lt;&gt;"",E123&lt;&gt;"",F123&lt;&gt;"",E123&lt;&gt;F123,I123&lt;&gt;"",J123&lt;&gt;""),"VALID","INVALID - REQUIRED FIELD"))</x:f>
      </x:c>
      <x:c r="Q123" s="30" t="str">
        <x:f>IF(A123="","",IF(AND(K123="VALID",L123="VALID",M123="VALID",N123="VALID",O123="VALID",P123="VALID"),"VALID","INVALID - CONFLICT OWNERSHIP / CONTROL"))</x:f>
      </x:c>
      <x:c r="R123" s="30" t="str">
        <x:f>IF(A123="","",B123&amp;"|~|"&amp;C123&amp;"|~|"&amp;D123)</x:f>
      </x:c>
    </x:row>
    <x:row r="124">
      <x:c r="A124" s="24"/>
      <x:c r="B124" s="24"/>
      <x:c r="C124" s="24"/>
      <x:c r="D124" s="24"/>
      <x:c r="E124" s="24"/>
      <x:c r="F124" s="24"/>
      <x:c r="G124" s="24"/>
      <x:c r="H124" s="24"/>
      <x:c r="I124" s="24"/>
      <x:c r="J124" s="24"/>
      <x:c r="K124" s="30" t="str">
        <x:f>IF(A124="","",IF(COUNTIF($A$6:$A$205,A124)=1,"VALID","INVALID - DUPLICATE CONFLICT ID"))</x:f>
      </x:c>
      <x:c r="L124" s="30" t="str">
        <x:f>IF(A124="","",IF(AND(COUNTIF(CLAIM_REGISTER!$A$6:$A$205,C124)=1,EXACT(R124,INDEX(CLAIM_REGISTER!$R$6:$R$205,MATCH(C124,CLAIM_REGISTER!$A$6:$A$205,0)))),"VALID","INVALID - CLAIM OWNERSHIP"))</x:f>
      </x:c>
      <x:c r="M124" s="30" t="str">
        <x:f>IF(A124="","",IF(AND(COUNTIF(EVIDENCE_RECORDS!$A$6:$A$205,E124)=1,EXACT(R124,INDEX(EVIDENCE_RECORDS!$AL$6:$AL$205,MATCH(E124,EVIDENCE_RECORDS!$A$6:$A$205,0))),INDEX(EVIDENCE_RECORDS!$AD$6:$AD$205,MATCH(E124,EVIDENCE_RECORDS!$A$6:$A$205,0))="VALID"),"VALID","INVALID - EVIDENCE A OWNERSHIP"))</x:f>
      </x:c>
      <x:c r="N124" s="30" t="str">
        <x:f>IF(A124="","",IF(AND(COUNTIF(EVIDENCE_RECORDS!$A$6:$A$205,F124)=1,EXACT(R124,INDEX(EVIDENCE_RECORDS!$AL$6:$AL$205,MATCH(F124,EVIDENCE_RECORDS!$A$6:$A$205,0))),INDEX(EVIDENCE_RECORDS!$AD$6:$AD$205,MATCH(F124,EVIDENCE_RECORDS!$A$6:$A$205,0))="VALID"),"VALID","INVALID - EVIDENCE B OWNERSHIP"))</x:f>
      </x:c>
      <x:c r="O124" s="30" t="str">
        <x:f>IF(A124="","",IF(AND(OR(EXACT(G124,"FACT"),EXACT(G124,"SCOPE"),EXACT(G124,"TIME"),EXACT(G124,"METHOD"),EXACT(G124,"DEFINITION"),EXACT(G124,"INTERPRETATION")),OR(EXACT(H124,"YES"),EXACT(H124,"NO"))),"VALID","INVALID - CONTROLLED TOKEN"))</x:f>
      </x:c>
      <x:c r="P124" s="30" t="str">
        <x:f>IF(A124="","",IF(AND(B124&lt;&gt;"",C124&lt;&gt;"",D124&lt;&gt;"",E124&lt;&gt;"",F124&lt;&gt;"",E124&lt;&gt;F124,I124&lt;&gt;"",J124&lt;&gt;""),"VALID","INVALID - REQUIRED FIELD"))</x:f>
      </x:c>
      <x:c r="Q124" s="30" t="str">
        <x:f>IF(A124="","",IF(AND(K124="VALID",L124="VALID",M124="VALID",N124="VALID",O124="VALID",P124="VALID"),"VALID","INVALID - CONFLICT OWNERSHIP / CONTROL"))</x:f>
      </x:c>
      <x:c r="R124" s="30" t="str">
        <x:f>IF(A124="","",B124&amp;"|~|"&amp;C124&amp;"|~|"&amp;D124)</x:f>
      </x:c>
    </x:row>
    <x:row r="125">
      <x:c r="A125" s="24"/>
      <x:c r="B125" s="24"/>
      <x:c r="C125" s="24"/>
      <x:c r="D125" s="24"/>
      <x:c r="E125" s="24"/>
      <x:c r="F125" s="24"/>
      <x:c r="G125" s="24"/>
      <x:c r="H125" s="24"/>
      <x:c r="I125" s="24"/>
      <x:c r="J125" s="24"/>
      <x:c r="K125" s="30" t="str">
        <x:f>IF(A125="","",IF(COUNTIF($A$6:$A$205,A125)=1,"VALID","INVALID - DUPLICATE CONFLICT ID"))</x:f>
      </x:c>
      <x:c r="L125" s="30" t="str">
        <x:f>IF(A125="","",IF(AND(COUNTIF(CLAIM_REGISTER!$A$6:$A$205,C125)=1,EXACT(R125,INDEX(CLAIM_REGISTER!$R$6:$R$205,MATCH(C125,CLAIM_REGISTER!$A$6:$A$205,0)))),"VALID","INVALID - CLAIM OWNERSHIP"))</x:f>
      </x:c>
      <x:c r="M125" s="30" t="str">
        <x:f>IF(A125="","",IF(AND(COUNTIF(EVIDENCE_RECORDS!$A$6:$A$205,E125)=1,EXACT(R125,INDEX(EVIDENCE_RECORDS!$AL$6:$AL$205,MATCH(E125,EVIDENCE_RECORDS!$A$6:$A$205,0))),INDEX(EVIDENCE_RECORDS!$AD$6:$AD$205,MATCH(E125,EVIDENCE_RECORDS!$A$6:$A$205,0))="VALID"),"VALID","INVALID - EVIDENCE A OWNERSHIP"))</x:f>
      </x:c>
      <x:c r="N125" s="30" t="str">
        <x:f>IF(A125="","",IF(AND(COUNTIF(EVIDENCE_RECORDS!$A$6:$A$205,F125)=1,EXACT(R125,INDEX(EVIDENCE_RECORDS!$AL$6:$AL$205,MATCH(F125,EVIDENCE_RECORDS!$A$6:$A$205,0))),INDEX(EVIDENCE_RECORDS!$AD$6:$AD$205,MATCH(F125,EVIDENCE_RECORDS!$A$6:$A$205,0))="VALID"),"VALID","INVALID - EVIDENCE B OWNERSHIP"))</x:f>
      </x:c>
      <x:c r="O125" s="30" t="str">
        <x:f>IF(A125="","",IF(AND(OR(EXACT(G125,"FACT"),EXACT(G125,"SCOPE"),EXACT(G125,"TIME"),EXACT(G125,"METHOD"),EXACT(G125,"DEFINITION"),EXACT(G125,"INTERPRETATION")),OR(EXACT(H125,"YES"),EXACT(H125,"NO"))),"VALID","INVALID - CONTROLLED TOKEN"))</x:f>
      </x:c>
      <x:c r="P125" s="30" t="str">
        <x:f>IF(A125="","",IF(AND(B125&lt;&gt;"",C125&lt;&gt;"",D125&lt;&gt;"",E125&lt;&gt;"",F125&lt;&gt;"",E125&lt;&gt;F125,I125&lt;&gt;"",J125&lt;&gt;""),"VALID","INVALID - REQUIRED FIELD"))</x:f>
      </x:c>
      <x:c r="Q125" s="30" t="str">
        <x:f>IF(A125="","",IF(AND(K125="VALID",L125="VALID",M125="VALID",N125="VALID",O125="VALID",P125="VALID"),"VALID","INVALID - CONFLICT OWNERSHIP / CONTROL"))</x:f>
      </x:c>
      <x:c r="R125" s="30" t="str">
        <x:f>IF(A125="","",B125&amp;"|~|"&amp;C125&amp;"|~|"&amp;D125)</x:f>
      </x:c>
    </x:row>
    <x:row r="126">
      <x:c r="A126" s="24"/>
      <x:c r="B126" s="24"/>
      <x:c r="C126" s="24"/>
      <x:c r="D126" s="24"/>
      <x:c r="E126" s="24"/>
      <x:c r="F126" s="24"/>
      <x:c r="G126" s="24"/>
      <x:c r="H126" s="24"/>
      <x:c r="I126" s="24"/>
      <x:c r="J126" s="24"/>
      <x:c r="K126" s="30" t="str">
        <x:f>IF(A126="","",IF(COUNTIF($A$6:$A$205,A126)=1,"VALID","INVALID - DUPLICATE CONFLICT ID"))</x:f>
      </x:c>
      <x:c r="L126" s="30" t="str">
        <x:f>IF(A126="","",IF(AND(COUNTIF(CLAIM_REGISTER!$A$6:$A$205,C126)=1,EXACT(R126,INDEX(CLAIM_REGISTER!$R$6:$R$205,MATCH(C126,CLAIM_REGISTER!$A$6:$A$205,0)))),"VALID","INVALID - CLAIM OWNERSHIP"))</x:f>
      </x:c>
      <x:c r="M126" s="30" t="str">
        <x:f>IF(A126="","",IF(AND(COUNTIF(EVIDENCE_RECORDS!$A$6:$A$205,E126)=1,EXACT(R126,INDEX(EVIDENCE_RECORDS!$AL$6:$AL$205,MATCH(E126,EVIDENCE_RECORDS!$A$6:$A$205,0))),INDEX(EVIDENCE_RECORDS!$AD$6:$AD$205,MATCH(E126,EVIDENCE_RECORDS!$A$6:$A$205,0))="VALID"),"VALID","INVALID - EVIDENCE A OWNERSHIP"))</x:f>
      </x:c>
      <x:c r="N126" s="30" t="str">
        <x:f>IF(A126="","",IF(AND(COUNTIF(EVIDENCE_RECORDS!$A$6:$A$205,F126)=1,EXACT(R126,INDEX(EVIDENCE_RECORDS!$AL$6:$AL$205,MATCH(F126,EVIDENCE_RECORDS!$A$6:$A$205,0))),INDEX(EVIDENCE_RECORDS!$AD$6:$AD$205,MATCH(F126,EVIDENCE_RECORDS!$A$6:$A$205,0))="VALID"),"VALID","INVALID - EVIDENCE B OWNERSHIP"))</x:f>
      </x:c>
      <x:c r="O126" s="30" t="str">
        <x:f>IF(A126="","",IF(AND(OR(EXACT(G126,"FACT"),EXACT(G126,"SCOPE"),EXACT(G126,"TIME"),EXACT(G126,"METHOD"),EXACT(G126,"DEFINITION"),EXACT(G126,"INTERPRETATION")),OR(EXACT(H126,"YES"),EXACT(H126,"NO"))),"VALID","INVALID - CONTROLLED TOKEN"))</x:f>
      </x:c>
      <x:c r="P126" s="30" t="str">
        <x:f>IF(A126="","",IF(AND(B126&lt;&gt;"",C126&lt;&gt;"",D126&lt;&gt;"",E126&lt;&gt;"",F126&lt;&gt;"",E126&lt;&gt;F126,I126&lt;&gt;"",J126&lt;&gt;""),"VALID","INVALID - REQUIRED FIELD"))</x:f>
      </x:c>
      <x:c r="Q126" s="30" t="str">
        <x:f>IF(A126="","",IF(AND(K126="VALID",L126="VALID",M126="VALID",N126="VALID",O126="VALID",P126="VALID"),"VALID","INVALID - CONFLICT OWNERSHIP / CONTROL"))</x:f>
      </x:c>
      <x:c r="R126" s="30" t="str">
        <x:f>IF(A126="","",B126&amp;"|~|"&amp;C126&amp;"|~|"&amp;D126)</x:f>
      </x:c>
    </x:row>
    <x:row r="127">
      <x:c r="A127" s="24"/>
      <x:c r="B127" s="24"/>
      <x:c r="C127" s="24"/>
      <x:c r="D127" s="24"/>
      <x:c r="E127" s="24"/>
      <x:c r="F127" s="24"/>
      <x:c r="G127" s="24"/>
      <x:c r="H127" s="24"/>
      <x:c r="I127" s="24"/>
      <x:c r="J127" s="24"/>
      <x:c r="K127" s="30" t="str">
        <x:f>IF(A127="","",IF(COUNTIF($A$6:$A$205,A127)=1,"VALID","INVALID - DUPLICATE CONFLICT ID"))</x:f>
      </x:c>
      <x:c r="L127" s="30" t="str">
        <x:f>IF(A127="","",IF(AND(COUNTIF(CLAIM_REGISTER!$A$6:$A$205,C127)=1,EXACT(R127,INDEX(CLAIM_REGISTER!$R$6:$R$205,MATCH(C127,CLAIM_REGISTER!$A$6:$A$205,0)))),"VALID","INVALID - CLAIM OWNERSHIP"))</x:f>
      </x:c>
      <x:c r="M127" s="30" t="str">
        <x:f>IF(A127="","",IF(AND(COUNTIF(EVIDENCE_RECORDS!$A$6:$A$205,E127)=1,EXACT(R127,INDEX(EVIDENCE_RECORDS!$AL$6:$AL$205,MATCH(E127,EVIDENCE_RECORDS!$A$6:$A$205,0))),INDEX(EVIDENCE_RECORDS!$AD$6:$AD$205,MATCH(E127,EVIDENCE_RECORDS!$A$6:$A$205,0))="VALID"),"VALID","INVALID - EVIDENCE A OWNERSHIP"))</x:f>
      </x:c>
      <x:c r="N127" s="30" t="str">
        <x:f>IF(A127="","",IF(AND(COUNTIF(EVIDENCE_RECORDS!$A$6:$A$205,F127)=1,EXACT(R127,INDEX(EVIDENCE_RECORDS!$AL$6:$AL$205,MATCH(F127,EVIDENCE_RECORDS!$A$6:$A$205,0))),INDEX(EVIDENCE_RECORDS!$AD$6:$AD$205,MATCH(F127,EVIDENCE_RECORDS!$A$6:$A$205,0))="VALID"),"VALID","INVALID - EVIDENCE B OWNERSHIP"))</x:f>
      </x:c>
      <x:c r="O127" s="30" t="str">
        <x:f>IF(A127="","",IF(AND(OR(EXACT(G127,"FACT"),EXACT(G127,"SCOPE"),EXACT(G127,"TIME"),EXACT(G127,"METHOD"),EXACT(G127,"DEFINITION"),EXACT(G127,"INTERPRETATION")),OR(EXACT(H127,"YES"),EXACT(H127,"NO"))),"VALID","INVALID - CONTROLLED TOKEN"))</x:f>
      </x:c>
      <x:c r="P127" s="30" t="str">
        <x:f>IF(A127="","",IF(AND(B127&lt;&gt;"",C127&lt;&gt;"",D127&lt;&gt;"",E127&lt;&gt;"",F127&lt;&gt;"",E127&lt;&gt;F127,I127&lt;&gt;"",J127&lt;&gt;""),"VALID","INVALID - REQUIRED FIELD"))</x:f>
      </x:c>
      <x:c r="Q127" s="30" t="str">
        <x:f>IF(A127="","",IF(AND(K127="VALID",L127="VALID",M127="VALID",N127="VALID",O127="VALID",P127="VALID"),"VALID","INVALID - CONFLICT OWNERSHIP / CONTROL"))</x:f>
      </x:c>
      <x:c r="R127" s="30" t="str">
        <x:f>IF(A127="","",B127&amp;"|~|"&amp;C127&amp;"|~|"&amp;D127)</x:f>
      </x:c>
    </x:row>
    <x:row r="128">
      <x:c r="A128" s="24"/>
      <x:c r="B128" s="24"/>
      <x:c r="C128" s="24"/>
      <x:c r="D128" s="24"/>
      <x:c r="E128" s="24"/>
      <x:c r="F128" s="24"/>
      <x:c r="G128" s="24"/>
      <x:c r="H128" s="24"/>
      <x:c r="I128" s="24"/>
      <x:c r="J128" s="24"/>
      <x:c r="K128" s="30" t="str">
        <x:f>IF(A128="","",IF(COUNTIF($A$6:$A$205,A128)=1,"VALID","INVALID - DUPLICATE CONFLICT ID"))</x:f>
      </x:c>
      <x:c r="L128" s="30" t="str">
        <x:f>IF(A128="","",IF(AND(COUNTIF(CLAIM_REGISTER!$A$6:$A$205,C128)=1,EXACT(R128,INDEX(CLAIM_REGISTER!$R$6:$R$205,MATCH(C128,CLAIM_REGISTER!$A$6:$A$205,0)))),"VALID","INVALID - CLAIM OWNERSHIP"))</x:f>
      </x:c>
      <x:c r="M128" s="30" t="str">
        <x:f>IF(A128="","",IF(AND(COUNTIF(EVIDENCE_RECORDS!$A$6:$A$205,E128)=1,EXACT(R128,INDEX(EVIDENCE_RECORDS!$AL$6:$AL$205,MATCH(E128,EVIDENCE_RECORDS!$A$6:$A$205,0))),INDEX(EVIDENCE_RECORDS!$AD$6:$AD$205,MATCH(E128,EVIDENCE_RECORDS!$A$6:$A$205,0))="VALID"),"VALID","INVALID - EVIDENCE A OWNERSHIP"))</x:f>
      </x:c>
      <x:c r="N128" s="30" t="str">
        <x:f>IF(A128="","",IF(AND(COUNTIF(EVIDENCE_RECORDS!$A$6:$A$205,F128)=1,EXACT(R128,INDEX(EVIDENCE_RECORDS!$AL$6:$AL$205,MATCH(F128,EVIDENCE_RECORDS!$A$6:$A$205,0))),INDEX(EVIDENCE_RECORDS!$AD$6:$AD$205,MATCH(F128,EVIDENCE_RECORDS!$A$6:$A$205,0))="VALID"),"VALID","INVALID - EVIDENCE B OWNERSHIP"))</x:f>
      </x:c>
      <x:c r="O128" s="30" t="str">
        <x:f>IF(A128="","",IF(AND(OR(EXACT(G128,"FACT"),EXACT(G128,"SCOPE"),EXACT(G128,"TIME"),EXACT(G128,"METHOD"),EXACT(G128,"DEFINITION"),EXACT(G128,"INTERPRETATION")),OR(EXACT(H128,"YES"),EXACT(H128,"NO"))),"VALID","INVALID - CONTROLLED TOKEN"))</x:f>
      </x:c>
      <x:c r="P128" s="30" t="str">
        <x:f>IF(A128="","",IF(AND(B128&lt;&gt;"",C128&lt;&gt;"",D128&lt;&gt;"",E128&lt;&gt;"",F128&lt;&gt;"",E128&lt;&gt;F128,I128&lt;&gt;"",J128&lt;&gt;""),"VALID","INVALID - REQUIRED FIELD"))</x:f>
      </x:c>
      <x:c r="Q128" s="30" t="str">
        <x:f>IF(A128="","",IF(AND(K128="VALID",L128="VALID",M128="VALID",N128="VALID",O128="VALID",P128="VALID"),"VALID","INVALID - CONFLICT OWNERSHIP / CONTROL"))</x:f>
      </x:c>
      <x:c r="R128" s="30" t="str">
        <x:f>IF(A128="","",B128&amp;"|~|"&amp;C128&amp;"|~|"&amp;D128)</x:f>
      </x:c>
    </x:row>
    <x:row r="129">
      <x:c r="A129" s="24"/>
      <x:c r="B129" s="24"/>
      <x:c r="C129" s="24"/>
      <x:c r="D129" s="24"/>
      <x:c r="E129" s="24"/>
      <x:c r="F129" s="24"/>
      <x:c r="G129" s="24"/>
      <x:c r="H129" s="24"/>
      <x:c r="I129" s="24"/>
      <x:c r="J129" s="24"/>
      <x:c r="K129" s="30" t="str">
        <x:f>IF(A129="","",IF(COUNTIF($A$6:$A$205,A129)=1,"VALID","INVALID - DUPLICATE CONFLICT ID"))</x:f>
      </x:c>
      <x:c r="L129" s="30" t="str">
        <x:f>IF(A129="","",IF(AND(COUNTIF(CLAIM_REGISTER!$A$6:$A$205,C129)=1,EXACT(R129,INDEX(CLAIM_REGISTER!$R$6:$R$205,MATCH(C129,CLAIM_REGISTER!$A$6:$A$205,0)))),"VALID","INVALID - CLAIM OWNERSHIP"))</x:f>
      </x:c>
      <x:c r="M129" s="30" t="str">
        <x:f>IF(A129="","",IF(AND(COUNTIF(EVIDENCE_RECORDS!$A$6:$A$205,E129)=1,EXACT(R129,INDEX(EVIDENCE_RECORDS!$AL$6:$AL$205,MATCH(E129,EVIDENCE_RECORDS!$A$6:$A$205,0))),INDEX(EVIDENCE_RECORDS!$AD$6:$AD$205,MATCH(E129,EVIDENCE_RECORDS!$A$6:$A$205,0))="VALID"),"VALID","INVALID - EVIDENCE A OWNERSHIP"))</x:f>
      </x:c>
      <x:c r="N129" s="30" t="str">
        <x:f>IF(A129="","",IF(AND(COUNTIF(EVIDENCE_RECORDS!$A$6:$A$205,F129)=1,EXACT(R129,INDEX(EVIDENCE_RECORDS!$AL$6:$AL$205,MATCH(F129,EVIDENCE_RECORDS!$A$6:$A$205,0))),INDEX(EVIDENCE_RECORDS!$AD$6:$AD$205,MATCH(F129,EVIDENCE_RECORDS!$A$6:$A$205,0))="VALID"),"VALID","INVALID - EVIDENCE B OWNERSHIP"))</x:f>
      </x:c>
      <x:c r="O129" s="30" t="str">
        <x:f>IF(A129="","",IF(AND(OR(EXACT(G129,"FACT"),EXACT(G129,"SCOPE"),EXACT(G129,"TIME"),EXACT(G129,"METHOD"),EXACT(G129,"DEFINITION"),EXACT(G129,"INTERPRETATION")),OR(EXACT(H129,"YES"),EXACT(H129,"NO"))),"VALID","INVALID - CONTROLLED TOKEN"))</x:f>
      </x:c>
      <x:c r="P129" s="30" t="str">
        <x:f>IF(A129="","",IF(AND(B129&lt;&gt;"",C129&lt;&gt;"",D129&lt;&gt;"",E129&lt;&gt;"",F129&lt;&gt;"",E129&lt;&gt;F129,I129&lt;&gt;"",J129&lt;&gt;""),"VALID","INVALID - REQUIRED FIELD"))</x:f>
      </x:c>
      <x:c r="Q129" s="30" t="str">
        <x:f>IF(A129="","",IF(AND(K129="VALID",L129="VALID",M129="VALID",N129="VALID",O129="VALID",P129="VALID"),"VALID","INVALID - CONFLICT OWNERSHIP / CONTROL"))</x:f>
      </x:c>
      <x:c r="R129" s="30" t="str">
        <x:f>IF(A129="","",B129&amp;"|~|"&amp;C129&amp;"|~|"&amp;D129)</x:f>
      </x:c>
    </x:row>
    <x:row r="130">
      <x:c r="A130" s="24"/>
      <x:c r="B130" s="24"/>
      <x:c r="C130" s="24"/>
      <x:c r="D130" s="24"/>
      <x:c r="E130" s="24"/>
      <x:c r="F130" s="24"/>
      <x:c r="G130" s="24"/>
      <x:c r="H130" s="24"/>
      <x:c r="I130" s="24"/>
      <x:c r="J130" s="24"/>
      <x:c r="K130" s="30" t="str">
        <x:f>IF(A130="","",IF(COUNTIF($A$6:$A$205,A130)=1,"VALID","INVALID - DUPLICATE CONFLICT ID"))</x:f>
      </x:c>
      <x:c r="L130" s="30" t="str">
        <x:f>IF(A130="","",IF(AND(COUNTIF(CLAIM_REGISTER!$A$6:$A$205,C130)=1,EXACT(R130,INDEX(CLAIM_REGISTER!$R$6:$R$205,MATCH(C130,CLAIM_REGISTER!$A$6:$A$205,0)))),"VALID","INVALID - CLAIM OWNERSHIP"))</x:f>
      </x:c>
      <x:c r="M130" s="30" t="str">
        <x:f>IF(A130="","",IF(AND(COUNTIF(EVIDENCE_RECORDS!$A$6:$A$205,E130)=1,EXACT(R130,INDEX(EVIDENCE_RECORDS!$AL$6:$AL$205,MATCH(E130,EVIDENCE_RECORDS!$A$6:$A$205,0))),INDEX(EVIDENCE_RECORDS!$AD$6:$AD$205,MATCH(E130,EVIDENCE_RECORDS!$A$6:$A$205,0))="VALID"),"VALID","INVALID - EVIDENCE A OWNERSHIP"))</x:f>
      </x:c>
      <x:c r="N130" s="30" t="str">
        <x:f>IF(A130="","",IF(AND(COUNTIF(EVIDENCE_RECORDS!$A$6:$A$205,F130)=1,EXACT(R130,INDEX(EVIDENCE_RECORDS!$AL$6:$AL$205,MATCH(F130,EVIDENCE_RECORDS!$A$6:$A$205,0))),INDEX(EVIDENCE_RECORDS!$AD$6:$AD$205,MATCH(F130,EVIDENCE_RECORDS!$A$6:$A$205,0))="VALID"),"VALID","INVALID - EVIDENCE B OWNERSHIP"))</x:f>
      </x:c>
      <x:c r="O130" s="30" t="str">
        <x:f>IF(A130="","",IF(AND(OR(EXACT(G130,"FACT"),EXACT(G130,"SCOPE"),EXACT(G130,"TIME"),EXACT(G130,"METHOD"),EXACT(G130,"DEFINITION"),EXACT(G130,"INTERPRETATION")),OR(EXACT(H130,"YES"),EXACT(H130,"NO"))),"VALID","INVALID - CONTROLLED TOKEN"))</x:f>
      </x:c>
      <x:c r="P130" s="30" t="str">
        <x:f>IF(A130="","",IF(AND(B130&lt;&gt;"",C130&lt;&gt;"",D130&lt;&gt;"",E130&lt;&gt;"",F130&lt;&gt;"",E130&lt;&gt;F130,I130&lt;&gt;"",J130&lt;&gt;""),"VALID","INVALID - REQUIRED FIELD"))</x:f>
      </x:c>
      <x:c r="Q130" s="30" t="str">
        <x:f>IF(A130="","",IF(AND(K130="VALID",L130="VALID",M130="VALID",N130="VALID",O130="VALID",P130="VALID"),"VALID","INVALID - CONFLICT OWNERSHIP / CONTROL"))</x:f>
      </x:c>
      <x:c r="R130" s="30" t="str">
        <x:f>IF(A130="","",B130&amp;"|~|"&amp;C130&amp;"|~|"&amp;D130)</x:f>
      </x:c>
    </x:row>
    <x:row r="131">
      <x:c r="A131" s="24"/>
      <x:c r="B131" s="24"/>
      <x:c r="C131" s="24"/>
      <x:c r="D131" s="24"/>
      <x:c r="E131" s="24"/>
      <x:c r="F131" s="24"/>
      <x:c r="G131" s="24"/>
      <x:c r="H131" s="24"/>
      <x:c r="I131" s="24"/>
      <x:c r="J131" s="24"/>
      <x:c r="K131" s="30" t="str">
        <x:f>IF(A131="","",IF(COUNTIF($A$6:$A$205,A131)=1,"VALID","INVALID - DUPLICATE CONFLICT ID"))</x:f>
      </x:c>
      <x:c r="L131" s="30" t="str">
        <x:f>IF(A131="","",IF(AND(COUNTIF(CLAIM_REGISTER!$A$6:$A$205,C131)=1,EXACT(R131,INDEX(CLAIM_REGISTER!$R$6:$R$205,MATCH(C131,CLAIM_REGISTER!$A$6:$A$205,0)))),"VALID","INVALID - CLAIM OWNERSHIP"))</x:f>
      </x:c>
      <x:c r="M131" s="30" t="str">
        <x:f>IF(A131="","",IF(AND(COUNTIF(EVIDENCE_RECORDS!$A$6:$A$205,E131)=1,EXACT(R131,INDEX(EVIDENCE_RECORDS!$AL$6:$AL$205,MATCH(E131,EVIDENCE_RECORDS!$A$6:$A$205,0))),INDEX(EVIDENCE_RECORDS!$AD$6:$AD$205,MATCH(E131,EVIDENCE_RECORDS!$A$6:$A$205,0))="VALID"),"VALID","INVALID - EVIDENCE A OWNERSHIP"))</x:f>
      </x:c>
      <x:c r="N131" s="30" t="str">
        <x:f>IF(A131="","",IF(AND(COUNTIF(EVIDENCE_RECORDS!$A$6:$A$205,F131)=1,EXACT(R131,INDEX(EVIDENCE_RECORDS!$AL$6:$AL$205,MATCH(F131,EVIDENCE_RECORDS!$A$6:$A$205,0))),INDEX(EVIDENCE_RECORDS!$AD$6:$AD$205,MATCH(F131,EVIDENCE_RECORDS!$A$6:$A$205,0))="VALID"),"VALID","INVALID - EVIDENCE B OWNERSHIP"))</x:f>
      </x:c>
      <x:c r="O131" s="30" t="str">
        <x:f>IF(A131="","",IF(AND(OR(EXACT(G131,"FACT"),EXACT(G131,"SCOPE"),EXACT(G131,"TIME"),EXACT(G131,"METHOD"),EXACT(G131,"DEFINITION"),EXACT(G131,"INTERPRETATION")),OR(EXACT(H131,"YES"),EXACT(H131,"NO"))),"VALID","INVALID - CONTROLLED TOKEN"))</x:f>
      </x:c>
      <x:c r="P131" s="30" t="str">
        <x:f>IF(A131="","",IF(AND(B131&lt;&gt;"",C131&lt;&gt;"",D131&lt;&gt;"",E131&lt;&gt;"",F131&lt;&gt;"",E131&lt;&gt;F131,I131&lt;&gt;"",J131&lt;&gt;""),"VALID","INVALID - REQUIRED FIELD"))</x:f>
      </x:c>
      <x:c r="Q131" s="30" t="str">
        <x:f>IF(A131="","",IF(AND(K131="VALID",L131="VALID",M131="VALID",N131="VALID",O131="VALID",P131="VALID"),"VALID","INVALID - CONFLICT OWNERSHIP / CONTROL"))</x:f>
      </x:c>
      <x:c r="R131" s="30" t="str">
        <x:f>IF(A131="","",B131&amp;"|~|"&amp;C131&amp;"|~|"&amp;D131)</x:f>
      </x:c>
    </x:row>
    <x:row r="132">
      <x:c r="A132" s="24"/>
      <x:c r="B132" s="24"/>
      <x:c r="C132" s="24"/>
      <x:c r="D132" s="24"/>
      <x:c r="E132" s="24"/>
      <x:c r="F132" s="24"/>
      <x:c r="G132" s="24"/>
      <x:c r="H132" s="24"/>
      <x:c r="I132" s="24"/>
      <x:c r="J132" s="24"/>
      <x:c r="K132" s="30" t="str">
        <x:f>IF(A132="","",IF(COUNTIF($A$6:$A$205,A132)=1,"VALID","INVALID - DUPLICATE CONFLICT ID"))</x:f>
      </x:c>
      <x:c r="L132" s="30" t="str">
        <x:f>IF(A132="","",IF(AND(COUNTIF(CLAIM_REGISTER!$A$6:$A$205,C132)=1,EXACT(R132,INDEX(CLAIM_REGISTER!$R$6:$R$205,MATCH(C132,CLAIM_REGISTER!$A$6:$A$205,0)))),"VALID","INVALID - CLAIM OWNERSHIP"))</x:f>
      </x:c>
      <x:c r="M132" s="30" t="str">
        <x:f>IF(A132="","",IF(AND(COUNTIF(EVIDENCE_RECORDS!$A$6:$A$205,E132)=1,EXACT(R132,INDEX(EVIDENCE_RECORDS!$AL$6:$AL$205,MATCH(E132,EVIDENCE_RECORDS!$A$6:$A$205,0))),INDEX(EVIDENCE_RECORDS!$AD$6:$AD$205,MATCH(E132,EVIDENCE_RECORDS!$A$6:$A$205,0))="VALID"),"VALID","INVALID - EVIDENCE A OWNERSHIP"))</x:f>
      </x:c>
      <x:c r="N132" s="30" t="str">
        <x:f>IF(A132="","",IF(AND(COUNTIF(EVIDENCE_RECORDS!$A$6:$A$205,F132)=1,EXACT(R132,INDEX(EVIDENCE_RECORDS!$AL$6:$AL$205,MATCH(F132,EVIDENCE_RECORDS!$A$6:$A$205,0))),INDEX(EVIDENCE_RECORDS!$AD$6:$AD$205,MATCH(F132,EVIDENCE_RECORDS!$A$6:$A$205,0))="VALID"),"VALID","INVALID - EVIDENCE B OWNERSHIP"))</x:f>
      </x:c>
      <x:c r="O132" s="30" t="str">
        <x:f>IF(A132="","",IF(AND(OR(EXACT(G132,"FACT"),EXACT(G132,"SCOPE"),EXACT(G132,"TIME"),EXACT(G132,"METHOD"),EXACT(G132,"DEFINITION"),EXACT(G132,"INTERPRETATION")),OR(EXACT(H132,"YES"),EXACT(H132,"NO"))),"VALID","INVALID - CONTROLLED TOKEN"))</x:f>
      </x:c>
      <x:c r="P132" s="30" t="str">
        <x:f>IF(A132="","",IF(AND(B132&lt;&gt;"",C132&lt;&gt;"",D132&lt;&gt;"",E132&lt;&gt;"",F132&lt;&gt;"",E132&lt;&gt;F132,I132&lt;&gt;"",J132&lt;&gt;""),"VALID","INVALID - REQUIRED FIELD"))</x:f>
      </x:c>
      <x:c r="Q132" s="30" t="str">
        <x:f>IF(A132="","",IF(AND(K132="VALID",L132="VALID",M132="VALID",N132="VALID",O132="VALID",P132="VALID"),"VALID","INVALID - CONFLICT OWNERSHIP / CONTROL"))</x:f>
      </x:c>
      <x:c r="R132" s="30" t="str">
        <x:f>IF(A132="","",B132&amp;"|~|"&amp;C132&amp;"|~|"&amp;D132)</x:f>
      </x:c>
    </x:row>
    <x:row r="133">
      <x:c r="A133" s="24"/>
      <x:c r="B133" s="24"/>
      <x:c r="C133" s="24"/>
      <x:c r="D133" s="24"/>
      <x:c r="E133" s="24"/>
      <x:c r="F133" s="24"/>
      <x:c r="G133" s="24"/>
      <x:c r="H133" s="24"/>
      <x:c r="I133" s="24"/>
      <x:c r="J133" s="24"/>
      <x:c r="K133" s="30" t="str">
        <x:f>IF(A133="","",IF(COUNTIF($A$6:$A$205,A133)=1,"VALID","INVALID - DUPLICATE CONFLICT ID"))</x:f>
      </x:c>
      <x:c r="L133" s="30" t="str">
        <x:f>IF(A133="","",IF(AND(COUNTIF(CLAIM_REGISTER!$A$6:$A$205,C133)=1,EXACT(R133,INDEX(CLAIM_REGISTER!$R$6:$R$205,MATCH(C133,CLAIM_REGISTER!$A$6:$A$205,0)))),"VALID","INVALID - CLAIM OWNERSHIP"))</x:f>
      </x:c>
      <x:c r="M133" s="30" t="str">
        <x:f>IF(A133="","",IF(AND(COUNTIF(EVIDENCE_RECORDS!$A$6:$A$205,E133)=1,EXACT(R133,INDEX(EVIDENCE_RECORDS!$AL$6:$AL$205,MATCH(E133,EVIDENCE_RECORDS!$A$6:$A$205,0))),INDEX(EVIDENCE_RECORDS!$AD$6:$AD$205,MATCH(E133,EVIDENCE_RECORDS!$A$6:$A$205,0))="VALID"),"VALID","INVALID - EVIDENCE A OWNERSHIP"))</x:f>
      </x:c>
      <x:c r="N133" s="30" t="str">
        <x:f>IF(A133="","",IF(AND(COUNTIF(EVIDENCE_RECORDS!$A$6:$A$205,F133)=1,EXACT(R133,INDEX(EVIDENCE_RECORDS!$AL$6:$AL$205,MATCH(F133,EVIDENCE_RECORDS!$A$6:$A$205,0))),INDEX(EVIDENCE_RECORDS!$AD$6:$AD$205,MATCH(F133,EVIDENCE_RECORDS!$A$6:$A$205,0))="VALID"),"VALID","INVALID - EVIDENCE B OWNERSHIP"))</x:f>
      </x:c>
      <x:c r="O133" s="30" t="str">
        <x:f>IF(A133="","",IF(AND(OR(EXACT(G133,"FACT"),EXACT(G133,"SCOPE"),EXACT(G133,"TIME"),EXACT(G133,"METHOD"),EXACT(G133,"DEFINITION"),EXACT(G133,"INTERPRETATION")),OR(EXACT(H133,"YES"),EXACT(H133,"NO"))),"VALID","INVALID - CONTROLLED TOKEN"))</x:f>
      </x:c>
      <x:c r="P133" s="30" t="str">
        <x:f>IF(A133="","",IF(AND(B133&lt;&gt;"",C133&lt;&gt;"",D133&lt;&gt;"",E133&lt;&gt;"",F133&lt;&gt;"",E133&lt;&gt;F133,I133&lt;&gt;"",J133&lt;&gt;""),"VALID","INVALID - REQUIRED FIELD"))</x:f>
      </x:c>
      <x:c r="Q133" s="30" t="str">
        <x:f>IF(A133="","",IF(AND(K133="VALID",L133="VALID",M133="VALID",N133="VALID",O133="VALID",P133="VALID"),"VALID","INVALID - CONFLICT OWNERSHIP / CONTROL"))</x:f>
      </x:c>
      <x:c r="R133" s="30" t="str">
        <x:f>IF(A133="","",B133&amp;"|~|"&amp;C133&amp;"|~|"&amp;D133)</x:f>
      </x:c>
    </x:row>
    <x:row r="134">
      <x:c r="A134" s="24"/>
      <x:c r="B134" s="24"/>
      <x:c r="C134" s="24"/>
      <x:c r="D134" s="24"/>
      <x:c r="E134" s="24"/>
      <x:c r="F134" s="24"/>
      <x:c r="G134" s="24"/>
      <x:c r="H134" s="24"/>
      <x:c r="I134" s="24"/>
      <x:c r="J134" s="24"/>
      <x:c r="K134" s="30" t="str">
        <x:f>IF(A134="","",IF(COUNTIF($A$6:$A$205,A134)=1,"VALID","INVALID - DUPLICATE CONFLICT ID"))</x:f>
      </x:c>
      <x:c r="L134" s="30" t="str">
        <x:f>IF(A134="","",IF(AND(COUNTIF(CLAIM_REGISTER!$A$6:$A$205,C134)=1,EXACT(R134,INDEX(CLAIM_REGISTER!$R$6:$R$205,MATCH(C134,CLAIM_REGISTER!$A$6:$A$205,0)))),"VALID","INVALID - CLAIM OWNERSHIP"))</x:f>
      </x:c>
      <x:c r="M134" s="30" t="str">
        <x:f>IF(A134="","",IF(AND(COUNTIF(EVIDENCE_RECORDS!$A$6:$A$205,E134)=1,EXACT(R134,INDEX(EVIDENCE_RECORDS!$AL$6:$AL$205,MATCH(E134,EVIDENCE_RECORDS!$A$6:$A$205,0))),INDEX(EVIDENCE_RECORDS!$AD$6:$AD$205,MATCH(E134,EVIDENCE_RECORDS!$A$6:$A$205,0))="VALID"),"VALID","INVALID - EVIDENCE A OWNERSHIP"))</x:f>
      </x:c>
      <x:c r="N134" s="30" t="str">
        <x:f>IF(A134="","",IF(AND(COUNTIF(EVIDENCE_RECORDS!$A$6:$A$205,F134)=1,EXACT(R134,INDEX(EVIDENCE_RECORDS!$AL$6:$AL$205,MATCH(F134,EVIDENCE_RECORDS!$A$6:$A$205,0))),INDEX(EVIDENCE_RECORDS!$AD$6:$AD$205,MATCH(F134,EVIDENCE_RECORDS!$A$6:$A$205,0))="VALID"),"VALID","INVALID - EVIDENCE B OWNERSHIP"))</x:f>
      </x:c>
      <x:c r="O134" s="30" t="str">
        <x:f>IF(A134="","",IF(AND(OR(EXACT(G134,"FACT"),EXACT(G134,"SCOPE"),EXACT(G134,"TIME"),EXACT(G134,"METHOD"),EXACT(G134,"DEFINITION"),EXACT(G134,"INTERPRETATION")),OR(EXACT(H134,"YES"),EXACT(H134,"NO"))),"VALID","INVALID - CONTROLLED TOKEN"))</x:f>
      </x:c>
      <x:c r="P134" s="30" t="str">
        <x:f>IF(A134="","",IF(AND(B134&lt;&gt;"",C134&lt;&gt;"",D134&lt;&gt;"",E134&lt;&gt;"",F134&lt;&gt;"",E134&lt;&gt;F134,I134&lt;&gt;"",J134&lt;&gt;""),"VALID","INVALID - REQUIRED FIELD"))</x:f>
      </x:c>
      <x:c r="Q134" s="30" t="str">
        <x:f>IF(A134="","",IF(AND(K134="VALID",L134="VALID",M134="VALID",N134="VALID",O134="VALID",P134="VALID"),"VALID","INVALID - CONFLICT OWNERSHIP / CONTROL"))</x:f>
      </x:c>
      <x:c r="R134" s="30" t="str">
        <x:f>IF(A134="","",B134&amp;"|~|"&amp;C134&amp;"|~|"&amp;D134)</x:f>
      </x:c>
    </x:row>
    <x:row r="135">
      <x:c r="A135" s="24"/>
      <x:c r="B135" s="24"/>
      <x:c r="C135" s="24"/>
      <x:c r="D135" s="24"/>
      <x:c r="E135" s="24"/>
      <x:c r="F135" s="24"/>
      <x:c r="G135" s="24"/>
      <x:c r="H135" s="24"/>
      <x:c r="I135" s="24"/>
      <x:c r="J135" s="24"/>
      <x:c r="K135" s="30" t="str">
        <x:f>IF(A135="","",IF(COUNTIF($A$6:$A$205,A135)=1,"VALID","INVALID - DUPLICATE CONFLICT ID"))</x:f>
      </x:c>
      <x:c r="L135" s="30" t="str">
        <x:f>IF(A135="","",IF(AND(COUNTIF(CLAIM_REGISTER!$A$6:$A$205,C135)=1,EXACT(R135,INDEX(CLAIM_REGISTER!$R$6:$R$205,MATCH(C135,CLAIM_REGISTER!$A$6:$A$205,0)))),"VALID","INVALID - CLAIM OWNERSHIP"))</x:f>
      </x:c>
      <x:c r="M135" s="30" t="str">
        <x:f>IF(A135="","",IF(AND(COUNTIF(EVIDENCE_RECORDS!$A$6:$A$205,E135)=1,EXACT(R135,INDEX(EVIDENCE_RECORDS!$AL$6:$AL$205,MATCH(E135,EVIDENCE_RECORDS!$A$6:$A$205,0))),INDEX(EVIDENCE_RECORDS!$AD$6:$AD$205,MATCH(E135,EVIDENCE_RECORDS!$A$6:$A$205,0))="VALID"),"VALID","INVALID - EVIDENCE A OWNERSHIP"))</x:f>
      </x:c>
      <x:c r="N135" s="30" t="str">
        <x:f>IF(A135="","",IF(AND(COUNTIF(EVIDENCE_RECORDS!$A$6:$A$205,F135)=1,EXACT(R135,INDEX(EVIDENCE_RECORDS!$AL$6:$AL$205,MATCH(F135,EVIDENCE_RECORDS!$A$6:$A$205,0))),INDEX(EVIDENCE_RECORDS!$AD$6:$AD$205,MATCH(F135,EVIDENCE_RECORDS!$A$6:$A$205,0))="VALID"),"VALID","INVALID - EVIDENCE B OWNERSHIP"))</x:f>
      </x:c>
      <x:c r="O135" s="30" t="str">
        <x:f>IF(A135="","",IF(AND(OR(EXACT(G135,"FACT"),EXACT(G135,"SCOPE"),EXACT(G135,"TIME"),EXACT(G135,"METHOD"),EXACT(G135,"DEFINITION"),EXACT(G135,"INTERPRETATION")),OR(EXACT(H135,"YES"),EXACT(H135,"NO"))),"VALID","INVALID - CONTROLLED TOKEN"))</x:f>
      </x:c>
      <x:c r="P135" s="30" t="str">
        <x:f>IF(A135="","",IF(AND(B135&lt;&gt;"",C135&lt;&gt;"",D135&lt;&gt;"",E135&lt;&gt;"",F135&lt;&gt;"",E135&lt;&gt;F135,I135&lt;&gt;"",J135&lt;&gt;""),"VALID","INVALID - REQUIRED FIELD"))</x:f>
      </x:c>
      <x:c r="Q135" s="30" t="str">
        <x:f>IF(A135="","",IF(AND(K135="VALID",L135="VALID",M135="VALID",N135="VALID",O135="VALID",P135="VALID"),"VALID","INVALID - CONFLICT OWNERSHIP / CONTROL"))</x:f>
      </x:c>
      <x:c r="R135" s="30" t="str">
        <x:f>IF(A135="","",B135&amp;"|~|"&amp;C135&amp;"|~|"&amp;D135)</x:f>
      </x:c>
    </x:row>
    <x:row r="136">
      <x:c r="A136" s="24"/>
      <x:c r="B136" s="24"/>
      <x:c r="C136" s="24"/>
      <x:c r="D136" s="24"/>
      <x:c r="E136" s="24"/>
      <x:c r="F136" s="24"/>
      <x:c r="G136" s="24"/>
      <x:c r="H136" s="24"/>
      <x:c r="I136" s="24"/>
      <x:c r="J136" s="24"/>
      <x:c r="K136" s="30" t="str">
        <x:f>IF(A136="","",IF(COUNTIF($A$6:$A$205,A136)=1,"VALID","INVALID - DUPLICATE CONFLICT ID"))</x:f>
      </x:c>
      <x:c r="L136" s="30" t="str">
        <x:f>IF(A136="","",IF(AND(COUNTIF(CLAIM_REGISTER!$A$6:$A$205,C136)=1,EXACT(R136,INDEX(CLAIM_REGISTER!$R$6:$R$205,MATCH(C136,CLAIM_REGISTER!$A$6:$A$205,0)))),"VALID","INVALID - CLAIM OWNERSHIP"))</x:f>
      </x:c>
      <x:c r="M136" s="30" t="str">
        <x:f>IF(A136="","",IF(AND(COUNTIF(EVIDENCE_RECORDS!$A$6:$A$205,E136)=1,EXACT(R136,INDEX(EVIDENCE_RECORDS!$AL$6:$AL$205,MATCH(E136,EVIDENCE_RECORDS!$A$6:$A$205,0))),INDEX(EVIDENCE_RECORDS!$AD$6:$AD$205,MATCH(E136,EVIDENCE_RECORDS!$A$6:$A$205,0))="VALID"),"VALID","INVALID - EVIDENCE A OWNERSHIP"))</x:f>
      </x:c>
      <x:c r="N136" s="30" t="str">
        <x:f>IF(A136="","",IF(AND(COUNTIF(EVIDENCE_RECORDS!$A$6:$A$205,F136)=1,EXACT(R136,INDEX(EVIDENCE_RECORDS!$AL$6:$AL$205,MATCH(F136,EVIDENCE_RECORDS!$A$6:$A$205,0))),INDEX(EVIDENCE_RECORDS!$AD$6:$AD$205,MATCH(F136,EVIDENCE_RECORDS!$A$6:$A$205,0))="VALID"),"VALID","INVALID - EVIDENCE B OWNERSHIP"))</x:f>
      </x:c>
      <x:c r="O136" s="30" t="str">
        <x:f>IF(A136="","",IF(AND(OR(EXACT(G136,"FACT"),EXACT(G136,"SCOPE"),EXACT(G136,"TIME"),EXACT(G136,"METHOD"),EXACT(G136,"DEFINITION"),EXACT(G136,"INTERPRETATION")),OR(EXACT(H136,"YES"),EXACT(H136,"NO"))),"VALID","INVALID - CONTROLLED TOKEN"))</x:f>
      </x:c>
      <x:c r="P136" s="30" t="str">
        <x:f>IF(A136="","",IF(AND(B136&lt;&gt;"",C136&lt;&gt;"",D136&lt;&gt;"",E136&lt;&gt;"",F136&lt;&gt;"",E136&lt;&gt;F136,I136&lt;&gt;"",J136&lt;&gt;""),"VALID","INVALID - REQUIRED FIELD"))</x:f>
      </x:c>
      <x:c r="Q136" s="30" t="str">
        <x:f>IF(A136="","",IF(AND(K136="VALID",L136="VALID",M136="VALID",N136="VALID",O136="VALID",P136="VALID"),"VALID","INVALID - CONFLICT OWNERSHIP / CONTROL"))</x:f>
      </x:c>
      <x:c r="R136" s="30" t="str">
        <x:f>IF(A136="","",B136&amp;"|~|"&amp;C136&amp;"|~|"&amp;D136)</x:f>
      </x:c>
    </x:row>
    <x:row r="137">
      <x:c r="A137" s="24"/>
      <x:c r="B137" s="24"/>
      <x:c r="C137" s="24"/>
      <x:c r="D137" s="24"/>
      <x:c r="E137" s="24"/>
      <x:c r="F137" s="24"/>
      <x:c r="G137" s="24"/>
      <x:c r="H137" s="24"/>
      <x:c r="I137" s="24"/>
      <x:c r="J137" s="24"/>
      <x:c r="K137" s="30" t="str">
        <x:f>IF(A137="","",IF(COUNTIF($A$6:$A$205,A137)=1,"VALID","INVALID - DUPLICATE CONFLICT ID"))</x:f>
      </x:c>
      <x:c r="L137" s="30" t="str">
        <x:f>IF(A137="","",IF(AND(COUNTIF(CLAIM_REGISTER!$A$6:$A$205,C137)=1,EXACT(R137,INDEX(CLAIM_REGISTER!$R$6:$R$205,MATCH(C137,CLAIM_REGISTER!$A$6:$A$205,0)))),"VALID","INVALID - CLAIM OWNERSHIP"))</x:f>
      </x:c>
      <x:c r="M137" s="30" t="str">
        <x:f>IF(A137="","",IF(AND(COUNTIF(EVIDENCE_RECORDS!$A$6:$A$205,E137)=1,EXACT(R137,INDEX(EVIDENCE_RECORDS!$AL$6:$AL$205,MATCH(E137,EVIDENCE_RECORDS!$A$6:$A$205,0))),INDEX(EVIDENCE_RECORDS!$AD$6:$AD$205,MATCH(E137,EVIDENCE_RECORDS!$A$6:$A$205,0))="VALID"),"VALID","INVALID - EVIDENCE A OWNERSHIP"))</x:f>
      </x:c>
      <x:c r="N137" s="30" t="str">
        <x:f>IF(A137="","",IF(AND(COUNTIF(EVIDENCE_RECORDS!$A$6:$A$205,F137)=1,EXACT(R137,INDEX(EVIDENCE_RECORDS!$AL$6:$AL$205,MATCH(F137,EVIDENCE_RECORDS!$A$6:$A$205,0))),INDEX(EVIDENCE_RECORDS!$AD$6:$AD$205,MATCH(F137,EVIDENCE_RECORDS!$A$6:$A$205,0))="VALID"),"VALID","INVALID - EVIDENCE B OWNERSHIP"))</x:f>
      </x:c>
      <x:c r="O137" s="30" t="str">
        <x:f>IF(A137="","",IF(AND(OR(EXACT(G137,"FACT"),EXACT(G137,"SCOPE"),EXACT(G137,"TIME"),EXACT(G137,"METHOD"),EXACT(G137,"DEFINITION"),EXACT(G137,"INTERPRETATION")),OR(EXACT(H137,"YES"),EXACT(H137,"NO"))),"VALID","INVALID - CONTROLLED TOKEN"))</x:f>
      </x:c>
      <x:c r="P137" s="30" t="str">
        <x:f>IF(A137="","",IF(AND(B137&lt;&gt;"",C137&lt;&gt;"",D137&lt;&gt;"",E137&lt;&gt;"",F137&lt;&gt;"",E137&lt;&gt;F137,I137&lt;&gt;"",J137&lt;&gt;""),"VALID","INVALID - REQUIRED FIELD"))</x:f>
      </x:c>
      <x:c r="Q137" s="30" t="str">
        <x:f>IF(A137="","",IF(AND(K137="VALID",L137="VALID",M137="VALID",N137="VALID",O137="VALID",P137="VALID"),"VALID","INVALID - CONFLICT OWNERSHIP / CONTROL"))</x:f>
      </x:c>
      <x:c r="R137" s="30" t="str">
        <x:f>IF(A137="","",B137&amp;"|~|"&amp;C137&amp;"|~|"&amp;D137)</x:f>
      </x:c>
    </x:row>
    <x:row r="138">
      <x:c r="A138" s="24"/>
      <x:c r="B138" s="24"/>
      <x:c r="C138" s="24"/>
      <x:c r="D138" s="24"/>
      <x:c r="E138" s="24"/>
      <x:c r="F138" s="24"/>
      <x:c r="G138" s="24"/>
      <x:c r="H138" s="24"/>
      <x:c r="I138" s="24"/>
      <x:c r="J138" s="24"/>
      <x:c r="K138" s="30" t="str">
        <x:f>IF(A138="","",IF(COUNTIF($A$6:$A$205,A138)=1,"VALID","INVALID - DUPLICATE CONFLICT ID"))</x:f>
      </x:c>
      <x:c r="L138" s="30" t="str">
        <x:f>IF(A138="","",IF(AND(COUNTIF(CLAIM_REGISTER!$A$6:$A$205,C138)=1,EXACT(R138,INDEX(CLAIM_REGISTER!$R$6:$R$205,MATCH(C138,CLAIM_REGISTER!$A$6:$A$205,0)))),"VALID","INVALID - CLAIM OWNERSHIP"))</x:f>
      </x:c>
      <x:c r="M138" s="30" t="str">
        <x:f>IF(A138="","",IF(AND(COUNTIF(EVIDENCE_RECORDS!$A$6:$A$205,E138)=1,EXACT(R138,INDEX(EVIDENCE_RECORDS!$AL$6:$AL$205,MATCH(E138,EVIDENCE_RECORDS!$A$6:$A$205,0))),INDEX(EVIDENCE_RECORDS!$AD$6:$AD$205,MATCH(E138,EVIDENCE_RECORDS!$A$6:$A$205,0))="VALID"),"VALID","INVALID - EVIDENCE A OWNERSHIP"))</x:f>
      </x:c>
      <x:c r="N138" s="30" t="str">
        <x:f>IF(A138="","",IF(AND(COUNTIF(EVIDENCE_RECORDS!$A$6:$A$205,F138)=1,EXACT(R138,INDEX(EVIDENCE_RECORDS!$AL$6:$AL$205,MATCH(F138,EVIDENCE_RECORDS!$A$6:$A$205,0))),INDEX(EVIDENCE_RECORDS!$AD$6:$AD$205,MATCH(F138,EVIDENCE_RECORDS!$A$6:$A$205,0))="VALID"),"VALID","INVALID - EVIDENCE B OWNERSHIP"))</x:f>
      </x:c>
      <x:c r="O138" s="30" t="str">
        <x:f>IF(A138="","",IF(AND(OR(EXACT(G138,"FACT"),EXACT(G138,"SCOPE"),EXACT(G138,"TIME"),EXACT(G138,"METHOD"),EXACT(G138,"DEFINITION"),EXACT(G138,"INTERPRETATION")),OR(EXACT(H138,"YES"),EXACT(H138,"NO"))),"VALID","INVALID - CONTROLLED TOKEN"))</x:f>
      </x:c>
      <x:c r="P138" s="30" t="str">
        <x:f>IF(A138="","",IF(AND(B138&lt;&gt;"",C138&lt;&gt;"",D138&lt;&gt;"",E138&lt;&gt;"",F138&lt;&gt;"",E138&lt;&gt;F138,I138&lt;&gt;"",J138&lt;&gt;""),"VALID","INVALID - REQUIRED FIELD"))</x:f>
      </x:c>
      <x:c r="Q138" s="30" t="str">
        <x:f>IF(A138="","",IF(AND(K138="VALID",L138="VALID",M138="VALID",N138="VALID",O138="VALID",P138="VALID"),"VALID","INVALID - CONFLICT OWNERSHIP / CONTROL"))</x:f>
      </x:c>
      <x:c r="R138" s="30" t="str">
        <x:f>IF(A138="","",B138&amp;"|~|"&amp;C138&amp;"|~|"&amp;D138)</x:f>
      </x:c>
    </x:row>
    <x:row r="139">
      <x:c r="A139" s="24"/>
      <x:c r="B139" s="24"/>
      <x:c r="C139" s="24"/>
      <x:c r="D139" s="24"/>
      <x:c r="E139" s="24"/>
      <x:c r="F139" s="24"/>
      <x:c r="G139" s="24"/>
      <x:c r="H139" s="24"/>
      <x:c r="I139" s="24"/>
      <x:c r="J139" s="24"/>
      <x:c r="K139" s="30" t="str">
        <x:f>IF(A139="","",IF(COUNTIF($A$6:$A$205,A139)=1,"VALID","INVALID - DUPLICATE CONFLICT ID"))</x:f>
      </x:c>
      <x:c r="L139" s="30" t="str">
        <x:f>IF(A139="","",IF(AND(COUNTIF(CLAIM_REGISTER!$A$6:$A$205,C139)=1,EXACT(R139,INDEX(CLAIM_REGISTER!$R$6:$R$205,MATCH(C139,CLAIM_REGISTER!$A$6:$A$205,0)))),"VALID","INVALID - CLAIM OWNERSHIP"))</x:f>
      </x:c>
      <x:c r="M139" s="30" t="str">
        <x:f>IF(A139="","",IF(AND(COUNTIF(EVIDENCE_RECORDS!$A$6:$A$205,E139)=1,EXACT(R139,INDEX(EVIDENCE_RECORDS!$AL$6:$AL$205,MATCH(E139,EVIDENCE_RECORDS!$A$6:$A$205,0))),INDEX(EVIDENCE_RECORDS!$AD$6:$AD$205,MATCH(E139,EVIDENCE_RECORDS!$A$6:$A$205,0))="VALID"),"VALID","INVALID - EVIDENCE A OWNERSHIP"))</x:f>
      </x:c>
      <x:c r="N139" s="30" t="str">
        <x:f>IF(A139="","",IF(AND(COUNTIF(EVIDENCE_RECORDS!$A$6:$A$205,F139)=1,EXACT(R139,INDEX(EVIDENCE_RECORDS!$AL$6:$AL$205,MATCH(F139,EVIDENCE_RECORDS!$A$6:$A$205,0))),INDEX(EVIDENCE_RECORDS!$AD$6:$AD$205,MATCH(F139,EVIDENCE_RECORDS!$A$6:$A$205,0))="VALID"),"VALID","INVALID - EVIDENCE B OWNERSHIP"))</x:f>
      </x:c>
      <x:c r="O139" s="30" t="str">
        <x:f>IF(A139="","",IF(AND(OR(EXACT(G139,"FACT"),EXACT(G139,"SCOPE"),EXACT(G139,"TIME"),EXACT(G139,"METHOD"),EXACT(G139,"DEFINITION"),EXACT(G139,"INTERPRETATION")),OR(EXACT(H139,"YES"),EXACT(H139,"NO"))),"VALID","INVALID - CONTROLLED TOKEN"))</x:f>
      </x:c>
      <x:c r="P139" s="30" t="str">
        <x:f>IF(A139="","",IF(AND(B139&lt;&gt;"",C139&lt;&gt;"",D139&lt;&gt;"",E139&lt;&gt;"",F139&lt;&gt;"",E139&lt;&gt;F139,I139&lt;&gt;"",J139&lt;&gt;""),"VALID","INVALID - REQUIRED FIELD"))</x:f>
      </x:c>
      <x:c r="Q139" s="30" t="str">
        <x:f>IF(A139="","",IF(AND(K139="VALID",L139="VALID",M139="VALID",N139="VALID",O139="VALID",P139="VALID"),"VALID","INVALID - CONFLICT OWNERSHIP / CONTROL"))</x:f>
      </x:c>
      <x:c r="R139" s="30" t="str">
        <x:f>IF(A139="","",B139&amp;"|~|"&amp;C139&amp;"|~|"&amp;D139)</x:f>
      </x:c>
    </x:row>
    <x:row r="140">
      <x:c r="A140" s="24"/>
      <x:c r="B140" s="24"/>
      <x:c r="C140" s="24"/>
      <x:c r="D140" s="24"/>
      <x:c r="E140" s="24"/>
      <x:c r="F140" s="24"/>
      <x:c r="G140" s="24"/>
      <x:c r="H140" s="24"/>
      <x:c r="I140" s="24"/>
      <x:c r="J140" s="24"/>
      <x:c r="K140" s="30" t="str">
        <x:f>IF(A140="","",IF(COUNTIF($A$6:$A$205,A140)=1,"VALID","INVALID - DUPLICATE CONFLICT ID"))</x:f>
      </x:c>
      <x:c r="L140" s="30" t="str">
        <x:f>IF(A140="","",IF(AND(COUNTIF(CLAIM_REGISTER!$A$6:$A$205,C140)=1,EXACT(R140,INDEX(CLAIM_REGISTER!$R$6:$R$205,MATCH(C140,CLAIM_REGISTER!$A$6:$A$205,0)))),"VALID","INVALID - CLAIM OWNERSHIP"))</x:f>
      </x:c>
      <x:c r="M140" s="30" t="str">
        <x:f>IF(A140="","",IF(AND(COUNTIF(EVIDENCE_RECORDS!$A$6:$A$205,E140)=1,EXACT(R140,INDEX(EVIDENCE_RECORDS!$AL$6:$AL$205,MATCH(E140,EVIDENCE_RECORDS!$A$6:$A$205,0))),INDEX(EVIDENCE_RECORDS!$AD$6:$AD$205,MATCH(E140,EVIDENCE_RECORDS!$A$6:$A$205,0))="VALID"),"VALID","INVALID - EVIDENCE A OWNERSHIP"))</x:f>
      </x:c>
      <x:c r="N140" s="30" t="str">
        <x:f>IF(A140="","",IF(AND(COUNTIF(EVIDENCE_RECORDS!$A$6:$A$205,F140)=1,EXACT(R140,INDEX(EVIDENCE_RECORDS!$AL$6:$AL$205,MATCH(F140,EVIDENCE_RECORDS!$A$6:$A$205,0))),INDEX(EVIDENCE_RECORDS!$AD$6:$AD$205,MATCH(F140,EVIDENCE_RECORDS!$A$6:$A$205,0))="VALID"),"VALID","INVALID - EVIDENCE B OWNERSHIP"))</x:f>
      </x:c>
      <x:c r="O140" s="30" t="str">
        <x:f>IF(A140="","",IF(AND(OR(EXACT(G140,"FACT"),EXACT(G140,"SCOPE"),EXACT(G140,"TIME"),EXACT(G140,"METHOD"),EXACT(G140,"DEFINITION"),EXACT(G140,"INTERPRETATION")),OR(EXACT(H140,"YES"),EXACT(H140,"NO"))),"VALID","INVALID - CONTROLLED TOKEN"))</x:f>
      </x:c>
      <x:c r="P140" s="30" t="str">
        <x:f>IF(A140="","",IF(AND(B140&lt;&gt;"",C140&lt;&gt;"",D140&lt;&gt;"",E140&lt;&gt;"",F140&lt;&gt;"",E140&lt;&gt;F140,I140&lt;&gt;"",J140&lt;&gt;""),"VALID","INVALID - REQUIRED FIELD"))</x:f>
      </x:c>
      <x:c r="Q140" s="30" t="str">
        <x:f>IF(A140="","",IF(AND(K140="VALID",L140="VALID",M140="VALID",N140="VALID",O140="VALID",P140="VALID"),"VALID","INVALID - CONFLICT OWNERSHIP / CONTROL"))</x:f>
      </x:c>
      <x:c r="R140" s="30" t="str">
        <x:f>IF(A140="","",B140&amp;"|~|"&amp;C140&amp;"|~|"&amp;D140)</x:f>
      </x:c>
    </x:row>
    <x:row r="141">
      <x:c r="A141" s="24"/>
      <x:c r="B141" s="24"/>
      <x:c r="C141" s="24"/>
      <x:c r="D141" s="24"/>
      <x:c r="E141" s="24"/>
      <x:c r="F141" s="24"/>
      <x:c r="G141" s="24"/>
      <x:c r="H141" s="24"/>
      <x:c r="I141" s="24"/>
      <x:c r="J141" s="24"/>
      <x:c r="K141" s="30" t="str">
        <x:f>IF(A141="","",IF(COUNTIF($A$6:$A$205,A141)=1,"VALID","INVALID - DUPLICATE CONFLICT ID"))</x:f>
      </x:c>
      <x:c r="L141" s="30" t="str">
        <x:f>IF(A141="","",IF(AND(COUNTIF(CLAIM_REGISTER!$A$6:$A$205,C141)=1,EXACT(R141,INDEX(CLAIM_REGISTER!$R$6:$R$205,MATCH(C141,CLAIM_REGISTER!$A$6:$A$205,0)))),"VALID","INVALID - CLAIM OWNERSHIP"))</x:f>
      </x:c>
      <x:c r="M141" s="30" t="str">
        <x:f>IF(A141="","",IF(AND(COUNTIF(EVIDENCE_RECORDS!$A$6:$A$205,E141)=1,EXACT(R141,INDEX(EVIDENCE_RECORDS!$AL$6:$AL$205,MATCH(E141,EVIDENCE_RECORDS!$A$6:$A$205,0))),INDEX(EVIDENCE_RECORDS!$AD$6:$AD$205,MATCH(E141,EVIDENCE_RECORDS!$A$6:$A$205,0))="VALID"),"VALID","INVALID - EVIDENCE A OWNERSHIP"))</x:f>
      </x:c>
      <x:c r="N141" s="30" t="str">
        <x:f>IF(A141="","",IF(AND(COUNTIF(EVIDENCE_RECORDS!$A$6:$A$205,F141)=1,EXACT(R141,INDEX(EVIDENCE_RECORDS!$AL$6:$AL$205,MATCH(F141,EVIDENCE_RECORDS!$A$6:$A$205,0))),INDEX(EVIDENCE_RECORDS!$AD$6:$AD$205,MATCH(F141,EVIDENCE_RECORDS!$A$6:$A$205,0))="VALID"),"VALID","INVALID - EVIDENCE B OWNERSHIP"))</x:f>
      </x:c>
      <x:c r="O141" s="30" t="str">
        <x:f>IF(A141="","",IF(AND(OR(EXACT(G141,"FACT"),EXACT(G141,"SCOPE"),EXACT(G141,"TIME"),EXACT(G141,"METHOD"),EXACT(G141,"DEFINITION"),EXACT(G141,"INTERPRETATION")),OR(EXACT(H141,"YES"),EXACT(H141,"NO"))),"VALID","INVALID - CONTROLLED TOKEN"))</x:f>
      </x:c>
      <x:c r="P141" s="30" t="str">
        <x:f>IF(A141="","",IF(AND(B141&lt;&gt;"",C141&lt;&gt;"",D141&lt;&gt;"",E141&lt;&gt;"",F141&lt;&gt;"",E141&lt;&gt;F141,I141&lt;&gt;"",J141&lt;&gt;""),"VALID","INVALID - REQUIRED FIELD"))</x:f>
      </x:c>
      <x:c r="Q141" s="30" t="str">
        <x:f>IF(A141="","",IF(AND(K141="VALID",L141="VALID",M141="VALID",N141="VALID",O141="VALID",P141="VALID"),"VALID","INVALID - CONFLICT OWNERSHIP / CONTROL"))</x:f>
      </x:c>
      <x:c r="R141" s="30" t="str">
        <x:f>IF(A141="","",B141&amp;"|~|"&amp;C141&amp;"|~|"&amp;D141)</x:f>
      </x:c>
    </x:row>
    <x:row r="142">
      <x:c r="A142" s="24"/>
      <x:c r="B142" s="24"/>
      <x:c r="C142" s="24"/>
      <x:c r="D142" s="24"/>
      <x:c r="E142" s="24"/>
      <x:c r="F142" s="24"/>
      <x:c r="G142" s="24"/>
      <x:c r="H142" s="24"/>
      <x:c r="I142" s="24"/>
      <x:c r="J142" s="24"/>
      <x:c r="K142" s="30" t="str">
        <x:f>IF(A142="","",IF(COUNTIF($A$6:$A$205,A142)=1,"VALID","INVALID - DUPLICATE CONFLICT ID"))</x:f>
      </x:c>
      <x:c r="L142" s="30" t="str">
        <x:f>IF(A142="","",IF(AND(COUNTIF(CLAIM_REGISTER!$A$6:$A$205,C142)=1,EXACT(R142,INDEX(CLAIM_REGISTER!$R$6:$R$205,MATCH(C142,CLAIM_REGISTER!$A$6:$A$205,0)))),"VALID","INVALID - CLAIM OWNERSHIP"))</x:f>
      </x:c>
      <x:c r="M142" s="30" t="str">
        <x:f>IF(A142="","",IF(AND(COUNTIF(EVIDENCE_RECORDS!$A$6:$A$205,E142)=1,EXACT(R142,INDEX(EVIDENCE_RECORDS!$AL$6:$AL$205,MATCH(E142,EVIDENCE_RECORDS!$A$6:$A$205,0))),INDEX(EVIDENCE_RECORDS!$AD$6:$AD$205,MATCH(E142,EVIDENCE_RECORDS!$A$6:$A$205,0))="VALID"),"VALID","INVALID - EVIDENCE A OWNERSHIP"))</x:f>
      </x:c>
      <x:c r="N142" s="30" t="str">
        <x:f>IF(A142="","",IF(AND(COUNTIF(EVIDENCE_RECORDS!$A$6:$A$205,F142)=1,EXACT(R142,INDEX(EVIDENCE_RECORDS!$AL$6:$AL$205,MATCH(F142,EVIDENCE_RECORDS!$A$6:$A$205,0))),INDEX(EVIDENCE_RECORDS!$AD$6:$AD$205,MATCH(F142,EVIDENCE_RECORDS!$A$6:$A$205,0))="VALID"),"VALID","INVALID - EVIDENCE B OWNERSHIP"))</x:f>
      </x:c>
      <x:c r="O142" s="30" t="str">
        <x:f>IF(A142="","",IF(AND(OR(EXACT(G142,"FACT"),EXACT(G142,"SCOPE"),EXACT(G142,"TIME"),EXACT(G142,"METHOD"),EXACT(G142,"DEFINITION"),EXACT(G142,"INTERPRETATION")),OR(EXACT(H142,"YES"),EXACT(H142,"NO"))),"VALID","INVALID - CONTROLLED TOKEN"))</x:f>
      </x:c>
      <x:c r="P142" s="30" t="str">
        <x:f>IF(A142="","",IF(AND(B142&lt;&gt;"",C142&lt;&gt;"",D142&lt;&gt;"",E142&lt;&gt;"",F142&lt;&gt;"",E142&lt;&gt;F142,I142&lt;&gt;"",J142&lt;&gt;""),"VALID","INVALID - REQUIRED FIELD"))</x:f>
      </x:c>
      <x:c r="Q142" s="30" t="str">
        <x:f>IF(A142="","",IF(AND(K142="VALID",L142="VALID",M142="VALID",N142="VALID",O142="VALID",P142="VALID"),"VALID","INVALID - CONFLICT OWNERSHIP / CONTROL"))</x:f>
      </x:c>
      <x:c r="R142" s="30" t="str">
        <x:f>IF(A142="","",B142&amp;"|~|"&amp;C142&amp;"|~|"&amp;D142)</x:f>
      </x:c>
    </x:row>
    <x:row r="143">
      <x:c r="A143" s="24"/>
      <x:c r="B143" s="24"/>
      <x:c r="C143" s="24"/>
      <x:c r="D143" s="24"/>
      <x:c r="E143" s="24"/>
      <x:c r="F143" s="24"/>
      <x:c r="G143" s="24"/>
      <x:c r="H143" s="24"/>
      <x:c r="I143" s="24"/>
      <x:c r="J143" s="24"/>
      <x:c r="K143" s="30" t="str">
        <x:f>IF(A143="","",IF(COUNTIF($A$6:$A$205,A143)=1,"VALID","INVALID - DUPLICATE CONFLICT ID"))</x:f>
      </x:c>
      <x:c r="L143" s="30" t="str">
        <x:f>IF(A143="","",IF(AND(COUNTIF(CLAIM_REGISTER!$A$6:$A$205,C143)=1,EXACT(R143,INDEX(CLAIM_REGISTER!$R$6:$R$205,MATCH(C143,CLAIM_REGISTER!$A$6:$A$205,0)))),"VALID","INVALID - CLAIM OWNERSHIP"))</x:f>
      </x:c>
      <x:c r="M143" s="30" t="str">
        <x:f>IF(A143="","",IF(AND(COUNTIF(EVIDENCE_RECORDS!$A$6:$A$205,E143)=1,EXACT(R143,INDEX(EVIDENCE_RECORDS!$AL$6:$AL$205,MATCH(E143,EVIDENCE_RECORDS!$A$6:$A$205,0))),INDEX(EVIDENCE_RECORDS!$AD$6:$AD$205,MATCH(E143,EVIDENCE_RECORDS!$A$6:$A$205,0))="VALID"),"VALID","INVALID - EVIDENCE A OWNERSHIP"))</x:f>
      </x:c>
      <x:c r="N143" s="30" t="str">
        <x:f>IF(A143="","",IF(AND(COUNTIF(EVIDENCE_RECORDS!$A$6:$A$205,F143)=1,EXACT(R143,INDEX(EVIDENCE_RECORDS!$AL$6:$AL$205,MATCH(F143,EVIDENCE_RECORDS!$A$6:$A$205,0))),INDEX(EVIDENCE_RECORDS!$AD$6:$AD$205,MATCH(F143,EVIDENCE_RECORDS!$A$6:$A$205,0))="VALID"),"VALID","INVALID - EVIDENCE B OWNERSHIP"))</x:f>
      </x:c>
      <x:c r="O143" s="30" t="str">
        <x:f>IF(A143="","",IF(AND(OR(EXACT(G143,"FACT"),EXACT(G143,"SCOPE"),EXACT(G143,"TIME"),EXACT(G143,"METHOD"),EXACT(G143,"DEFINITION"),EXACT(G143,"INTERPRETATION")),OR(EXACT(H143,"YES"),EXACT(H143,"NO"))),"VALID","INVALID - CONTROLLED TOKEN"))</x:f>
      </x:c>
      <x:c r="P143" s="30" t="str">
        <x:f>IF(A143="","",IF(AND(B143&lt;&gt;"",C143&lt;&gt;"",D143&lt;&gt;"",E143&lt;&gt;"",F143&lt;&gt;"",E143&lt;&gt;F143,I143&lt;&gt;"",J143&lt;&gt;""),"VALID","INVALID - REQUIRED FIELD"))</x:f>
      </x:c>
      <x:c r="Q143" s="30" t="str">
        <x:f>IF(A143="","",IF(AND(K143="VALID",L143="VALID",M143="VALID",N143="VALID",O143="VALID",P143="VALID"),"VALID","INVALID - CONFLICT OWNERSHIP / CONTROL"))</x:f>
      </x:c>
      <x:c r="R143" s="30" t="str">
        <x:f>IF(A143="","",B143&amp;"|~|"&amp;C143&amp;"|~|"&amp;D143)</x:f>
      </x:c>
    </x:row>
    <x:row r="144">
      <x:c r="A144" s="24"/>
      <x:c r="B144" s="24"/>
      <x:c r="C144" s="24"/>
      <x:c r="D144" s="24"/>
      <x:c r="E144" s="24"/>
      <x:c r="F144" s="24"/>
      <x:c r="G144" s="24"/>
      <x:c r="H144" s="24"/>
      <x:c r="I144" s="24"/>
      <x:c r="J144" s="24"/>
      <x:c r="K144" s="30" t="str">
        <x:f>IF(A144="","",IF(COUNTIF($A$6:$A$205,A144)=1,"VALID","INVALID - DUPLICATE CONFLICT ID"))</x:f>
      </x:c>
      <x:c r="L144" s="30" t="str">
        <x:f>IF(A144="","",IF(AND(COUNTIF(CLAIM_REGISTER!$A$6:$A$205,C144)=1,EXACT(R144,INDEX(CLAIM_REGISTER!$R$6:$R$205,MATCH(C144,CLAIM_REGISTER!$A$6:$A$205,0)))),"VALID","INVALID - CLAIM OWNERSHIP"))</x:f>
      </x:c>
      <x:c r="M144" s="30" t="str">
        <x:f>IF(A144="","",IF(AND(COUNTIF(EVIDENCE_RECORDS!$A$6:$A$205,E144)=1,EXACT(R144,INDEX(EVIDENCE_RECORDS!$AL$6:$AL$205,MATCH(E144,EVIDENCE_RECORDS!$A$6:$A$205,0))),INDEX(EVIDENCE_RECORDS!$AD$6:$AD$205,MATCH(E144,EVIDENCE_RECORDS!$A$6:$A$205,0))="VALID"),"VALID","INVALID - EVIDENCE A OWNERSHIP"))</x:f>
      </x:c>
      <x:c r="N144" s="30" t="str">
        <x:f>IF(A144="","",IF(AND(COUNTIF(EVIDENCE_RECORDS!$A$6:$A$205,F144)=1,EXACT(R144,INDEX(EVIDENCE_RECORDS!$AL$6:$AL$205,MATCH(F144,EVIDENCE_RECORDS!$A$6:$A$205,0))),INDEX(EVIDENCE_RECORDS!$AD$6:$AD$205,MATCH(F144,EVIDENCE_RECORDS!$A$6:$A$205,0))="VALID"),"VALID","INVALID - EVIDENCE B OWNERSHIP"))</x:f>
      </x:c>
      <x:c r="O144" s="30" t="str">
        <x:f>IF(A144="","",IF(AND(OR(EXACT(G144,"FACT"),EXACT(G144,"SCOPE"),EXACT(G144,"TIME"),EXACT(G144,"METHOD"),EXACT(G144,"DEFINITION"),EXACT(G144,"INTERPRETATION")),OR(EXACT(H144,"YES"),EXACT(H144,"NO"))),"VALID","INVALID - CONTROLLED TOKEN"))</x:f>
      </x:c>
      <x:c r="P144" s="30" t="str">
        <x:f>IF(A144="","",IF(AND(B144&lt;&gt;"",C144&lt;&gt;"",D144&lt;&gt;"",E144&lt;&gt;"",F144&lt;&gt;"",E144&lt;&gt;F144,I144&lt;&gt;"",J144&lt;&gt;""),"VALID","INVALID - REQUIRED FIELD"))</x:f>
      </x:c>
      <x:c r="Q144" s="30" t="str">
        <x:f>IF(A144="","",IF(AND(K144="VALID",L144="VALID",M144="VALID",N144="VALID",O144="VALID",P144="VALID"),"VALID","INVALID - CONFLICT OWNERSHIP / CONTROL"))</x:f>
      </x:c>
      <x:c r="R144" s="30" t="str">
        <x:f>IF(A144="","",B144&amp;"|~|"&amp;C144&amp;"|~|"&amp;D144)</x:f>
      </x:c>
    </x:row>
    <x:row r="145">
      <x:c r="A145" s="24"/>
      <x:c r="B145" s="24"/>
      <x:c r="C145" s="24"/>
      <x:c r="D145" s="24"/>
      <x:c r="E145" s="24"/>
      <x:c r="F145" s="24"/>
      <x:c r="G145" s="24"/>
      <x:c r="H145" s="24"/>
      <x:c r="I145" s="24"/>
      <x:c r="J145" s="24"/>
      <x:c r="K145" s="30" t="str">
        <x:f>IF(A145="","",IF(COUNTIF($A$6:$A$205,A145)=1,"VALID","INVALID - DUPLICATE CONFLICT ID"))</x:f>
      </x:c>
      <x:c r="L145" s="30" t="str">
        <x:f>IF(A145="","",IF(AND(COUNTIF(CLAIM_REGISTER!$A$6:$A$205,C145)=1,EXACT(R145,INDEX(CLAIM_REGISTER!$R$6:$R$205,MATCH(C145,CLAIM_REGISTER!$A$6:$A$205,0)))),"VALID","INVALID - CLAIM OWNERSHIP"))</x:f>
      </x:c>
      <x:c r="M145" s="30" t="str">
        <x:f>IF(A145="","",IF(AND(COUNTIF(EVIDENCE_RECORDS!$A$6:$A$205,E145)=1,EXACT(R145,INDEX(EVIDENCE_RECORDS!$AL$6:$AL$205,MATCH(E145,EVIDENCE_RECORDS!$A$6:$A$205,0))),INDEX(EVIDENCE_RECORDS!$AD$6:$AD$205,MATCH(E145,EVIDENCE_RECORDS!$A$6:$A$205,0))="VALID"),"VALID","INVALID - EVIDENCE A OWNERSHIP"))</x:f>
      </x:c>
      <x:c r="N145" s="30" t="str">
        <x:f>IF(A145="","",IF(AND(COUNTIF(EVIDENCE_RECORDS!$A$6:$A$205,F145)=1,EXACT(R145,INDEX(EVIDENCE_RECORDS!$AL$6:$AL$205,MATCH(F145,EVIDENCE_RECORDS!$A$6:$A$205,0))),INDEX(EVIDENCE_RECORDS!$AD$6:$AD$205,MATCH(F145,EVIDENCE_RECORDS!$A$6:$A$205,0))="VALID"),"VALID","INVALID - EVIDENCE B OWNERSHIP"))</x:f>
      </x:c>
      <x:c r="O145" s="30" t="str">
        <x:f>IF(A145="","",IF(AND(OR(EXACT(G145,"FACT"),EXACT(G145,"SCOPE"),EXACT(G145,"TIME"),EXACT(G145,"METHOD"),EXACT(G145,"DEFINITION"),EXACT(G145,"INTERPRETATION")),OR(EXACT(H145,"YES"),EXACT(H145,"NO"))),"VALID","INVALID - CONTROLLED TOKEN"))</x:f>
      </x:c>
      <x:c r="P145" s="30" t="str">
        <x:f>IF(A145="","",IF(AND(B145&lt;&gt;"",C145&lt;&gt;"",D145&lt;&gt;"",E145&lt;&gt;"",F145&lt;&gt;"",E145&lt;&gt;F145,I145&lt;&gt;"",J145&lt;&gt;""),"VALID","INVALID - REQUIRED FIELD"))</x:f>
      </x:c>
      <x:c r="Q145" s="30" t="str">
        <x:f>IF(A145="","",IF(AND(K145="VALID",L145="VALID",M145="VALID",N145="VALID",O145="VALID",P145="VALID"),"VALID","INVALID - CONFLICT OWNERSHIP / CONTROL"))</x:f>
      </x:c>
      <x:c r="R145" s="30" t="str">
        <x:f>IF(A145="","",B145&amp;"|~|"&amp;C145&amp;"|~|"&amp;D145)</x:f>
      </x:c>
    </x:row>
    <x:row r="146">
      <x:c r="A146" s="24"/>
      <x:c r="B146" s="24"/>
      <x:c r="C146" s="24"/>
      <x:c r="D146" s="24"/>
      <x:c r="E146" s="24"/>
      <x:c r="F146" s="24"/>
      <x:c r="G146" s="24"/>
      <x:c r="H146" s="24"/>
      <x:c r="I146" s="24"/>
      <x:c r="J146" s="24"/>
      <x:c r="K146" s="30" t="str">
        <x:f>IF(A146="","",IF(COUNTIF($A$6:$A$205,A146)=1,"VALID","INVALID - DUPLICATE CONFLICT ID"))</x:f>
      </x:c>
      <x:c r="L146" s="30" t="str">
        <x:f>IF(A146="","",IF(AND(COUNTIF(CLAIM_REGISTER!$A$6:$A$205,C146)=1,EXACT(R146,INDEX(CLAIM_REGISTER!$R$6:$R$205,MATCH(C146,CLAIM_REGISTER!$A$6:$A$205,0)))),"VALID","INVALID - CLAIM OWNERSHIP"))</x:f>
      </x:c>
      <x:c r="M146" s="30" t="str">
        <x:f>IF(A146="","",IF(AND(COUNTIF(EVIDENCE_RECORDS!$A$6:$A$205,E146)=1,EXACT(R146,INDEX(EVIDENCE_RECORDS!$AL$6:$AL$205,MATCH(E146,EVIDENCE_RECORDS!$A$6:$A$205,0))),INDEX(EVIDENCE_RECORDS!$AD$6:$AD$205,MATCH(E146,EVIDENCE_RECORDS!$A$6:$A$205,0))="VALID"),"VALID","INVALID - EVIDENCE A OWNERSHIP"))</x:f>
      </x:c>
      <x:c r="N146" s="30" t="str">
        <x:f>IF(A146="","",IF(AND(COUNTIF(EVIDENCE_RECORDS!$A$6:$A$205,F146)=1,EXACT(R146,INDEX(EVIDENCE_RECORDS!$AL$6:$AL$205,MATCH(F146,EVIDENCE_RECORDS!$A$6:$A$205,0))),INDEX(EVIDENCE_RECORDS!$AD$6:$AD$205,MATCH(F146,EVIDENCE_RECORDS!$A$6:$A$205,0))="VALID"),"VALID","INVALID - EVIDENCE B OWNERSHIP"))</x:f>
      </x:c>
      <x:c r="O146" s="30" t="str">
        <x:f>IF(A146="","",IF(AND(OR(EXACT(G146,"FACT"),EXACT(G146,"SCOPE"),EXACT(G146,"TIME"),EXACT(G146,"METHOD"),EXACT(G146,"DEFINITION"),EXACT(G146,"INTERPRETATION")),OR(EXACT(H146,"YES"),EXACT(H146,"NO"))),"VALID","INVALID - CONTROLLED TOKEN"))</x:f>
      </x:c>
      <x:c r="P146" s="30" t="str">
        <x:f>IF(A146="","",IF(AND(B146&lt;&gt;"",C146&lt;&gt;"",D146&lt;&gt;"",E146&lt;&gt;"",F146&lt;&gt;"",E146&lt;&gt;F146,I146&lt;&gt;"",J146&lt;&gt;""),"VALID","INVALID - REQUIRED FIELD"))</x:f>
      </x:c>
      <x:c r="Q146" s="30" t="str">
        <x:f>IF(A146="","",IF(AND(K146="VALID",L146="VALID",M146="VALID",N146="VALID",O146="VALID",P146="VALID"),"VALID","INVALID - CONFLICT OWNERSHIP / CONTROL"))</x:f>
      </x:c>
      <x:c r="R146" s="30" t="str">
        <x:f>IF(A146="","",B146&amp;"|~|"&amp;C146&amp;"|~|"&amp;D146)</x:f>
      </x:c>
    </x:row>
    <x:row r="147">
      <x:c r="A147" s="24"/>
      <x:c r="B147" s="24"/>
      <x:c r="C147" s="24"/>
      <x:c r="D147" s="24"/>
      <x:c r="E147" s="24"/>
      <x:c r="F147" s="24"/>
      <x:c r="G147" s="24"/>
      <x:c r="H147" s="24"/>
      <x:c r="I147" s="24"/>
      <x:c r="J147" s="24"/>
      <x:c r="K147" s="30" t="str">
        <x:f>IF(A147="","",IF(COUNTIF($A$6:$A$205,A147)=1,"VALID","INVALID - DUPLICATE CONFLICT ID"))</x:f>
      </x:c>
      <x:c r="L147" s="30" t="str">
        <x:f>IF(A147="","",IF(AND(COUNTIF(CLAIM_REGISTER!$A$6:$A$205,C147)=1,EXACT(R147,INDEX(CLAIM_REGISTER!$R$6:$R$205,MATCH(C147,CLAIM_REGISTER!$A$6:$A$205,0)))),"VALID","INVALID - CLAIM OWNERSHIP"))</x:f>
      </x:c>
      <x:c r="M147" s="30" t="str">
        <x:f>IF(A147="","",IF(AND(COUNTIF(EVIDENCE_RECORDS!$A$6:$A$205,E147)=1,EXACT(R147,INDEX(EVIDENCE_RECORDS!$AL$6:$AL$205,MATCH(E147,EVIDENCE_RECORDS!$A$6:$A$205,0))),INDEX(EVIDENCE_RECORDS!$AD$6:$AD$205,MATCH(E147,EVIDENCE_RECORDS!$A$6:$A$205,0))="VALID"),"VALID","INVALID - EVIDENCE A OWNERSHIP"))</x:f>
      </x:c>
      <x:c r="N147" s="30" t="str">
        <x:f>IF(A147="","",IF(AND(COUNTIF(EVIDENCE_RECORDS!$A$6:$A$205,F147)=1,EXACT(R147,INDEX(EVIDENCE_RECORDS!$AL$6:$AL$205,MATCH(F147,EVIDENCE_RECORDS!$A$6:$A$205,0))),INDEX(EVIDENCE_RECORDS!$AD$6:$AD$205,MATCH(F147,EVIDENCE_RECORDS!$A$6:$A$205,0))="VALID"),"VALID","INVALID - EVIDENCE B OWNERSHIP"))</x:f>
      </x:c>
      <x:c r="O147" s="30" t="str">
        <x:f>IF(A147="","",IF(AND(OR(EXACT(G147,"FACT"),EXACT(G147,"SCOPE"),EXACT(G147,"TIME"),EXACT(G147,"METHOD"),EXACT(G147,"DEFINITION"),EXACT(G147,"INTERPRETATION")),OR(EXACT(H147,"YES"),EXACT(H147,"NO"))),"VALID","INVALID - CONTROLLED TOKEN"))</x:f>
      </x:c>
      <x:c r="P147" s="30" t="str">
        <x:f>IF(A147="","",IF(AND(B147&lt;&gt;"",C147&lt;&gt;"",D147&lt;&gt;"",E147&lt;&gt;"",F147&lt;&gt;"",E147&lt;&gt;F147,I147&lt;&gt;"",J147&lt;&gt;""),"VALID","INVALID - REQUIRED FIELD"))</x:f>
      </x:c>
      <x:c r="Q147" s="30" t="str">
        <x:f>IF(A147="","",IF(AND(K147="VALID",L147="VALID",M147="VALID",N147="VALID",O147="VALID",P147="VALID"),"VALID","INVALID - CONFLICT OWNERSHIP / CONTROL"))</x:f>
      </x:c>
      <x:c r="R147" s="30" t="str">
        <x:f>IF(A147="","",B147&amp;"|~|"&amp;C147&amp;"|~|"&amp;D147)</x:f>
      </x:c>
    </x:row>
    <x:row r="148">
      <x:c r="A148" s="24"/>
      <x:c r="B148" s="24"/>
      <x:c r="C148" s="24"/>
      <x:c r="D148" s="24"/>
      <x:c r="E148" s="24"/>
      <x:c r="F148" s="24"/>
      <x:c r="G148" s="24"/>
      <x:c r="H148" s="24"/>
      <x:c r="I148" s="24"/>
      <x:c r="J148" s="24"/>
      <x:c r="K148" s="30" t="str">
        <x:f>IF(A148="","",IF(COUNTIF($A$6:$A$205,A148)=1,"VALID","INVALID - DUPLICATE CONFLICT ID"))</x:f>
      </x:c>
      <x:c r="L148" s="30" t="str">
        <x:f>IF(A148="","",IF(AND(COUNTIF(CLAIM_REGISTER!$A$6:$A$205,C148)=1,EXACT(R148,INDEX(CLAIM_REGISTER!$R$6:$R$205,MATCH(C148,CLAIM_REGISTER!$A$6:$A$205,0)))),"VALID","INVALID - CLAIM OWNERSHIP"))</x:f>
      </x:c>
      <x:c r="M148" s="30" t="str">
        <x:f>IF(A148="","",IF(AND(COUNTIF(EVIDENCE_RECORDS!$A$6:$A$205,E148)=1,EXACT(R148,INDEX(EVIDENCE_RECORDS!$AL$6:$AL$205,MATCH(E148,EVIDENCE_RECORDS!$A$6:$A$205,0))),INDEX(EVIDENCE_RECORDS!$AD$6:$AD$205,MATCH(E148,EVIDENCE_RECORDS!$A$6:$A$205,0))="VALID"),"VALID","INVALID - EVIDENCE A OWNERSHIP"))</x:f>
      </x:c>
      <x:c r="N148" s="30" t="str">
        <x:f>IF(A148="","",IF(AND(COUNTIF(EVIDENCE_RECORDS!$A$6:$A$205,F148)=1,EXACT(R148,INDEX(EVIDENCE_RECORDS!$AL$6:$AL$205,MATCH(F148,EVIDENCE_RECORDS!$A$6:$A$205,0))),INDEX(EVIDENCE_RECORDS!$AD$6:$AD$205,MATCH(F148,EVIDENCE_RECORDS!$A$6:$A$205,0))="VALID"),"VALID","INVALID - EVIDENCE B OWNERSHIP"))</x:f>
      </x:c>
      <x:c r="O148" s="30" t="str">
        <x:f>IF(A148="","",IF(AND(OR(EXACT(G148,"FACT"),EXACT(G148,"SCOPE"),EXACT(G148,"TIME"),EXACT(G148,"METHOD"),EXACT(G148,"DEFINITION"),EXACT(G148,"INTERPRETATION")),OR(EXACT(H148,"YES"),EXACT(H148,"NO"))),"VALID","INVALID - CONTROLLED TOKEN"))</x:f>
      </x:c>
      <x:c r="P148" s="30" t="str">
        <x:f>IF(A148="","",IF(AND(B148&lt;&gt;"",C148&lt;&gt;"",D148&lt;&gt;"",E148&lt;&gt;"",F148&lt;&gt;"",E148&lt;&gt;F148,I148&lt;&gt;"",J148&lt;&gt;""),"VALID","INVALID - REQUIRED FIELD"))</x:f>
      </x:c>
      <x:c r="Q148" s="30" t="str">
        <x:f>IF(A148="","",IF(AND(K148="VALID",L148="VALID",M148="VALID",N148="VALID",O148="VALID",P148="VALID"),"VALID","INVALID - CONFLICT OWNERSHIP / CONTROL"))</x:f>
      </x:c>
      <x:c r="R148" s="30" t="str">
        <x:f>IF(A148="","",B148&amp;"|~|"&amp;C148&amp;"|~|"&amp;D148)</x:f>
      </x:c>
    </x:row>
    <x:row r="149">
      <x:c r="A149" s="24"/>
      <x:c r="B149" s="24"/>
      <x:c r="C149" s="24"/>
      <x:c r="D149" s="24"/>
      <x:c r="E149" s="24"/>
      <x:c r="F149" s="24"/>
      <x:c r="G149" s="24"/>
      <x:c r="H149" s="24"/>
      <x:c r="I149" s="24"/>
      <x:c r="J149" s="24"/>
      <x:c r="K149" s="30" t="str">
        <x:f>IF(A149="","",IF(COUNTIF($A$6:$A$205,A149)=1,"VALID","INVALID - DUPLICATE CONFLICT ID"))</x:f>
      </x:c>
      <x:c r="L149" s="30" t="str">
        <x:f>IF(A149="","",IF(AND(COUNTIF(CLAIM_REGISTER!$A$6:$A$205,C149)=1,EXACT(R149,INDEX(CLAIM_REGISTER!$R$6:$R$205,MATCH(C149,CLAIM_REGISTER!$A$6:$A$205,0)))),"VALID","INVALID - CLAIM OWNERSHIP"))</x:f>
      </x:c>
      <x:c r="M149" s="30" t="str">
        <x:f>IF(A149="","",IF(AND(COUNTIF(EVIDENCE_RECORDS!$A$6:$A$205,E149)=1,EXACT(R149,INDEX(EVIDENCE_RECORDS!$AL$6:$AL$205,MATCH(E149,EVIDENCE_RECORDS!$A$6:$A$205,0))),INDEX(EVIDENCE_RECORDS!$AD$6:$AD$205,MATCH(E149,EVIDENCE_RECORDS!$A$6:$A$205,0))="VALID"),"VALID","INVALID - EVIDENCE A OWNERSHIP"))</x:f>
      </x:c>
      <x:c r="N149" s="30" t="str">
        <x:f>IF(A149="","",IF(AND(COUNTIF(EVIDENCE_RECORDS!$A$6:$A$205,F149)=1,EXACT(R149,INDEX(EVIDENCE_RECORDS!$AL$6:$AL$205,MATCH(F149,EVIDENCE_RECORDS!$A$6:$A$205,0))),INDEX(EVIDENCE_RECORDS!$AD$6:$AD$205,MATCH(F149,EVIDENCE_RECORDS!$A$6:$A$205,0))="VALID"),"VALID","INVALID - EVIDENCE B OWNERSHIP"))</x:f>
      </x:c>
      <x:c r="O149" s="30" t="str">
        <x:f>IF(A149="","",IF(AND(OR(EXACT(G149,"FACT"),EXACT(G149,"SCOPE"),EXACT(G149,"TIME"),EXACT(G149,"METHOD"),EXACT(G149,"DEFINITION"),EXACT(G149,"INTERPRETATION")),OR(EXACT(H149,"YES"),EXACT(H149,"NO"))),"VALID","INVALID - CONTROLLED TOKEN"))</x:f>
      </x:c>
      <x:c r="P149" s="30" t="str">
        <x:f>IF(A149="","",IF(AND(B149&lt;&gt;"",C149&lt;&gt;"",D149&lt;&gt;"",E149&lt;&gt;"",F149&lt;&gt;"",E149&lt;&gt;F149,I149&lt;&gt;"",J149&lt;&gt;""),"VALID","INVALID - REQUIRED FIELD"))</x:f>
      </x:c>
      <x:c r="Q149" s="30" t="str">
        <x:f>IF(A149="","",IF(AND(K149="VALID",L149="VALID",M149="VALID",N149="VALID",O149="VALID",P149="VALID"),"VALID","INVALID - CONFLICT OWNERSHIP / CONTROL"))</x:f>
      </x:c>
      <x:c r="R149" s="30" t="str">
        <x:f>IF(A149="","",B149&amp;"|~|"&amp;C149&amp;"|~|"&amp;D149)</x:f>
      </x:c>
    </x:row>
    <x:row r="150">
      <x:c r="A150" s="24"/>
      <x:c r="B150" s="24"/>
      <x:c r="C150" s="24"/>
      <x:c r="D150" s="24"/>
      <x:c r="E150" s="24"/>
      <x:c r="F150" s="24"/>
      <x:c r="G150" s="24"/>
      <x:c r="H150" s="24"/>
      <x:c r="I150" s="24"/>
      <x:c r="J150" s="24"/>
      <x:c r="K150" s="30" t="str">
        <x:f>IF(A150="","",IF(COUNTIF($A$6:$A$205,A150)=1,"VALID","INVALID - DUPLICATE CONFLICT ID"))</x:f>
      </x:c>
      <x:c r="L150" s="30" t="str">
        <x:f>IF(A150="","",IF(AND(COUNTIF(CLAIM_REGISTER!$A$6:$A$205,C150)=1,EXACT(R150,INDEX(CLAIM_REGISTER!$R$6:$R$205,MATCH(C150,CLAIM_REGISTER!$A$6:$A$205,0)))),"VALID","INVALID - CLAIM OWNERSHIP"))</x:f>
      </x:c>
      <x:c r="M150" s="30" t="str">
        <x:f>IF(A150="","",IF(AND(COUNTIF(EVIDENCE_RECORDS!$A$6:$A$205,E150)=1,EXACT(R150,INDEX(EVIDENCE_RECORDS!$AL$6:$AL$205,MATCH(E150,EVIDENCE_RECORDS!$A$6:$A$205,0))),INDEX(EVIDENCE_RECORDS!$AD$6:$AD$205,MATCH(E150,EVIDENCE_RECORDS!$A$6:$A$205,0))="VALID"),"VALID","INVALID - EVIDENCE A OWNERSHIP"))</x:f>
      </x:c>
      <x:c r="N150" s="30" t="str">
        <x:f>IF(A150="","",IF(AND(COUNTIF(EVIDENCE_RECORDS!$A$6:$A$205,F150)=1,EXACT(R150,INDEX(EVIDENCE_RECORDS!$AL$6:$AL$205,MATCH(F150,EVIDENCE_RECORDS!$A$6:$A$205,0))),INDEX(EVIDENCE_RECORDS!$AD$6:$AD$205,MATCH(F150,EVIDENCE_RECORDS!$A$6:$A$205,0))="VALID"),"VALID","INVALID - EVIDENCE B OWNERSHIP"))</x:f>
      </x:c>
      <x:c r="O150" s="30" t="str">
        <x:f>IF(A150="","",IF(AND(OR(EXACT(G150,"FACT"),EXACT(G150,"SCOPE"),EXACT(G150,"TIME"),EXACT(G150,"METHOD"),EXACT(G150,"DEFINITION"),EXACT(G150,"INTERPRETATION")),OR(EXACT(H150,"YES"),EXACT(H150,"NO"))),"VALID","INVALID - CONTROLLED TOKEN"))</x:f>
      </x:c>
      <x:c r="P150" s="30" t="str">
        <x:f>IF(A150="","",IF(AND(B150&lt;&gt;"",C150&lt;&gt;"",D150&lt;&gt;"",E150&lt;&gt;"",F150&lt;&gt;"",E150&lt;&gt;F150,I150&lt;&gt;"",J150&lt;&gt;""),"VALID","INVALID - REQUIRED FIELD"))</x:f>
      </x:c>
      <x:c r="Q150" s="30" t="str">
        <x:f>IF(A150="","",IF(AND(K150="VALID",L150="VALID",M150="VALID",N150="VALID",O150="VALID",P150="VALID"),"VALID","INVALID - CONFLICT OWNERSHIP / CONTROL"))</x:f>
      </x:c>
      <x:c r="R150" s="30" t="str">
        <x:f>IF(A150="","",B150&amp;"|~|"&amp;C150&amp;"|~|"&amp;D150)</x:f>
      </x:c>
    </x:row>
    <x:row r="151">
      <x:c r="A151" s="24"/>
      <x:c r="B151" s="24"/>
      <x:c r="C151" s="24"/>
      <x:c r="D151" s="24"/>
      <x:c r="E151" s="24"/>
      <x:c r="F151" s="24"/>
      <x:c r="G151" s="24"/>
      <x:c r="H151" s="24"/>
      <x:c r="I151" s="24"/>
      <x:c r="J151" s="24"/>
      <x:c r="K151" s="30" t="str">
        <x:f>IF(A151="","",IF(COUNTIF($A$6:$A$205,A151)=1,"VALID","INVALID - DUPLICATE CONFLICT ID"))</x:f>
      </x:c>
      <x:c r="L151" s="30" t="str">
        <x:f>IF(A151="","",IF(AND(COUNTIF(CLAIM_REGISTER!$A$6:$A$205,C151)=1,EXACT(R151,INDEX(CLAIM_REGISTER!$R$6:$R$205,MATCH(C151,CLAIM_REGISTER!$A$6:$A$205,0)))),"VALID","INVALID - CLAIM OWNERSHIP"))</x:f>
      </x:c>
      <x:c r="M151" s="30" t="str">
        <x:f>IF(A151="","",IF(AND(COUNTIF(EVIDENCE_RECORDS!$A$6:$A$205,E151)=1,EXACT(R151,INDEX(EVIDENCE_RECORDS!$AL$6:$AL$205,MATCH(E151,EVIDENCE_RECORDS!$A$6:$A$205,0))),INDEX(EVIDENCE_RECORDS!$AD$6:$AD$205,MATCH(E151,EVIDENCE_RECORDS!$A$6:$A$205,0))="VALID"),"VALID","INVALID - EVIDENCE A OWNERSHIP"))</x:f>
      </x:c>
      <x:c r="N151" s="30" t="str">
        <x:f>IF(A151="","",IF(AND(COUNTIF(EVIDENCE_RECORDS!$A$6:$A$205,F151)=1,EXACT(R151,INDEX(EVIDENCE_RECORDS!$AL$6:$AL$205,MATCH(F151,EVIDENCE_RECORDS!$A$6:$A$205,0))),INDEX(EVIDENCE_RECORDS!$AD$6:$AD$205,MATCH(F151,EVIDENCE_RECORDS!$A$6:$A$205,0))="VALID"),"VALID","INVALID - EVIDENCE B OWNERSHIP"))</x:f>
      </x:c>
      <x:c r="O151" s="30" t="str">
        <x:f>IF(A151="","",IF(AND(OR(EXACT(G151,"FACT"),EXACT(G151,"SCOPE"),EXACT(G151,"TIME"),EXACT(G151,"METHOD"),EXACT(G151,"DEFINITION"),EXACT(G151,"INTERPRETATION")),OR(EXACT(H151,"YES"),EXACT(H151,"NO"))),"VALID","INVALID - CONTROLLED TOKEN"))</x:f>
      </x:c>
      <x:c r="P151" s="30" t="str">
        <x:f>IF(A151="","",IF(AND(B151&lt;&gt;"",C151&lt;&gt;"",D151&lt;&gt;"",E151&lt;&gt;"",F151&lt;&gt;"",E151&lt;&gt;F151,I151&lt;&gt;"",J151&lt;&gt;""),"VALID","INVALID - REQUIRED FIELD"))</x:f>
      </x:c>
      <x:c r="Q151" s="30" t="str">
        <x:f>IF(A151="","",IF(AND(K151="VALID",L151="VALID",M151="VALID",N151="VALID",O151="VALID",P151="VALID"),"VALID","INVALID - CONFLICT OWNERSHIP / CONTROL"))</x:f>
      </x:c>
      <x:c r="R151" s="30" t="str">
        <x:f>IF(A151="","",B151&amp;"|~|"&amp;C151&amp;"|~|"&amp;D151)</x:f>
      </x:c>
    </x:row>
    <x:row r="152">
      <x:c r="A152" s="24"/>
      <x:c r="B152" s="24"/>
      <x:c r="C152" s="24"/>
      <x:c r="D152" s="24"/>
      <x:c r="E152" s="24"/>
      <x:c r="F152" s="24"/>
      <x:c r="G152" s="24"/>
      <x:c r="H152" s="24"/>
      <x:c r="I152" s="24"/>
      <x:c r="J152" s="24"/>
      <x:c r="K152" s="30" t="str">
        <x:f>IF(A152="","",IF(COUNTIF($A$6:$A$205,A152)=1,"VALID","INVALID - DUPLICATE CONFLICT ID"))</x:f>
      </x:c>
      <x:c r="L152" s="30" t="str">
        <x:f>IF(A152="","",IF(AND(COUNTIF(CLAIM_REGISTER!$A$6:$A$205,C152)=1,EXACT(R152,INDEX(CLAIM_REGISTER!$R$6:$R$205,MATCH(C152,CLAIM_REGISTER!$A$6:$A$205,0)))),"VALID","INVALID - CLAIM OWNERSHIP"))</x:f>
      </x:c>
      <x:c r="M152" s="30" t="str">
        <x:f>IF(A152="","",IF(AND(COUNTIF(EVIDENCE_RECORDS!$A$6:$A$205,E152)=1,EXACT(R152,INDEX(EVIDENCE_RECORDS!$AL$6:$AL$205,MATCH(E152,EVIDENCE_RECORDS!$A$6:$A$205,0))),INDEX(EVIDENCE_RECORDS!$AD$6:$AD$205,MATCH(E152,EVIDENCE_RECORDS!$A$6:$A$205,0))="VALID"),"VALID","INVALID - EVIDENCE A OWNERSHIP"))</x:f>
      </x:c>
      <x:c r="N152" s="30" t="str">
        <x:f>IF(A152="","",IF(AND(COUNTIF(EVIDENCE_RECORDS!$A$6:$A$205,F152)=1,EXACT(R152,INDEX(EVIDENCE_RECORDS!$AL$6:$AL$205,MATCH(F152,EVIDENCE_RECORDS!$A$6:$A$205,0))),INDEX(EVIDENCE_RECORDS!$AD$6:$AD$205,MATCH(F152,EVIDENCE_RECORDS!$A$6:$A$205,0))="VALID"),"VALID","INVALID - EVIDENCE B OWNERSHIP"))</x:f>
      </x:c>
      <x:c r="O152" s="30" t="str">
        <x:f>IF(A152="","",IF(AND(OR(EXACT(G152,"FACT"),EXACT(G152,"SCOPE"),EXACT(G152,"TIME"),EXACT(G152,"METHOD"),EXACT(G152,"DEFINITION"),EXACT(G152,"INTERPRETATION")),OR(EXACT(H152,"YES"),EXACT(H152,"NO"))),"VALID","INVALID - CONTROLLED TOKEN"))</x:f>
      </x:c>
      <x:c r="P152" s="30" t="str">
        <x:f>IF(A152="","",IF(AND(B152&lt;&gt;"",C152&lt;&gt;"",D152&lt;&gt;"",E152&lt;&gt;"",F152&lt;&gt;"",E152&lt;&gt;F152,I152&lt;&gt;"",J152&lt;&gt;""),"VALID","INVALID - REQUIRED FIELD"))</x:f>
      </x:c>
      <x:c r="Q152" s="30" t="str">
        <x:f>IF(A152="","",IF(AND(K152="VALID",L152="VALID",M152="VALID",N152="VALID",O152="VALID",P152="VALID"),"VALID","INVALID - CONFLICT OWNERSHIP / CONTROL"))</x:f>
      </x:c>
      <x:c r="R152" s="30" t="str">
        <x:f>IF(A152="","",B152&amp;"|~|"&amp;C152&amp;"|~|"&amp;D152)</x:f>
      </x:c>
    </x:row>
    <x:row r="153">
      <x:c r="A153" s="24"/>
      <x:c r="B153" s="24"/>
      <x:c r="C153" s="24"/>
      <x:c r="D153" s="24"/>
      <x:c r="E153" s="24"/>
      <x:c r="F153" s="24"/>
      <x:c r="G153" s="24"/>
      <x:c r="H153" s="24"/>
      <x:c r="I153" s="24"/>
      <x:c r="J153" s="24"/>
      <x:c r="K153" s="30" t="str">
        <x:f>IF(A153="","",IF(COUNTIF($A$6:$A$205,A153)=1,"VALID","INVALID - DUPLICATE CONFLICT ID"))</x:f>
      </x:c>
      <x:c r="L153" s="30" t="str">
        <x:f>IF(A153="","",IF(AND(COUNTIF(CLAIM_REGISTER!$A$6:$A$205,C153)=1,EXACT(R153,INDEX(CLAIM_REGISTER!$R$6:$R$205,MATCH(C153,CLAIM_REGISTER!$A$6:$A$205,0)))),"VALID","INVALID - CLAIM OWNERSHIP"))</x:f>
      </x:c>
      <x:c r="M153" s="30" t="str">
        <x:f>IF(A153="","",IF(AND(COUNTIF(EVIDENCE_RECORDS!$A$6:$A$205,E153)=1,EXACT(R153,INDEX(EVIDENCE_RECORDS!$AL$6:$AL$205,MATCH(E153,EVIDENCE_RECORDS!$A$6:$A$205,0))),INDEX(EVIDENCE_RECORDS!$AD$6:$AD$205,MATCH(E153,EVIDENCE_RECORDS!$A$6:$A$205,0))="VALID"),"VALID","INVALID - EVIDENCE A OWNERSHIP"))</x:f>
      </x:c>
      <x:c r="N153" s="30" t="str">
        <x:f>IF(A153="","",IF(AND(COUNTIF(EVIDENCE_RECORDS!$A$6:$A$205,F153)=1,EXACT(R153,INDEX(EVIDENCE_RECORDS!$AL$6:$AL$205,MATCH(F153,EVIDENCE_RECORDS!$A$6:$A$205,0))),INDEX(EVIDENCE_RECORDS!$AD$6:$AD$205,MATCH(F153,EVIDENCE_RECORDS!$A$6:$A$205,0))="VALID"),"VALID","INVALID - EVIDENCE B OWNERSHIP"))</x:f>
      </x:c>
      <x:c r="O153" s="30" t="str">
        <x:f>IF(A153="","",IF(AND(OR(EXACT(G153,"FACT"),EXACT(G153,"SCOPE"),EXACT(G153,"TIME"),EXACT(G153,"METHOD"),EXACT(G153,"DEFINITION"),EXACT(G153,"INTERPRETATION")),OR(EXACT(H153,"YES"),EXACT(H153,"NO"))),"VALID","INVALID - CONTROLLED TOKEN"))</x:f>
      </x:c>
      <x:c r="P153" s="30" t="str">
        <x:f>IF(A153="","",IF(AND(B153&lt;&gt;"",C153&lt;&gt;"",D153&lt;&gt;"",E153&lt;&gt;"",F153&lt;&gt;"",E153&lt;&gt;F153,I153&lt;&gt;"",J153&lt;&gt;""),"VALID","INVALID - REQUIRED FIELD"))</x:f>
      </x:c>
      <x:c r="Q153" s="30" t="str">
        <x:f>IF(A153="","",IF(AND(K153="VALID",L153="VALID",M153="VALID",N153="VALID",O153="VALID",P153="VALID"),"VALID","INVALID - CONFLICT OWNERSHIP / CONTROL"))</x:f>
      </x:c>
      <x:c r="R153" s="30" t="str">
        <x:f>IF(A153="","",B153&amp;"|~|"&amp;C153&amp;"|~|"&amp;D153)</x:f>
      </x:c>
    </x:row>
    <x:row r="154">
      <x:c r="A154" s="24"/>
      <x:c r="B154" s="24"/>
      <x:c r="C154" s="24"/>
      <x:c r="D154" s="24"/>
      <x:c r="E154" s="24"/>
      <x:c r="F154" s="24"/>
      <x:c r="G154" s="24"/>
      <x:c r="H154" s="24"/>
      <x:c r="I154" s="24"/>
      <x:c r="J154" s="24"/>
      <x:c r="K154" s="30" t="str">
        <x:f>IF(A154="","",IF(COUNTIF($A$6:$A$205,A154)=1,"VALID","INVALID - DUPLICATE CONFLICT ID"))</x:f>
      </x:c>
      <x:c r="L154" s="30" t="str">
        <x:f>IF(A154="","",IF(AND(COUNTIF(CLAIM_REGISTER!$A$6:$A$205,C154)=1,EXACT(R154,INDEX(CLAIM_REGISTER!$R$6:$R$205,MATCH(C154,CLAIM_REGISTER!$A$6:$A$205,0)))),"VALID","INVALID - CLAIM OWNERSHIP"))</x:f>
      </x:c>
      <x:c r="M154" s="30" t="str">
        <x:f>IF(A154="","",IF(AND(COUNTIF(EVIDENCE_RECORDS!$A$6:$A$205,E154)=1,EXACT(R154,INDEX(EVIDENCE_RECORDS!$AL$6:$AL$205,MATCH(E154,EVIDENCE_RECORDS!$A$6:$A$205,0))),INDEX(EVIDENCE_RECORDS!$AD$6:$AD$205,MATCH(E154,EVIDENCE_RECORDS!$A$6:$A$205,0))="VALID"),"VALID","INVALID - EVIDENCE A OWNERSHIP"))</x:f>
      </x:c>
      <x:c r="N154" s="30" t="str">
        <x:f>IF(A154="","",IF(AND(COUNTIF(EVIDENCE_RECORDS!$A$6:$A$205,F154)=1,EXACT(R154,INDEX(EVIDENCE_RECORDS!$AL$6:$AL$205,MATCH(F154,EVIDENCE_RECORDS!$A$6:$A$205,0))),INDEX(EVIDENCE_RECORDS!$AD$6:$AD$205,MATCH(F154,EVIDENCE_RECORDS!$A$6:$A$205,0))="VALID"),"VALID","INVALID - EVIDENCE B OWNERSHIP"))</x:f>
      </x:c>
      <x:c r="O154" s="30" t="str">
        <x:f>IF(A154="","",IF(AND(OR(EXACT(G154,"FACT"),EXACT(G154,"SCOPE"),EXACT(G154,"TIME"),EXACT(G154,"METHOD"),EXACT(G154,"DEFINITION"),EXACT(G154,"INTERPRETATION")),OR(EXACT(H154,"YES"),EXACT(H154,"NO"))),"VALID","INVALID - CONTROLLED TOKEN"))</x:f>
      </x:c>
      <x:c r="P154" s="30" t="str">
        <x:f>IF(A154="","",IF(AND(B154&lt;&gt;"",C154&lt;&gt;"",D154&lt;&gt;"",E154&lt;&gt;"",F154&lt;&gt;"",E154&lt;&gt;F154,I154&lt;&gt;"",J154&lt;&gt;""),"VALID","INVALID - REQUIRED FIELD"))</x:f>
      </x:c>
      <x:c r="Q154" s="30" t="str">
        <x:f>IF(A154="","",IF(AND(K154="VALID",L154="VALID",M154="VALID",N154="VALID",O154="VALID",P154="VALID"),"VALID","INVALID - CONFLICT OWNERSHIP / CONTROL"))</x:f>
      </x:c>
      <x:c r="R154" s="30" t="str">
        <x:f>IF(A154="","",B154&amp;"|~|"&amp;C154&amp;"|~|"&amp;D154)</x:f>
      </x:c>
    </x:row>
    <x:row r="155">
      <x:c r="A155" s="24"/>
      <x:c r="B155" s="24"/>
      <x:c r="C155" s="24"/>
      <x:c r="D155" s="24"/>
      <x:c r="E155" s="24"/>
      <x:c r="F155" s="24"/>
      <x:c r="G155" s="24"/>
      <x:c r="H155" s="24"/>
      <x:c r="I155" s="24"/>
      <x:c r="J155" s="24"/>
      <x:c r="K155" s="30" t="str">
        <x:f>IF(A155="","",IF(COUNTIF($A$6:$A$205,A155)=1,"VALID","INVALID - DUPLICATE CONFLICT ID"))</x:f>
      </x:c>
      <x:c r="L155" s="30" t="str">
        <x:f>IF(A155="","",IF(AND(COUNTIF(CLAIM_REGISTER!$A$6:$A$205,C155)=1,EXACT(R155,INDEX(CLAIM_REGISTER!$R$6:$R$205,MATCH(C155,CLAIM_REGISTER!$A$6:$A$205,0)))),"VALID","INVALID - CLAIM OWNERSHIP"))</x:f>
      </x:c>
      <x:c r="M155" s="30" t="str">
        <x:f>IF(A155="","",IF(AND(COUNTIF(EVIDENCE_RECORDS!$A$6:$A$205,E155)=1,EXACT(R155,INDEX(EVIDENCE_RECORDS!$AL$6:$AL$205,MATCH(E155,EVIDENCE_RECORDS!$A$6:$A$205,0))),INDEX(EVIDENCE_RECORDS!$AD$6:$AD$205,MATCH(E155,EVIDENCE_RECORDS!$A$6:$A$205,0))="VALID"),"VALID","INVALID - EVIDENCE A OWNERSHIP"))</x:f>
      </x:c>
      <x:c r="N155" s="30" t="str">
        <x:f>IF(A155="","",IF(AND(COUNTIF(EVIDENCE_RECORDS!$A$6:$A$205,F155)=1,EXACT(R155,INDEX(EVIDENCE_RECORDS!$AL$6:$AL$205,MATCH(F155,EVIDENCE_RECORDS!$A$6:$A$205,0))),INDEX(EVIDENCE_RECORDS!$AD$6:$AD$205,MATCH(F155,EVIDENCE_RECORDS!$A$6:$A$205,0))="VALID"),"VALID","INVALID - EVIDENCE B OWNERSHIP"))</x:f>
      </x:c>
      <x:c r="O155" s="30" t="str">
        <x:f>IF(A155="","",IF(AND(OR(EXACT(G155,"FACT"),EXACT(G155,"SCOPE"),EXACT(G155,"TIME"),EXACT(G155,"METHOD"),EXACT(G155,"DEFINITION"),EXACT(G155,"INTERPRETATION")),OR(EXACT(H155,"YES"),EXACT(H155,"NO"))),"VALID","INVALID - CONTROLLED TOKEN"))</x:f>
      </x:c>
      <x:c r="P155" s="30" t="str">
        <x:f>IF(A155="","",IF(AND(B155&lt;&gt;"",C155&lt;&gt;"",D155&lt;&gt;"",E155&lt;&gt;"",F155&lt;&gt;"",E155&lt;&gt;F155,I155&lt;&gt;"",J155&lt;&gt;""),"VALID","INVALID - REQUIRED FIELD"))</x:f>
      </x:c>
      <x:c r="Q155" s="30" t="str">
        <x:f>IF(A155="","",IF(AND(K155="VALID",L155="VALID",M155="VALID",N155="VALID",O155="VALID",P155="VALID"),"VALID","INVALID - CONFLICT OWNERSHIP / CONTROL"))</x:f>
      </x:c>
      <x:c r="R155" s="30" t="str">
        <x:f>IF(A155="","",B155&amp;"|~|"&amp;C155&amp;"|~|"&amp;D155)</x:f>
      </x:c>
    </x:row>
    <x:row r="156">
      <x:c r="A156" s="24"/>
      <x:c r="B156" s="24"/>
      <x:c r="C156" s="24"/>
      <x:c r="D156" s="24"/>
      <x:c r="E156" s="24"/>
      <x:c r="F156" s="24"/>
      <x:c r="G156" s="24"/>
      <x:c r="H156" s="24"/>
      <x:c r="I156" s="24"/>
      <x:c r="J156" s="24"/>
      <x:c r="K156" s="30" t="str">
        <x:f>IF(A156="","",IF(COUNTIF($A$6:$A$205,A156)=1,"VALID","INVALID - DUPLICATE CONFLICT ID"))</x:f>
      </x:c>
      <x:c r="L156" s="30" t="str">
        <x:f>IF(A156="","",IF(AND(COUNTIF(CLAIM_REGISTER!$A$6:$A$205,C156)=1,EXACT(R156,INDEX(CLAIM_REGISTER!$R$6:$R$205,MATCH(C156,CLAIM_REGISTER!$A$6:$A$205,0)))),"VALID","INVALID - CLAIM OWNERSHIP"))</x:f>
      </x:c>
      <x:c r="M156" s="30" t="str">
        <x:f>IF(A156="","",IF(AND(COUNTIF(EVIDENCE_RECORDS!$A$6:$A$205,E156)=1,EXACT(R156,INDEX(EVIDENCE_RECORDS!$AL$6:$AL$205,MATCH(E156,EVIDENCE_RECORDS!$A$6:$A$205,0))),INDEX(EVIDENCE_RECORDS!$AD$6:$AD$205,MATCH(E156,EVIDENCE_RECORDS!$A$6:$A$205,0))="VALID"),"VALID","INVALID - EVIDENCE A OWNERSHIP"))</x:f>
      </x:c>
      <x:c r="N156" s="30" t="str">
        <x:f>IF(A156="","",IF(AND(COUNTIF(EVIDENCE_RECORDS!$A$6:$A$205,F156)=1,EXACT(R156,INDEX(EVIDENCE_RECORDS!$AL$6:$AL$205,MATCH(F156,EVIDENCE_RECORDS!$A$6:$A$205,0))),INDEX(EVIDENCE_RECORDS!$AD$6:$AD$205,MATCH(F156,EVIDENCE_RECORDS!$A$6:$A$205,0))="VALID"),"VALID","INVALID - EVIDENCE B OWNERSHIP"))</x:f>
      </x:c>
      <x:c r="O156" s="30" t="str">
        <x:f>IF(A156="","",IF(AND(OR(EXACT(G156,"FACT"),EXACT(G156,"SCOPE"),EXACT(G156,"TIME"),EXACT(G156,"METHOD"),EXACT(G156,"DEFINITION"),EXACT(G156,"INTERPRETATION")),OR(EXACT(H156,"YES"),EXACT(H156,"NO"))),"VALID","INVALID - CONTROLLED TOKEN"))</x:f>
      </x:c>
      <x:c r="P156" s="30" t="str">
        <x:f>IF(A156="","",IF(AND(B156&lt;&gt;"",C156&lt;&gt;"",D156&lt;&gt;"",E156&lt;&gt;"",F156&lt;&gt;"",E156&lt;&gt;F156,I156&lt;&gt;"",J156&lt;&gt;""),"VALID","INVALID - REQUIRED FIELD"))</x:f>
      </x:c>
      <x:c r="Q156" s="30" t="str">
        <x:f>IF(A156="","",IF(AND(K156="VALID",L156="VALID",M156="VALID",N156="VALID",O156="VALID",P156="VALID"),"VALID","INVALID - CONFLICT OWNERSHIP / CONTROL"))</x:f>
      </x:c>
      <x:c r="R156" s="30" t="str">
        <x:f>IF(A156="","",B156&amp;"|~|"&amp;C156&amp;"|~|"&amp;D156)</x:f>
      </x:c>
    </x:row>
    <x:row r="157">
      <x:c r="A157" s="24"/>
      <x:c r="B157" s="24"/>
      <x:c r="C157" s="24"/>
      <x:c r="D157" s="24"/>
      <x:c r="E157" s="24"/>
      <x:c r="F157" s="24"/>
      <x:c r="G157" s="24"/>
      <x:c r="H157" s="24"/>
      <x:c r="I157" s="24"/>
      <x:c r="J157" s="24"/>
      <x:c r="K157" s="30" t="str">
        <x:f>IF(A157="","",IF(COUNTIF($A$6:$A$205,A157)=1,"VALID","INVALID - DUPLICATE CONFLICT ID"))</x:f>
      </x:c>
      <x:c r="L157" s="30" t="str">
        <x:f>IF(A157="","",IF(AND(COUNTIF(CLAIM_REGISTER!$A$6:$A$205,C157)=1,EXACT(R157,INDEX(CLAIM_REGISTER!$R$6:$R$205,MATCH(C157,CLAIM_REGISTER!$A$6:$A$205,0)))),"VALID","INVALID - CLAIM OWNERSHIP"))</x:f>
      </x:c>
      <x:c r="M157" s="30" t="str">
        <x:f>IF(A157="","",IF(AND(COUNTIF(EVIDENCE_RECORDS!$A$6:$A$205,E157)=1,EXACT(R157,INDEX(EVIDENCE_RECORDS!$AL$6:$AL$205,MATCH(E157,EVIDENCE_RECORDS!$A$6:$A$205,0))),INDEX(EVIDENCE_RECORDS!$AD$6:$AD$205,MATCH(E157,EVIDENCE_RECORDS!$A$6:$A$205,0))="VALID"),"VALID","INVALID - EVIDENCE A OWNERSHIP"))</x:f>
      </x:c>
      <x:c r="N157" s="30" t="str">
        <x:f>IF(A157="","",IF(AND(COUNTIF(EVIDENCE_RECORDS!$A$6:$A$205,F157)=1,EXACT(R157,INDEX(EVIDENCE_RECORDS!$AL$6:$AL$205,MATCH(F157,EVIDENCE_RECORDS!$A$6:$A$205,0))),INDEX(EVIDENCE_RECORDS!$AD$6:$AD$205,MATCH(F157,EVIDENCE_RECORDS!$A$6:$A$205,0))="VALID"),"VALID","INVALID - EVIDENCE B OWNERSHIP"))</x:f>
      </x:c>
      <x:c r="O157" s="30" t="str">
        <x:f>IF(A157="","",IF(AND(OR(EXACT(G157,"FACT"),EXACT(G157,"SCOPE"),EXACT(G157,"TIME"),EXACT(G157,"METHOD"),EXACT(G157,"DEFINITION"),EXACT(G157,"INTERPRETATION")),OR(EXACT(H157,"YES"),EXACT(H157,"NO"))),"VALID","INVALID - CONTROLLED TOKEN"))</x:f>
      </x:c>
      <x:c r="P157" s="30" t="str">
        <x:f>IF(A157="","",IF(AND(B157&lt;&gt;"",C157&lt;&gt;"",D157&lt;&gt;"",E157&lt;&gt;"",F157&lt;&gt;"",E157&lt;&gt;F157,I157&lt;&gt;"",J157&lt;&gt;""),"VALID","INVALID - REQUIRED FIELD"))</x:f>
      </x:c>
      <x:c r="Q157" s="30" t="str">
        <x:f>IF(A157="","",IF(AND(K157="VALID",L157="VALID",M157="VALID",N157="VALID",O157="VALID",P157="VALID"),"VALID","INVALID - CONFLICT OWNERSHIP / CONTROL"))</x:f>
      </x:c>
      <x:c r="R157" s="30" t="str">
        <x:f>IF(A157="","",B157&amp;"|~|"&amp;C157&amp;"|~|"&amp;D157)</x:f>
      </x:c>
    </x:row>
    <x:row r="158">
      <x:c r="A158" s="24"/>
      <x:c r="B158" s="24"/>
      <x:c r="C158" s="24"/>
      <x:c r="D158" s="24"/>
      <x:c r="E158" s="24"/>
      <x:c r="F158" s="24"/>
      <x:c r="G158" s="24"/>
      <x:c r="H158" s="24"/>
      <x:c r="I158" s="24"/>
      <x:c r="J158" s="24"/>
      <x:c r="K158" s="30" t="str">
        <x:f>IF(A158="","",IF(COUNTIF($A$6:$A$205,A158)=1,"VALID","INVALID - DUPLICATE CONFLICT ID"))</x:f>
      </x:c>
      <x:c r="L158" s="30" t="str">
        <x:f>IF(A158="","",IF(AND(COUNTIF(CLAIM_REGISTER!$A$6:$A$205,C158)=1,EXACT(R158,INDEX(CLAIM_REGISTER!$R$6:$R$205,MATCH(C158,CLAIM_REGISTER!$A$6:$A$205,0)))),"VALID","INVALID - CLAIM OWNERSHIP"))</x:f>
      </x:c>
      <x:c r="M158" s="30" t="str">
        <x:f>IF(A158="","",IF(AND(COUNTIF(EVIDENCE_RECORDS!$A$6:$A$205,E158)=1,EXACT(R158,INDEX(EVIDENCE_RECORDS!$AL$6:$AL$205,MATCH(E158,EVIDENCE_RECORDS!$A$6:$A$205,0))),INDEX(EVIDENCE_RECORDS!$AD$6:$AD$205,MATCH(E158,EVIDENCE_RECORDS!$A$6:$A$205,0))="VALID"),"VALID","INVALID - EVIDENCE A OWNERSHIP"))</x:f>
      </x:c>
      <x:c r="N158" s="30" t="str">
        <x:f>IF(A158="","",IF(AND(COUNTIF(EVIDENCE_RECORDS!$A$6:$A$205,F158)=1,EXACT(R158,INDEX(EVIDENCE_RECORDS!$AL$6:$AL$205,MATCH(F158,EVIDENCE_RECORDS!$A$6:$A$205,0))),INDEX(EVIDENCE_RECORDS!$AD$6:$AD$205,MATCH(F158,EVIDENCE_RECORDS!$A$6:$A$205,0))="VALID"),"VALID","INVALID - EVIDENCE B OWNERSHIP"))</x:f>
      </x:c>
      <x:c r="O158" s="30" t="str">
        <x:f>IF(A158="","",IF(AND(OR(EXACT(G158,"FACT"),EXACT(G158,"SCOPE"),EXACT(G158,"TIME"),EXACT(G158,"METHOD"),EXACT(G158,"DEFINITION"),EXACT(G158,"INTERPRETATION")),OR(EXACT(H158,"YES"),EXACT(H158,"NO"))),"VALID","INVALID - CONTROLLED TOKEN"))</x:f>
      </x:c>
      <x:c r="P158" s="30" t="str">
        <x:f>IF(A158="","",IF(AND(B158&lt;&gt;"",C158&lt;&gt;"",D158&lt;&gt;"",E158&lt;&gt;"",F158&lt;&gt;"",E158&lt;&gt;F158,I158&lt;&gt;"",J158&lt;&gt;""),"VALID","INVALID - REQUIRED FIELD"))</x:f>
      </x:c>
      <x:c r="Q158" s="30" t="str">
        <x:f>IF(A158="","",IF(AND(K158="VALID",L158="VALID",M158="VALID",N158="VALID",O158="VALID",P158="VALID"),"VALID","INVALID - CONFLICT OWNERSHIP / CONTROL"))</x:f>
      </x:c>
      <x:c r="R158" s="30" t="str">
        <x:f>IF(A158="","",B158&amp;"|~|"&amp;C158&amp;"|~|"&amp;D158)</x:f>
      </x:c>
    </x:row>
    <x:row r="159">
      <x:c r="A159" s="24"/>
      <x:c r="B159" s="24"/>
      <x:c r="C159" s="24"/>
      <x:c r="D159" s="24"/>
      <x:c r="E159" s="24"/>
      <x:c r="F159" s="24"/>
      <x:c r="G159" s="24"/>
      <x:c r="H159" s="24"/>
      <x:c r="I159" s="24"/>
      <x:c r="J159" s="24"/>
      <x:c r="K159" s="30" t="str">
        <x:f>IF(A159="","",IF(COUNTIF($A$6:$A$205,A159)=1,"VALID","INVALID - DUPLICATE CONFLICT ID"))</x:f>
      </x:c>
      <x:c r="L159" s="30" t="str">
        <x:f>IF(A159="","",IF(AND(COUNTIF(CLAIM_REGISTER!$A$6:$A$205,C159)=1,EXACT(R159,INDEX(CLAIM_REGISTER!$R$6:$R$205,MATCH(C159,CLAIM_REGISTER!$A$6:$A$205,0)))),"VALID","INVALID - CLAIM OWNERSHIP"))</x:f>
      </x:c>
      <x:c r="M159" s="30" t="str">
        <x:f>IF(A159="","",IF(AND(COUNTIF(EVIDENCE_RECORDS!$A$6:$A$205,E159)=1,EXACT(R159,INDEX(EVIDENCE_RECORDS!$AL$6:$AL$205,MATCH(E159,EVIDENCE_RECORDS!$A$6:$A$205,0))),INDEX(EVIDENCE_RECORDS!$AD$6:$AD$205,MATCH(E159,EVIDENCE_RECORDS!$A$6:$A$205,0))="VALID"),"VALID","INVALID - EVIDENCE A OWNERSHIP"))</x:f>
      </x:c>
      <x:c r="N159" s="30" t="str">
        <x:f>IF(A159="","",IF(AND(COUNTIF(EVIDENCE_RECORDS!$A$6:$A$205,F159)=1,EXACT(R159,INDEX(EVIDENCE_RECORDS!$AL$6:$AL$205,MATCH(F159,EVIDENCE_RECORDS!$A$6:$A$205,0))),INDEX(EVIDENCE_RECORDS!$AD$6:$AD$205,MATCH(F159,EVIDENCE_RECORDS!$A$6:$A$205,0))="VALID"),"VALID","INVALID - EVIDENCE B OWNERSHIP"))</x:f>
      </x:c>
      <x:c r="O159" s="30" t="str">
        <x:f>IF(A159="","",IF(AND(OR(EXACT(G159,"FACT"),EXACT(G159,"SCOPE"),EXACT(G159,"TIME"),EXACT(G159,"METHOD"),EXACT(G159,"DEFINITION"),EXACT(G159,"INTERPRETATION")),OR(EXACT(H159,"YES"),EXACT(H159,"NO"))),"VALID","INVALID - CONTROLLED TOKEN"))</x:f>
      </x:c>
      <x:c r="P159" s="30" t="str">
        <x:f>IF(A159="","",IF(AND(B159&lt;&gt;"",C159&lt;&gt;"",D159&lt;&gt;"",E159&lt;&gt;"",F159&lt;&gt;"",E159&lt;&gt;F159,I159&lt;&gt;"",J159&lt;&gt;""),"VALID","INVALID - REQUIRED FIELD"))</x:f>
      </x:c>
      <x:c r="Q159" s="30" t="str">
        <x:f>IF(A159="","",IF(AND(K159="VALID",L159="VALID",M159="VALID",N159="VALID",O159="VALID",P159="VALID"),"VALID","INVALID - CONFLICT OWNERSHIP / CONTROL"))</x:f>
      </x:c>
      <x:c r="R159" s="30" t="str">
        <x:f>IF(A159="","",B159&amp;"|~|"&amp;C159&amp;"|~|"&amp;D159)</x:f>
      </x:c>
    </x:row>
    <x:row r="160">
      <x:c r="A160" s="24"/>
      <x:c r="B160" s="24"/>
      <x:c r="C160" s="24"/>
      <x:c r="D160" s="24"/>
      <x:c r="E160" s="24"/>
      <x:c r="F160" s="24"/>
      <x:c r="G160" s="24"/>
      <x:c r="H160" s="24"/>
      <x:c r="I160" s="24"/>
      <x:c r="J160" s="24"/>
      <x:c r="K160" s="30" t="str">
        <x:f>IF(A160="","",IF(COUNTIF($A$6:$A$205,A160)=1,"VALID","INVALID - DUPLICATE CONFLICT ID"))</x:f>
      </x:c>
      <x:c r="L160" s="30" t="str">
        <x:f>IF(A160="","",IF(AND(COUNTIF(CLAIM_REGISTER!$A$6:$A$205,C160)=1,EXACT(R160,INDEX(CLAIM_REGISTER!$R$6:$R$205,MATCH(C160,CLAIM_REGISTER!$A$6:$A$205,0)))),"VALID","INVALID - CLAIM OWNERSHIP"))</x:f>
      </x:c>
      <x:c r="M160" s="30" t="str">
        <x:f>IF(A160="","",IF(AND(COUNTIF(EVIDENCE_RECORDS!$A$6:$A$205,E160)=1,EXACT(R160,INDEX(EVIDENCE_RECORDS!$AL$6:$AL$205,MATCH(E160,EVIDENCE_RECORDS!$A$6:$A$205,0))),INDEX(EVIDENCE_RECORDS!$AD$6:$AD$205,MATCH(E160,EVIDENCE_RECORDS!$A$6:$A$205,0))="VALID"),"VALID","INVALID - EVIDENCE A OWNERSHIP"))</x:f>
      </x:c>
      <x:c r="N160" s="30" t="str">
        <x:f>IF(A160="","",IF(AND(COUNTIF(EVIDENCE_RECORDS!$A$6:$A$205,F160)=1,EXACT(R160,INDEX(EVIDENCE_RECORDS!$AL$6:$AL$205,MATCH(F160,EVIDENCE_RECORDS!$A$6:$A$205,0))),INDEX(EVIDENCE_RECORDS!$AD$6:$AD$205,MATCH(F160,EVIDENCE_RECORDS!$A$6:$A$205,0))="VALID"),"VALID","INVALID - EVIDENCE B OWNERSHIP"))</x:f>
      </x:c>
      <x:c r="O160" s="30" t="str">
        <x:f>IF(A160="","",IF(AND(OR(EXACT(G160,"FACT"),EXACT(G160,"SCOPE"),EXACT(G160,"TIME"),EXACT(G160,"METHOD"),EXACT(G160,"DEFINITION"),EXACT(G160,"INTERPRETATION")),OR(EXACT(H160,"YES"),EXACT(H160,"NO"))),"VALID","INVALID - CONTROLLED TOKEN"))</x:f>
      </x:c>
      <x:c r="P160" s="30" t="str">
        <x:f>IF(A160="","",IF(AND(B160&lt;&gt;"",C160&lt;&gt;"",D160&lt;&gt;"",E160&lt;&gt;"",F160&lt;&gt;"",E160&lt;&gt;F160,I160&lt;&gt;"",J160&lt;&gt;""),"VALID","INVALID - REQUIRED FIELD"))</x:f>
      </x:c>
      <x:c r="Q160" s="30" t="str">
        <x:f>IF(A160="","",IF(AND(K160="VALID",L160="VALID",M160="VALID",N160="VALID",O160="VALID",P160="VALID"),"VALID","INVALID - CONFLICT OWNERSHIP / CONTROL"))</x:f>
      </x:c>
      <x:c r="R160" s="30" t="str">
        <x:f>IF(A160="","",B160&amp;"|~|"&amp;C160&amp;"|~|"&amp;D160)</x:f>
      </x:c>
    </x:row>
    <x:row r="161">
      <x:c r="A161" s="24"/>
      <x:c r="B161" s="24"/>
      <x:c r="C161" s="24"/>
      <x:c r="D161" s="24"/>
      <x:c r="E161" s="24"/>
      <x:c r="F161" s="24"/>
      <x:c r="G161" s="24"/>
      <x:c r="H161" s="24"/>
      <x:c r="I161" s="24"/>
      <x:c r="J161" s="24"/>
      <x:c r="K161" s="30" t="str">
        <x:f>IF(A161="","",IF(COUNTIF($A$6:$A$205,A161)=1,"VALID","INVALID - DUPLICATE CONFLICT ID"))</x:f>
      </x:c>
      <x:c r="L161" s="30" t="str">
        <x:f>IF(A161="","",IF(AND(COUNTIF(CLAIM_REGISTER!$A$6:$A$205,C161)=1,EXACT(R161,INDEX(CLAIM_REGISTER!$R$6:$R$205,MATCH(C161,CLAIM_REGISTER!$A$6:$A$205,0)))),"VALID","INVALID - CLAIM OWNERSHIP"))</x:f>
      </x:c>
      <x:c r="M161" s="30" t="str">
        <x:f>IF(A161="","",IF(AND(COUNTIF(EVIDENCE_RECORDS!$A$6:$A$205,E161)=1,EXACT(R161,INDEX(EVIDENCE_RECORDS!$AL$6:$AL$205,MATCH(E161,EVIDENCE_RECORDS!$A$6:$A$205,0))),INDEX(EVIDENCE_RECORDS!$AD$6:$AD$205,MATCH(E161,EVIDENCE_RECORDS!$A$6:$A$205,0))="VALID"),"VALID","INVALID - EVIDENCE A OWNERSHIP"))</x:f>
      </x:c>
      <x:c r="N161" s="30" t="str">
        <x:f>IF(A161="","",IF(AND(COUNTIF(EVIDENCE_RECORDS!$A$6:$A$205,F161)=1,EXACT(R161,INDEX(EVIDENCE_RECORDS!$AL$6:$AL$205,MATCH(F161,EVIDENCE_RECORDS!$A$6:$A$205,0))),INDEX(EVIDENCE_RECORDS!$AD$6:$AD$205,MATCH(F161,EVIDENCE_RECORDS!$A$6:$A$205,0))="VALID"),"VALID","INVALID - EVIDENCE B OWNERSHIP"))</x:f>
      </x:c>
      <x:c r="O161" s="30" t="str">
        <x:f>IF(A161="","",IF(AND(OR(EXACT(G161,"FACT"),EXACT(G161,"SCOPE"),EXACT(G161,"TIME"),EXACT(G161,"METHOD"),EXACT(G161,"DEFINITION"),EXACT(G161,"INTERPRETATION")),OR(EXACT(H161,"YES"),EXACT(H161,"NO"))),"VALID","INVALID - CONTROLLED TOKEN"))</x:f>
      </x:c>
      <x:c r="P161" s="30" t="str">
        <x:f>IF(A161="","",IF(AND(B161&lt;&gt;"",C161&lt;&gt;"",D161&lt;&gt;"",E161&lt;&gt;"",F161&lt;&gt;"",E161&lt;&gt;F161,I161&lt;&gt;"",J161&lt;&gt;""),"VALID","INVALID - REQUIRED FIELD"))</x:f>
      </x:c>
      <x:c r="Q161" s="30" t="str">
        <x:f>IF(A161="","",IF(AND(K161="VALID",L161="VALID",M161="VALID",N161="VALID",O161="VALID",P161="VALID"),"VALID","INVALID - CONFLICT OWNERSHIP / CONTROL"))</x:f>
      </x:c>
      <x:c r="R161" s="30" t="str">
        <x:f>IF(A161="","",B161&amp;"|~|"&amp;C161&amp;"|~|"&amp;D161)</x:f>
      </x:c>
    </x:row>
    <x:row r="162">
      <x:c r="A162" s="24"/>
      <x:c r="B162" s="24"/>
      <x:c r="C162" s="24"/>
      <x:c r="D162" s="24"/>
      <x:c r="E162" s="24"/>
      <x:c r="F162" s="24"/>
      <x:c r="G162" s="24"/>
      <x:c r="H162" s="24"/>
      <x:c r="I162" s="24"/>
      <x:c r="J162" s="24"/>
      <x:c r="K162" s="30" t="str">
        <x:f>IF(A162="","",IF(COUNTIF($A$6:$A$205,A162)=1,"VALID","INVALID - DUPLICATE CONFLICT ID"))</x:f>
      </x:c>
      <x:c r="L162" s="30" t="str">
        <x:f>IF(A162="","",IF(AND(COUNTIF(CLAIM_REGISTER!$A$6:$A$205,C162)=1,EXACT(R162,INDEX(CLAIM_REGISTER!$R$6:$R$205,MATCH(C162,CLAIM_REGISTER!$A$6:$A$205,0)))),"VALID","INVALID - CLAIM OWNERSHIP"))</x:f>
      </x:c>
      <x:c r="M162" s="30" t="str">
        <x:f>IF(A162="","",IF(AND(COUNTIF(EVIDENCE_RECORDS!$A$6:$A$205,E162)=1,EXACT(R162,INDEX(EVIDENCE_RECORDS!$AL$6:$AL$205,MATCH(E162,EVIDENCE_RECORDS!$A$6:$A$205,0))),INDEX(EVIDENCE_RECORDS!$AD$6:$AD$205,MATCH(E162,EVIDENCE_RECORDS!$A$6:$A$205,0))="VALID"),"VALID","INVALID - EVIDENCE A OWNERSHIP"))</x:f>
      </x:c>
      <x:c r="N162" s="30" t="str">
        <x:f>IF(A162="","",IF(AND(COUNTIF(EVIDENCE_RECORDS!$A$6:$A$205,F162)=1,EXACT(R162,INDEX(EVIDENCE_RECORDS!$AL$6:$AL$205,MATCH(F162,EVIDENCE_RECORDS!$A$6:$A$205,0))),INDEX(EVIDENCE_RECORDS!$AD$6:$AD$205,MATCH(F162,EVIDENCE_RECORDS!$A$6:$A$205,0))="VALID"),"VALID","INVALID - EVIDENCE B OWNERSHIP"))</x:f>
      </x:c>
      <x:c r="O162" s="30" t="str">
        <x:f>IF(A162="","",IF(AND(OR(EXACT(G162,"FACT"),EXACT(G162,"SCOPE"),EXACT(G162,"TIME"),EXACT(G162,"METHOD"),EXACT(G162,"DEFINITION"),EXACT(G162,"INTERPRETATION")),OR(EXACT(H162,"YES"),EXACT(H162,"NO"))),"VALID","INVALID - CONTROLLED TOKEN"))</x:f>
      </x:c>
      <x:c r="P162" s="30" t="str">
        <x:f>IF(A162="","",IF(AND(B162&lt;&gt;"",C162&lt;&gt;"",D162&lt;&gt;"",E162&lt;&gt;"",F162&lt;&gt;"",E162&lt;&gt;F162,I162&lt;&gt;"",J162&lt;&gt;""),"VALID","INVALID - REQUIRED FIELD"))</x:f>
      </x:c>
      <x:c r="Q162" s="30" t="str">
        <x:f>IF(A162="","",IF(AND(K162="VALID",L162="VALID",M162="VALID",N162="VALID",O162="VALID",P162="VALID"),"VALID","INVALID - CONFLICT OWNERSHIP / CONTROL"))</x:f>
      </x:c>
      <x:c r="R162" s="30" t="str">
        <x:f>IF(A162="","",B162&amp;"|~|"&amp;C162&amp;"|~|"&amp;D162)</x:f>
      </x:c>
    </x:row>
    <x:row r="163">
      <x:c r="A163" s="24"/>
      <x:c r="B163" s="24"/>
      <x:c r="C163" s="24"/>
      <x:c r="D163" s="24"/>
      <x:c r="E163" s="24"/>
      <x:c r="F163" s="24"/>
      <x:c r="G163" s="24"/>
      <x:c r="H163" s="24"/>
      <x:c r="I163" s="24"/>
      <x:c r="J163" s="24"/>
      <x:c r="K163" s="30" t="str">
        <x:f>IF(A163="","",IF(COUNTIF($A$6:$A$205,A163)=1,"VALID","INVALID - DUPLICATE CONFLICT ID"))</x:f>
      </x:c>
      <x:c r="L163" s="30" t="str">
        <x:f>IF(A163="","",IF(AND(COUNTIF(CLAIM_REGISTER!$A$6:$A$205,C163)=1,EXACT(R163,INDEX(CLAIM_REGISTER!$R$6:$R$205,MATCH(C163,CLAIM_REGISTER!$A$6:$A$205,0)))),"VALID","INVALID - CLAIM OWNERSHIP"))</x:f>
      </x:c>
      <x:c r="M163" s="30" t="str">
        <x:f>IF(A163="","",IF(AND(COUNTIF(EVIDENCE_RECORDS!$A$6:$A$205,E163)=1,EXACT(R163,INDEX(EVIDENCE_RECORDS!$AL$6:$AL$205,MATCH(E163,EVIDENCE_RECORDS!$A$6:$A$205,0))),INDEX(EVIDENCE_RECORDS!$AD$6:$AD$205,MATCH(E163,EVIDENCE_RECORDS!$A$6:$A$205,0))="VALID"),"VALID","INVALID - EVIDENCE A OWNERSHIP"))</x:f>
      </x:c>
      <x:c r="N163" s="30" t="str">
        <x:f>IF(A163="","",IF(AND(COUNTIF(EVIDENCE_RECORDS!$A$6:$A$205,F163)=1,EXACT(R163,INDEX(EVIDENCE_RECORDS!$AL$6:$AL$205,MATCH(F163,EVIDENCE_RECORDS!$A$6:$A$205,0))),INDEX(EVIDENCE_RECORDS!$AD$6:$AD$205,MATCH(F163,EVIDENCE_RECORDS!$A$6:$A$205,0))="VALID"),"VALID","INVALID - EVIDENCE B OWNERSHIP"))</x:f>
      </x:c>
      <x:c r="O163" s="30" t="str">
        <x:f>IF(A163="","",IF(AND(OR(EXACT(G163,"FACT"),EXACT(G163,"SCOPE"),EXACT(G163,"TIME"),EXACT(G163,"METHOD"),EXACT(G163,"DEFINITION"),EXACT(G163,"INTERPRETATION")),OR(EXACT(H163,"YES"),EXACT(H163,"NO"))),"VALID","INVALID - CONTROLLED TOKEN"))</x:f>
      </x:c>
      <x:c r="P163" s="30" t="str">
        <x:f>IF(A163="","",IF(AND(B163&lt;&gt;"",C163&lt;&gt;"",D163&lt;&gt;"",E163&lt;&gt;"",F163&lt;&gt;"",E163&lt;&gt;F163,I163&lt;&gt;"",J163&lt;&gt;""),"VALID","INVALID - REQUIRED FIELD"))</x:f>
      </x:c>
      <x:c r="Q163" s="30" t="str">
        <x:f>IF(A163="","",IF(AND(K163="VALID",L163="VALID",M163="VALID",N163="VALID",O163="VALID",P163="VALID"),"VALID","INVALID - CONFLICT OWNERSHIP / CONTROL"))</x:f>
      </x:c>
      <x:c r="R163" s="30" t="str">
        <x:f>IF(A163="","",B163&amp;"|~|"&amp;C163&amp;"|~|"&amp;D163)</x:f>
      </x:c>
    </x:row>
    <x:row r="164">
      <x:c r="A164" s="24"/>
      <x:c r="B164" s="24"/>
      <x:c r="C164" s="24"/>
      <x:c r="D164" s="24"/>
      <x:c r="E164" s="24"/>
      <x:c r="F164" s="24"/>
      <x:c r="G164" s="24"/>
      <x:c r="H164" s="24"/>
      <x:c r="I164" s="24"/>
      <x:c r="J164" s="24"/>
      <x:c r="K164" s="30" t="str">
        <x:f>IF(A164="","",IF(COUNTIF($A$6:$A$205,A164)=1,"VALID","INVALID - DUPLICATE CONFLICT ID"))</x:f>
      </x:c>
      <x:c r="L164" s="30" t="str">
        <x:f>IF(A164="","",IF(AND(COUNTIF(CLAIM_REGISTER!$A$6:$A$205,C164)=1,EXACT(R164,INDEX(CLAIM_REGISTER!$R$6:$R$205,MATCH(C164,CLAIM_REGISTER!$A$6:$A$205,0)))),"VALID","INVALID - CLAIM OWNERSHIP"))</x:f>
      </x:c>
      <x:c r="M164" s="30" t="str">
        <x:f>IF(A164="","",IF(AND(COUNTIF(EVIDENCE_RECORDS!$A$6:$A$205,E164)=1,EXACT(R164,INDEX(EVIDENCE_RECORDS!$AL$6:$AL$205,MATCH(E164,EVIDENCE_RECORDS!$A$6:$A$205,0))),INDEX(EVIDENCE_RECORDS!$AD$6:$AD$205,MATCH(E164,EVIDENCE_RECORDS!$A$6:$A$205,0))="VALID"),"VALID","INVALID - EVIDENCE A OWNERSHIP"))</x:f>
      </x:c>
      <x:c r="N164" s="30" t="str">
        <x:f>IF(A164="","",IF(AND(COUNTIF(EVIDENCE_RECORDS!$A$6:$A$205,F164)=1,EXACT(R164,INDEX(EVIDENCE_RECORDS!$AL$6:$AL$205,MATCH(F164,EVIDENCE_RECORDS!$A$6:$A$205,0))),INDEX(EVIDENCE_RECORDS!$AD$6:$AD$205,MATCH(F164,EVIDENCE_RECORDS!$A$6:$A$205,0))="VALID"),"VALID","INVALID - EVIDENCE B OWNERSHIP"))</x:f>
      </x:c>
      <x:c r="O164" s="30" t="str">
        <x:f>IF(A164="","",IF(AND(OR(EXACT(G164,"FACT"),EXACT(G164,"SCOPE"),EXACT(G164,"TIME"),EXACT(G164,"METHOD"),EXACT(G164,"DEFINITION"),EXACT(G164,"INTERPRETATION")),OR(EXACT(H164,"YES"),EXACT(H164,"NO"))),"VALID","INVALID - CONTROLLED TOKEN"))</x:f>
      </x:c>
      <x:c r="P164" s="30" t="str">
        <x:f>IF(A164="","",IF(AND(B164&lt;&gt;"",C164&lt;&gt;"",D164&lt;&gt;"",E164&lt;&gt;"",F164&lt;&gt;"",E164&lt;&gt;F164,I164&lt;&gt;"",J164&lt;&gt;""),"VALID","INVALID - REQUIRED FIELD"))</x:f>
      </x:c>
      <x:c r="Q164" s="30" t="str">
        <x:f>IF(A164="","",IF(AND(K164="VALID",L164="VALID",M164="VALID",N164="VALID",O164="VALID",P164="VALID"),"VALID","INVALID - CONFLICT OWNERSHIP / CONTROL"))</x:f>
      </x:c>
      <x:c r="R164" s="30" t="str">
        <x:f>IF(A164="","",B164&amp;"|~|"&amp;C164&amp;"|~|"&amp;D164)</x:f>
      </x:c>
    </x:row>
    <x:row r="165">
      <x:c r="A165" s="24"/>
      <x:c r="B165" s="24"/>
      <x:c r="C165" s="24"/>
      <x:c r="D165" s="24"/>
      <x:c r="E165" s="24"/>
      <x:c r="F165" s="24"/>
      <x:c r="G165" s="24"/>
      <x:c r="H165" s="24"/>
      <x:c r="I165" s="24"/>
      <x:c r="J165" s="24"/>
      <x:c r="K165" s="30" t="str">
        <x:f>IF(A165="","",IF(COUNTIF($A$6:$A$205,A165)=1,"VALID","INVALID - DUPLICATE CONFLICT ID"))</x:f>
      </x:c>
      <x:c r="L165" s="30" t="str">
        <x:f>IF(A165="","",IF(AND(COUNTIF(CLAIM_REGISTER!$A$6:$A$205,C165)=1,EXACT(R165,INDEX(CLAIM_REGISTER!$R$6:$R$205,MATCH(C165,CLAIM_REGISTER!$A$6:$A$205,0)))),"VALID","INVALID - CLAIM OWNERSHIP"))</x:f>
      </x:c>
      <x:c r="M165" s="30" t="str">
        <x:f>IF(A165="","",IF(AND(COUNTIF(EVIDENCE_RECORDS!$A$6:$A$205,E165)=1,EXACT(R165,INDEX(EVIDENCE_RECORDS!$AL$6:$AL$205,MATCH(E165,EVIDENCE_RECORDS!$A$6:$A$205,0))),INDEX(EVIDENCE_RECORDS!$AD$6:$AD$205,MATCH(E165,EVIDENCE_RECORDS!$A$6:$A$205,0))="VALID"),"VALID","INVALID - EVIDENCE A OWNERSHIP"))</x:f>
      </x:c>
      <x:c r="N165" s="30" t="str">
        <x:f>IF(A165="","",IF(AND(COUNTIF(EVIDENCE_RECORDS!$A$6:$A$205,F165)=1,EXACT(R165,INDEX(EVIDENCE_RECORDS!$AL$6:$AL$205,MATCH(F165,EVIDENCE_RECORDS!$A$6:$A$205,0))),INDEX(EVIDENCE_RECORDS!$AD$6:$AD$205,MATCH(F165,EVIDENCE_RECORDS!$A$6:$A$205,0))="VALID"),"VALID","INVALID - EVIDENCE B OWNERSHIP"))</x:f>
      </x:c>
      <x:c r="O165" s="30" t="str">
        <x:f>IF(A165="","",IF(AND(OR(EXACT(G165,"FACT"),EXACT(G165,"SCOPE"),EXACT(G165,"TIME"),EXACT(G165,"METHOD"),EXACT(G165,"DEFINITION"),EXACT(G165,"INTERPRETATION")),OR(EXACT(H165,"YES"),EXACT(H165,"NO"))),"VALID","INVALID - CONTROLLED TOKEN"))</x:f>
      </x:c>
      <x:c r="P165" s="30" t="str">
        <x:f>IF(A165="","",IF(AND(B165&lt;&gt;"",C165&lt;&gt;"",D165&lt;&gt;"",E165&lt;&gt;"",F165&lt;&gt;"",E165&lt;&gt;F165,I165&lt;&gt;"",J165&lt;&gt;""),"VALID","INVALID - REQUIRED FIELD"))</x:f>
      </x:c>
      <x:c r="Q165" s="30" t="str">
        <x:f>IF(A165="","",IF(AND(K165="VALID",L165="VALID",M165="VALID",N165="VALID",O165="VALID",P165="VALID"),"VALID","INVALID - CONFLICT OWNERSHIP / CONTROL"))</x:f>
      </x:c>
      <x:c r="R165" s="30" t="str">
        <x:f>IF(A165="","",B165&amp;"|~|"&amp;C165&amp;"|~|"&amp;D165)</x:f>
      </x:c>
    </x:row>
    <x:row r="166">
      <x:c r="A166" s="24"/>
      <x:c r="B166" s="24"/>
      <x:c r="C166" s="24"/>
      <x:c r="D166" s="24"/>
      <x:c r="E166" s="24"/>
      <x:c r="F166" s="24"/>
      <x:c r="G166" s="24"/>
      <x:c r="H166" s="24"/>
      <x:c r="I166" s="24"/>
      <x:c r="J166" s="24"/>
      <x:c r="K166" s="30" t="str">
        <x:f>IF(A166="","",IF(COUNTIF($A$6:$A$205,A166)=1,"VALID","INVALID - DUPLICATE CONFLICT ID"))</x:f>
      </x:c>
      <x:c r="L166" s="30" t="str">
        <x:f>IF(A166="","",IF(AND(COUNTIF(CLAIM_REGISTER!$A$6:$A$205,C166)=1,EXACT(R166,INDEX(CLAIM_REGISTER!$R$6:$R$205,MATCH(C166,CLAIM_REGISTER!$A$6:$A$205,0)))),"VALID","INVALID - CLAIM OWNERSHIP"))</x:f>
      </x:c>
      <x:c r="M166" s="30" t="str">
        <x:f>IF(A166="","",IF(AND(COUNTIF(EVIDENCE_RECORDS!$A$6:$A$205,E166)=1,EXACT(R166,INDEX(EVIDENCE_RECORDS!$AL$6:$AL$205,MATCH(E166,EVIDENCE_RECORDS!$A$6:$A$205,0))),INDEX(EVIDENCE_RECORDS!$AD$6:$AD$205,MATCH(E166,EVIDENCE_RECORDS!$A$6:$A$205,0))="VALID"),"VALID","INVALID - EVIDENCE A OWNERSHIP"))</x:f>
      </x:c>
      <x:c r="N166" s="30" t="str">
        <x:f>IF(A166="","",IF(AND(COUNTIF(EVIDENCE_RECORDS!$A$6:$A$205,F166)=1,EXACT(R166,INDEX(EVIDENCE_RECORDS!$AL$6:$AL$205,MATCH(F166,EVIDENCE_RECORDS!$A$6:$A$205,0))),INDEX(EVIDENCE_RECORDS!$AD$6:$AD$205,MATCH(F166,EVIDENCE_RECORDS!$A$6:$A$205,0))="VALID"),"VALID","INVALID - EVIDENCE B OWNERSHIP"))</x:f>
      </x:c>
      <x:c r="O166" s="30" t="str">
        <x:f>IF(A166="","",IF(AND(OR(EXACT(G166,"FACT"),EXACT(G166,"SCOPE"),EXACT(G166,"TIME"),EXACT(G166,"METHOD"),EXACT(G166,"DEFINITION"),EXACT(G166,"INTERPRETATION")),OR(EXACT(H166,"YES"),EXACT(H166,"NO"))),"VALID","INVALID - CONTROLLED TOKEN"))</x:f>
      </x:c>
      <x:c r="P166" s="30" t="str">
        <x:f>IF(A166="","",IF(AND(B166&lt;&gt;"",C166&lt;&gt;"",D166&lt;&gt;"",E166&lt;&gt;"",F166&lt;&gt;"",E166&lt;&gt;F166,I166&lt;&gt;"",J166&lt;&gt;""),"VALID","INVALID - REQUIRED FIELD"))</x:f>
      </x:c>
      <x:c r="Q166" s="30" t="str">
        <x:f>IF(A166="","",IF(AND(K166="VALID",L166="VALID",M166="VALID",N166="VALID",O166="VALID",P166="VALID"),"VALID","INVALID - CONFLICT OWNERSHIP / CONTROL"))</x:f>
      </x:c>
      <x:c r="R166" s="30" t="str">
        <x:f>IF(A166="","",B166&amp;"|~|"&amp;C166&amp;"|~|"&amp;D166)</x:f>
      </x:c>
    </x:row>
    <x:row r="167">
      <x:c r="A167" s="24"/>
      <x:c r="B167" s="24"/>
      <x:c r="C167" s="24"/>
      <x:c r="D167" s="24"/>
      <x:c r="E167" s="24"/>
      <x:c r="F167" s="24"/>
      <x:c r="G167" s="24"/>
      <x:c r="H167" s="24"/>
      <x:c r="I167" s="24"/>
      <x:c r="J167" s="24"/>
      <x:c r="K167" s="30" t="str">
        <x:f>IF(A167="","",IF(COUNTIF($A$6:$A$205,A167)=1,"VALID","INVALID - DUPLICATE CONFLICT ID"))</x:f>
      </x:c>
      <x:c r="L167" s="30" t="str">
        <x:f>IF(A167="","",IF(AND(COUNTIF(CLAIM_REGISTER!$A$6:$A$205,C167)=1,EXACT(R167,INDEX(CLAIM_REGISTER!$R$6:$R$205,MATCH(C167,CLAIM_REGISTER!$A$6:$A$205,0)))),"VALID","INVALID - CLAIM OWNERSHIP"))</x:f>
      </x:c>
      <x:c r="M167" s="30" t="str">
        <x:f>IF(A167="","",IF(AND(COUNTIF(EVIDENCE_RECORDS!$A$6:$A$205,E167)=1,EXACT(R167,INDEX(EVIDENCE_RECORDS!$AL$6:$AL$205,MATCH(E167,EVIDENCE_RECORDS!$A$6:$A$205,0))),INDEX(EVIDENCE_RECORDS!$AD$6:$AD$205,MATCH(E167,EVIDENCE_RECORDS!$A$6:$A$205,0))="VALID"),"VALID","INVALID - EVIDENCE A OWNERSHIP"))</x:f>
      </x:c>
      <x:c r="N167" s="30" t="str">
        <x:f>IF(A167="","",IF(AND(COUNTIF(EVIDENCE_RECORDS!$A$6:$A$205,F167)=1,EXACT(R167,INDEX(EVIDENCE_RECORDS!$AL$6:$AL$205,MATCH(F167,EVIDENCE_RECORDS!$A$6:$A$205,0))),INDEX(EVIDENCE_RECORDS!$AD$6:$AD$205,MATCH(F167,EVIDENCE_RECORDS!$A$6:$A$205,0))="VALID"),"VALID","INVALID - EVIDENCE B OWNERSHIP"))</x:f>
      </x:c>
      <x:c r="O167" s="30" t="str">
        <x:f>IF(A167="","",IF(AND(OR(EXACT(G167,"FACT"),EXACT(G167,"SCOPE"),EXACT(G167,"TIME"),EXACT(G167,"METHOD"),EXACT(G167,"DEFINITION"),EXACT(G167,"INTERPRETATION")),OR(EXACT(H167,"YES"),EXACT(H167,"NO"))),"VALID","INVALID - CONTROLLED TOKEN"))</x:f>
      </x:c>
      <x:c r="P167" s="30" t="str">
        <x:f>IF(A167="","",IF(AND(B167&lt;&gt;"",C167&lt;&gt;"",D167&lt;&gt;"",E167&lt;&gt;"",F167&lt;&gt;"",E167&lt;&gt;F167,I167&lt;&gt;"",J167&lt;&gt;""),"VALID","INVALID - REQUIRED FIELD"))</x:f>
      </x:c>
      <x:c r="Q167" s="30" t="str">
        <x:f>IF(A167="","",IF(AND(K167="VALID",L167="VALID",M167="VALID",N167="VALID",O167="VALID",P167="VALID"),"VALID","INVALID - CONFLICT OWNERSHIP / CONTROL"))</x:f>
      </x:c>
      <x:c r="R167" s="30" t="str">
        <x:f>IF(A167="","",B167&amp;"|~|"&amp;C167&amp;"|~|"&amp;D167)</x:f>
      </x:c>
    </x:row>
    <x:row r="168">
      <x:c r="A168" s="24"/>
      <x:c r="B168" s="24"/>
      <x:c r="C168" s="24"/>
      <x:c r="D168" s="24"/>
      <x:c r="E168" s="24"/>
      <x:c r="F168" s="24"/>
      <x:c r="G168" s="24"/>
      <x:c r="H168" s="24"/>
      <x:c r="I168" s="24"/>
      <x:c r="J168" s="24"/>
      <x:c r="K168" s="30" t="str">
        <x:f>IF(A168="","",IF(COUNTIF($A$6:$A$205,A168)=1,"VALID","INVALID - DUPLICATE CONFLICT ID"))</x:f>
      </x:c>
      <x:c r="L168" s="30" t="str">
        <x:f>IF(A168="","",IF(AND(COUNTIF(CLAIM_REGISTER!$A$6:$A$205,C168)=1,EXACT(R168,INDEX(CLAIM_REGISTER!$R$6:$R$205,MATCH(C168,CLAIM_REGISTER!$A$6:$A$205,0)))),"VALID","INVALID - CLAIM OWNERSHIP"))</x:f>
      </x:c>
      <x:c r="M168" s="30" t="str">
        <x:f>IF(A168="","",IF(AND(COUNTIF(EVIDENCE_RECORDS!$A$6:$A$205,E168)=1,EXACT(R168,INDEX(EVIDENCE_RECORDS!$AL$6:$AL$205,MATCH(E168,EVIDENCE_RECORDS!$A$6:$A$205,0))),INDEX(EVIDENCE_RECORDS!$AD$6:$AD$205,MATCH(E168,EVIDENCE_RECORDS!$A$6:$A$205,0))="VALID"),"VALID","INVALID - EVIDENCE A OWNERSHIP"))</x:f>
      </x:c>
      <x:c r="N168" s="30" t="str">
        <x:f>IF(A168="","",IF(AND(COUNTIF(EVIDENCE_RECORDS!$A$6:$A$205,F168)=1,EXACT(R168,INDEX(EVIDENCE_RECORDS!$AL$6:$AL$205,MATCH(F168,EVIDENCE_RECORDS!$A$6:$A$205,0))),INDEX(EVIDENCE_RECORDS!$AD$6:$AD$205,MATCH(F168,EVIDENCE_RECORDS!$A$6:$A$205,0))="VALID"),"VALID","INVALID - EVIDENCE B OWNERSHIP"))</x:f>
      </x:c>
      <x:c r="O168" s="30" t="str">
        <x:f>IF(A168="","",IF(AND(OR(EXACT(G168,"FACT"),EXACT(G168,"SCOPE"),EXACT(G168,"TIME"),EXACT(G168,"METHOD"),EXACT(G168,"DEFINITION"),EXACT(G168,"INTERPRETATION")),OR(EXACT(H168,"YES"),EXACT(H168,"NO"))),"VALID","INVALID - CONTROLLED TOKEN"))</x:f>
      </x:c>
      <x:c r="P168" s="30" t="str">
        <x:f>IF(A168="","",IF(AND(B168&lt;&gt;"",C168&lt;&gt;"",D168&lt;&gt;"",E168&lt;&gt;"",F168&lt;&gt;"",E168&lt;&gt;F168,I168&lt;&gt;"",J168&lt;&gt;""),"VALID","INVALID - REQUIRED FIELD"))</x:f>
      </x:c>
      <x:c r="Q168" s="30" t="str">
        <x:f>IF(A168="","",IF(AND(K168="VALID",L168="VALID",M168="VALID",N168="VALID",O168="VALID",P168="VALID"),"VALID","INVALID - CONFLICT OWNERSHIP / CONTROL"))</x:f>
      </x:c>
      <x:c r="R168" s="30" t="str">
        <x:f>IF(A168="","",B168&amp;"|~|"&amp;C168&amp;"|~|"&amp;D168)</x:f>
      </x:c>
    </x:row>
    <x:row r="169">
      <x:c r="A169" s="24"/>
      <x:c r="B169" s="24"/>
      <x:c r="C169" s="24"/>
      <x:c r="D169" s="24"/>
      <x:c r="E169" s="24"/>
      <x:c r="F169" s="24"/>
      <x:c r="G169" s="24"/>
      <x:c r="H169" s="24"/>
      <x:c r="I169" s="24"/>
      <x:c r="J169" s="24"/>
      <x:c r="K169" s="30" t="str">
        <x:f>IF(A169="","",IF(COUNTIF($A$6:$A$205,A169)=1,"VALID","INVALID - DUPLICATE CONFLICT ID"))</x:f>
      </x:c>
      <x:c r="L169" s="30" t="str">
        <x:f>IF(A169="","",IF(AND(COUNTIF(CLAIM_REGISTER!$A$6:$A$205,C169)=1,EXACT(R169,INDEX(CLAIM_REGISTER!$R$6:$R$205,MATCH(C169,CLAIM_REGISTER!$A$6:$A$205,0)))),"VALID","INVALID - CLAIM OWNERSHIP"))</x:f>
      </x:c>
      <x:c r="M169" s="30" t="str">
        <x:f>IF(A169="","",IF(AND(COUNTIF(EVIDENCE_RECORDS!$A$6:$A$205,E169)=1,EXACT(R169,INDEX(EVIDENCE_RECORDS!$AL$6:$AL$205,MATCH(E169,EVIDENCE_RECORDS!$A$6:$A$205,0))),INDEX(EVIDENCE_RECORDS!$AD$6:$AD$205,MATCH(E169,EVIDENCE_RECORDS!$A$6:$A$205,0))="VALID"),"VALID","INVALID - EVIDENCE A OWNERSHIP"))</x:f>
      </x:c>
      <x:c r="N169" s="30" t="str">
        <x:f>IF(A169="","",IF(AND(COUNTIF(EVIDENCE_RECORDS!$A$6:$A$205,F169)=1,EXACT(R169,INDEX(EVIDENCE_RECORDS!$AL$6:$AL$205,MATCH(F169,EVIDENCE_RECORDS!$A$6:$A$205,0))),INDEX(EVIDENCE_RECORDS!$AD$6:$AD$205,MATCH(F169,EVIDENCE_RECORDS!$A$6:$A$205,0))="VALID"),"VALID","INVALID - EVIDENCE B OWNERSHIP"))</x:f>
      </x:c>
      <x:c r="O169" s="30" t="str">
        <x:f>IF(A169="","",IF(AND(OR(EXACT(G169,"FACT"),EXACT(G169,"SCOPE"),EXACT(G169,"TIME"),EXACT(G169,"METHOD"),EXACT(G169,"DEFINITION"),EXACT(G169,"INTERPRETATION")),OR(EXACT(H169,"YES"),EXACT(H169,"NO"))),"VALID","INVALID - CONTROLLED TOKEN"))</x:f>
      </x:c>
      <x:c r="P169" s="30" t="str">
        <x:f>IF(A169="","",IF(AND(B169&lt;&gt;"",C169&lt;&gt;"",D169&lt;&gt;"",E169&lt;&gt;"",F169&lt;&gt;"",E169&lt;&gt;F169,I169&lt;&gt;"",J169&lt;&gt;""),"VALID","INVALID - REQUIRED FIELD"))</x:f>
      </x:c>
      <x:c r="Q169" s="30" t="str">
        <x:f>IF(A169="","",IF(AND(K169="VALID",L169="VALID",M169="VALID",N169="VALID",O169="VALID",P169="VALID"),"VALID","INVALID - CONFLICT OWNERSHIP / CONTROL"))</x:f>
      </x:c>
      <x:c r="R169" s="30" t="str">
        <x:f>IF(A169="","",B169&amp;"|~|"&amp;C169&amp;"|~|"&amp;D169)</x:f>
      </x:c>
    </x:row>
    <x:row r="170">
      <x:c r="A170" s="24"/>
      <x:c r="B170" s="24"/>
      <x:c r="C170" s="24"/>
      <x:c r="D170" s="24"/>
      <x:c r="E170" s="24"/>
      <x:c r="F170" s="24"/>
      <x:c r="G170" s="24"/>
      <x:c r="H170" s="24"/>
      <x:c r="I170" s="24"/>
      <x:c r="J170" s="24"/>
      <x:c r="K170" s="30" t="str">
        <x:f>IF(A170="","",IF(COUNTIF($A$6:$A$205,A170)=1,"VALID","INVALID - DUPLICATE CONFLICT ID"))</x:f>
      </x:c>
      <x:c r="L170" s="30" t="str">
        <x:f>IF(A170="","",IF(AND(COUNTIF(CLAIM_REGISTER!$A$6:$A$205,C170)=1,EXACT(R170,INDEX(CLAIM_REGISTER!$R$6:$R$205,MATCH(C170,CLAIM_REGISTER!$A$6:$A$205,0)))),"VALID","INVALID - CLAIM OWNERSHIP"))</x:f>
      </x:c>
      <x:c r="M170" s="30" t="str">
        <x:f>IF(A170="","",IF(AND(COUNTIF(EVIDENCE_RECORDS!$A$6:$A$205,E170)=1,EXACT(R170,INDEX(EVIDENCE_RECORDS!$AL$6:$AL$205,MATCH(E170,EVIDENCE_RECORDS!$A$6:$A$205,0))),INDEX(EVIDENCE_RECORDS!$AD$6:$AD$205,MATCH(E170,EVIDENCE_RECORDS!$A$6:$A$205,0))="VALID"),"VALID","INVALID - EVIDENCE A OWNERSHIP"))</x:f>
      </x:c>
      <x:c r="N170" s="30" t="str">
        <x:f>IF(A170="","",IF(AND(COUNTIF(EVIDENCE_RECORDS!$A$6:$A$205,F170)=1,EXACT(R170,INDEX(EVIDENCE_RECORDS!$AL$6:$AL$205,MATCH(F170,EVIDENCE_RECORDS!$A$6:$A$205,0))),INDEX(EVIDENCE_RECORDS!$AD$6:$AD$205,MATCH(F170,EVIDENCE_RECORDS!$A$6:$A$205,0))="VALID"),"VALID","INVALID - EVIDENCE B OWNERSHIP"))</x:f>
      </x:c>
      <x:c r="O170" s="30" t="str">
        <x:f>IF(A170="","",IF(AND(OR(EXACT(G170,"FACT"),EXACT(G170,"SCOPE"),EXACT(G170,"TIME"),EXACT(G170,"METHOD"),EXACT(G170,"DEFINITION"),EXACT(G170,"INTERPRETATION")),OR(EXACT(H170,"YES"),EXACT(H170,"NO"))),"VALID","INVALID - CONTROLLED TOKEN"))</x:f>
      </x:c>
      <x:c r="P170" s="30" t="str">
        <x:f>IF(A170="","",IF(AND(B170&lt;&gt;"",C170&lt;&gt;"",D170&lt;&gt;"",E170&lt;&gt;"",F170&lt;&gt;"",E170&lt;&gt;F170,I170&lt;&gt;"",J170&lt;&gt;""),"VALID","INVALID - REQUIRED FIELD"))</x:f>
      </x:c>
      <x:c r="Q170" s="30" t="str">
        <x:f>IF(A170="","",IF(AND(K170="VALID",L170="VALID",M170="VALID",N170="VALID",O170="VALID",P170="VALID"),"VALID","INVALID - CONFLICT OWNERSHIP / CONTROL"))</x:f>
      </x:c>
      <x:c r="R170" s="30" t="str">
        <x:f>IF(A170="","",B170&amp;"|~|"&amp;C170&amp;"|~|"&amp;D170)</x:f>
      </x:c>
    </x:row>
    <x:row r="171">
      <x:c r="A171" s="24"/>
      <x:c r="B171" s="24"/>
      <x:c r="C171" s="24"/>
      <x:c r="D171" s="24"/>
      <x:c r="E171" s="24"/>
      <x:c r="F171" s="24"/>
      <x:c r="G171" s="24"/>
      <x:c r="H171" s="24"/>
      <x:c r="I171" s="24"/>
      <x:c r="J171" s="24"/>
      <x:c r="K171" s="30" t="str">
        <x:f>IF(A171="","",IF(COUNTIF($A$6:$A$205,A171)=1,"VALID","INVALID - DUPLICATE CONFLICT ID"))</x:f>
      </x:c>
      <x:c r="L171" s="30" t="str">
        <x:f>IF(A171="","",IF(AND(COUNTIF(CLAIM_REGISTER!$A$6:$A$205,C171)=1,EXACT(R171,INDEX(CLAIM_REGISTER!$R$6:$R$205,MATCH(C171,CLAIM_REGISTER!$A$6:$A$205,0)))),"VALID","INVALID - CLAIM OWNERSHIP"))</x:f>
      </x:c>
      <x:c r="M171" s="30" t="str">
        <x:f>IF(A171="","",IF(AND(COUNTIF(EVIDENCE_RECORDS!$A$6:$A$205,E171)=1,EXACT(R171,INDEX(EVIDENCE_RECORDS!$AL$6:$AL$205,MATCH(E171,EVIDENCE_RECORDS!$A$6:$A$205,0))),INDEX(EVIDENCE_RECORDS!$AD$6:$AD$205,MATCH(E171,EVIDENCE_RECORDS!$A$6:$A$205,0))="VALID"),"VALID","INVALID - EVIDENCE A OWNERSHIP"))</x:f>
      </x:c>
      <x:c r="N171" s="30" t="str">
        <x:f>IF(A171="","",IF(AND(COUNTIF(EVIDENCE_RECORDS!$A$6:$A$205,F171)=1,EXACT(R171,INDEX(EVIDENCE_RECORDS!$AL$6:$AL$205,MATCH(F171,EVIDENCE_RECORDS!$A$6:$A$205,0))),INDEX(EVIDENCE_RECORDS!$AD$6:$AD$205,MATCH(F171,EVIDENCE_RECORDS!$A$6:$A$205,0))="VALID"),"VALID","INVALID - EVIDENCE B OWNERSHIP"))</x:f>
      </x:c>
      <x:c r="O171" s="30" t="str">
        <x:f>IF(A171="","",IF(AND(OR(EXACT(G171,"FACT"),EXACT(G171,"SCOPE"),EXACT(G171,"TIME"),EXACT(G171,"METHOD"),EXACT(G171,"DEFINITION"),EXACT(G171,"INTERPRETATION")),OR(EXACT(H171,"YES"),EXACT(H171,"NO"))),"VALID","INVALID - CONTROLLED TOKEN"))</x:f>
      </x:c>
      <x:c r="P171" s="30" t="str">
        <x:f>IF(A171="","",IF(AND(B171&lt;&gt;"",C171&lt;&gt;"",D171&lt;&gt;"",E171&lt;&gt;"",F171&lt;&gt;"",E171&lt;&gt;F171,I171&lt;&gt;"",J171&lt;&gt;""),"VALID","INVALID - REQUIRED FIELD"))</x:f>
      </x:c>
      <x:c r="Q171" s="30" t="str">
        <x:f>IF(A171="","",IF(AND(K171="VALID",L171="VALID",M171="VALID",N171="VALID",O171="VALID",P171="VALID"),"VALID","INVALID - CONFLICT OWNERSHIP / CONTROL"))</x:f>
      </x:c>
      <x:c r="R171" s="30" t="str">
        <x:f>IF(A171="","",B171&amp;"|~|"&amp;C171&amp;"|~|"&amp;D171)</x:f>
      </x:c>
    </x:row>
    <x:row r="172">
      <x:c r="A172" s="24"/>
      <x:c r="B172" s="24"/>
      <x:c r="C172" s="24"/>
      <x:c r="D172" s="24"/>
      <x:c r="E172" s="24"/>
      <x:c r="F172" s="24"/>
      <x:c r="G172" s="24"/>
      <x:c r="H172" s="24"/>
      <x:c r="I172" s="24"/>
      <x:c r="J172" s="24"/>
      <x:c r="K172" s="30" t="str">
        <x:f>IF(A172="","",IF(COUNTIF($A$6:$A$205,A172)=1,"VALID","INVALID - DUPLICATE CONFLICT ID"))</x:f>
      </x:c>
      <x:c r="L172" s="30" t="str">
        <x:f>IF(A172="","",IF(AND(COUNTIF(CLAIM_REGISTER!$A$6:$A$205,C172)=1,EXACT(R172,INDEX(CLAIM_REGISTER!$R$6:$R$205,MATCH(C172,CLAIM_REGISTER!$A$6:$A$205,0)))),"VALID","INVALID - CLAIM OWNERSHIP"))</x:f>
      </x:c>
      <x:c r="M172" s="30" t="str">
        <x:f>IF(A172="","",IF(AND(COUNTIF(EVIDENCE_RECORDS!$A$6:$A$205,E172)=1,EXACT(R172,INDEX(EVIDENCE_RECORDS!$AL$6:$AL$205,MATCH(E172,EVIDENCE_RECORDS!$A$6:$A$205,0))),INDEX(EVIDENCE_RECORDS!$AD$6:$AD$205,MATCH(E172,EVIDENCE_RECORDS!$A$6:$A$205,0))="VALID"),"VALID","INVALID - EVIDENCE A OWNERSHIP"))</x:f>
      </x:c>
      <x:c r="N172" s="30" t="str">
        <x:f>IF(A172="","",IF(AND(COUNTIF(EVIDENCE_RECORDS!$A$6:$A$205,F172)=1,EXACT(R172,INDEX(EVIDENCE_RECORDS!$AL$6:$AL$205,MATCH(F172,EVIDENCE_RECORDS!$A$6:$A$205,0))),INDEX(EVIDENCE_RECORDS!$AD$6:$AD$205,MATCH(F172,EVIDENCE_RECORDS!$A$6:$A$205,0))="VALID"),"VALID","INVALID - EVIDENCE B OWNERSHIP"))</x:f>
      </x:c>
      <x:c r="O172" s="30" t="str">
        <x:f>IF(A172="","",IF(AND(OR(EXACT(G172,"FACT"),EXACT(G172,"SCOPE"),EXACT(G172,"TIME"),EXACT(G172,"METHOD"),EXACT(G172,"DEFINITION"),EXACT(G172,"INTERPRETATION")),OR(EXACT(H172,"YES"),EXACT(H172,"NO"))),"VALID","INVALID - CONTROLLED TOKEN"))</x:f>
      </x:c>
      <x:c r="P172" s="30" t="str">
        <x:f>IF(A172="","",IF(AND(B172&lt;&gt;"",C172&lt;&gt;"",D172&lt;&gt;"",E172&lt;&gt;"",F172&lt;&gt;"",E172&lt;&gt;F172,I172&lt;&gt;"",J172&lt;&gt;""),"VALID","INVALID - REQUIRED FIELD"))</x:f>
      </x:c>
      <x:c r="Q172" s="30" t="str">
        <x:f>IF(A172="","",IF(AND(K172="VALID",L172="VALID",M172="VALID",N172="VALID",O172="VALID",P172="VALID"),"VALID","INVALID - CONFLICT OWNERSHIP / CONTROL"))</x:f>
      </x:c>
      <x:c r="R172" s="30" t="str">
        <x:f>IF(A172="","",B172&amp;"|~|"&amp;C172&amp;"|~|"&amp;D172)</x:f>
      </x:c>
    </x:row>
    <x:row r="173">
      <x:c r="A173" s="24"/>
      <x:c r="B173" s="24"/>
      <x:c r="C173" s="24"/>
      <x:c r="D173" s="24"/>
      <x:c r="E173" s="24"/>
      <x:c r="F173" s="24"/>
      <x:c r="G173" s="24"/>
      <x:c r="H173" s="24"/>
      <x:c r="I173" s="24"/>
      <x:c r="J173" s="24"/>
      <x:c r="K173" s="30" t="str">
        <x:f>IF(A173="","",IF(COUNTIF($A$6:$A$205,A173)=1,"VALID","INVALID - DUPLICATE CONFLICT ID"))</x:f>
      </x:c>
      <x:c r="L173" s="30" t="str">
        <x:f>IF(A173="","",IF(AND(COUNTIF(CLAIM_REGISTER!$A$6:$A$205,C173)=1,EXACT(R173,INDEX(CLAIM_REGISTER!$R$6:$R$205,MATCH(C173,CLAIM_REGISTER!$A$6:$A$205,0)))),"VALID","INVALID - CLAIM OWNERSHIP"))</x:f>
      </x:c>
      <x:c r="M173" s="30" t="str">
        <x:f>IF(A173="","",IF(AND(COUNTIF(EVIDENCE_RECORDS!$A$6:$A$205,E173)=1,EXACT(R173,INDEX(EVIDENCE_RECORDS!$AL$6:$AL$205,MATCH(E173,EVIDENCE_RECORDS!$A$6:$A$205,0))),INDEX(EVIDENCE_RECORDS!$AD$6:$AD$205,MATCH(E173,EVIDENCE_RECORDS!$A$6:$A$205,0))="VALID"),"VALID","INVALID - EVIDENCE A OWNERSHIP"))</x:f>
      </x:c>
      <x:c r="N173" s="30" t="str">
        <x:f>IF(A173="","",IF(AND(COUNTIF(EVIDENCE_RECORDS!$A$6:$A$205,F173)=1,EXACT(R173,INDEX(EVIDENCE_RECORDS!$AL$6:$AL$205,MATCH(F173,EVIDENCE_RECORDS!$A$6:$A$205,0))),INDEX(EVIDENCE_RECORDS!$AD$6:$AD$205,MATCH(F173,EVIDENCE_RECORDS!$A$6:$A$205,0))="VALID"),"VALID","INVALID - EVIDENCE B OWNERSHIP"))</x:f>
      </x:c>
      <x:c r="O173" s="30" t="str">
        <x:f>IF(A173="","",IF(AND(OR(EXACT(G173,"FACT"),EXACT(G173,"SCOPE"),EXACT(G173,"TIME"),EXACT(G173,"METHOD"),EXACT(G173,"DEFINITION"),EXACT(G173,"INTERPRETATION")),OR(EXACT(H173,"YES"),EXACT(H173,"NO"))),"VALID","INVALID - CONTROLLED TOKEN"))</x:f>
      </x:c>
      <x:c r="P173" s="30" t="str">
        <x:f>IF(A173="","",IF(AND(B173&lt;&gt;"",C173&lt;&gt;"",D173&lt;&gt;"",E173&lt;&gt;"",F173&lt;&gt;"",E173&lt;&gt;F173,I173&lt;&gt;"",J173&lt;&gt;""),"VALID","INVALID - REQUIRED FIELD"))</x:f>
      </x:c>
      <x:c r="Q173" s="30" t="str">
        <x:f>IF(A173="","",IF(AND(K173="VALID",L173="VALID",M173="VALID",N173="VALID",O173="VALID",P173="VALID"),"VALID","INVALID - CONFLICT OWNERSHIP / CONTROL"))</x:f>
      </x:c>
      <x:c r="R173" s="30" t="str">
        <x:f>IF(A173="","",B173&amp;"|~|"&amp;C173&amp;"|~|"&amp;D173)</x:f>
      </x:c>
    </x:row>
    <x:row r="174">
      <x:c r="A174" s="24"/>
      <x:c r="B174" s="24"/>
      <x:c r="C174" s="24"/>
      <x:c r="D174" s="24"/>
      <x:c r="E174" s="24"/>
      <x:c r="F174" s="24"/>
      <x:c r="G174" s="24"/>
      <x:c r="H174" s="24"/>
      <x:c r="I174" s="24"/>
      <x:c r="J174" s="24"/>
      <x:c r="K174" s="30" t="str">
        <x:f>IF(A174="","",IF(COUNTIF($A$6:$A$205,A174)=1,"VALID","INVALID - DUPLICATE CONFLICT ID"))</x:f>
      </x:c>
      <x:c r="L174" s="30" t="str">
        <x:f>IF(A174="","",IF(AND(COUNTIF(CLAIM_REGISTER!$A$6:$A$205,C174)=1,EXACT(R174,INDEX(CLAIM_REGISTER!$R$6:$R$205,MATCH(C174,CLAIM_REGISTER!$A$6:$A$205,0)))),"VALID","INVALID - CLAIM OWNERSHIP"))</x:f>
      </x:c>
      <x:c r="M174" s="30" t="str">
        <x:f>IF(A174="","",IF(AND(COUNTIF(EVIDENCE_RECORDS!$A$6:$A$205,E174)=1,EXACT(R174,INDEX(EVIDENCE_RECORDS!$AL$6:$AL$205,MATCH(E174,EVIDENCE_RECORDS!$A$6:$A$205,0))),INDEX(EVIDENCE_RECORDS!$AD$6:$AD$205,MATCH(E174,EVIDENCE_RECORDS!$A$6:$A$205,0))="VALID"),"VALID","INVALID - EVIDENCE A OWNERSHIP"))</x:f>
      </x:c>
      <x:c r="N174" s="30" t="str">
        <x:f>IF(A174="","",IF(AND(COUNTIF(EVIDENCE_RECORDS!$A$6:$A$205,F174)=1,EXACT(R174,INDEX(EVIDENCE_RECORDS!$AL$6:$AL$205,MATCH(F174,EVIDENCE_RECORDS!$A$6:$A$205,0))),INDEX(EVIDENCE_RECORDS!$AD$6:$AD$205,MATCH(F174,EVIDENCE_RECORDS!$A$6:$A$205,0))="VALID"),"VALID","INVALID - EVIDENCE B OWNERSHIP"))</x:f>
      </x:c>
      <x:c r="O174" s="30" t="str">
        <x:f>IF(A174="","",IF(AND(OR(EXACT(G174,"FACT"),EXACT(G174,"SCOPE"),EXACT(G174,"TIME"),EXACT(G174,"METHOD"),EXACT(G174,"DEFINITION"),EXACT(G174,"INTERPRETATION")),OR(EXACT(H174,"YES"),EXACT(H174,"NO"))),"VALID","INVALID - CONTROLLED TOKEN"))</x:f>
      </x:c>
      <x:c r="P174" s="30" t="str">
        <x:f>IF(A174="","",IF(AND(B174&lt;&gt;"",C174&lt;&gt;"",D174&lt;&gt;"",E174&lt;&gt;"",F174&lt;&gt;"",E174&lt;&gt;F174,I174&lt;&gt;"",J174&lt;&gt;""),"VALID","INVALID - REQUIRED FIELD"))</x:f>
      </x:c>
      <x:c r="Q174" s="30" t="str">
        <x:f>IF(A174="","",IF(AND(K174="VALID",L174="VALID",M174="VALID",N174="VALID",O174="VALID",P174="VALID"),"VALID","INVALID - CONFLICT OWNERSHIP / CONTROL"))</x:f>
      </x:c>
      <x:c r="R174" s="30" t="str">
        <x:f>IF(A174="","",B174&amp;"|~|"&amp;C174&amp;"|~|"&amp;D174)</x:f>
      </x:c>
    </x:row>
    <x:row r="175">
      <x:c r="A175" s="24"/>
      <x:c r="B175" s="24"/>
      <x:c r="C175" s="24"/>
      <x:c r="D175" s="24"/>
      <x:c r="E175" s="24"/>
      <x:c r="F175" s="24"/>
      <x:c r="G175" s="24"/>
      <x:c r="H175" s="24"/>
      <x:c r="I175" s="24"/>
      <x:c r="J175" s="24"/>
      <x:c r="K175" s="30" t="str">
        <x:f>IF(A175="","",IF(COUNTIF($A$6:$A$205,A175)=1,"VALID","INVALID - DUPLICATE CONFLICT ID"))</x:f>
      </x:c>
      <x:c r="L175" s="30" t="str">
        <x:f>IF(A175="","",IF(AND(COUNTIF(CLAIM_REGISTER!$A$6:$A$205,C175)=1,EXACT(R175,INDEX(CLAIM_REGISTER!$R$6:$R$205,MATCH(C175,CLAIM_REGISTER!$A$6:$A$205,0)))),"VALID","INVALID - CLAIM OWNERSHIP"))</x:f>
      </x:c>
      <x:c r="M175" s="30" t="str">
        <x:f>IF(A175="","",IF(AND(COUNTIF(EVIDENCE_RECORDS!$A$6:$A$205,E175)=1,EXACT(R175,INDEX(EVIDENCE_RECORDS!$AL$6:$AL$205,MATCH(E175,EVIDENCE_RECORDS!$A$6:$A$205,0))),INDEX(EVIDENCE_RECORDS!$AD$6:$AD$205,MATCH(E175,EVIDENCE_RECORDS!$A$6:$A$205,0))="VALID"),"VALID","INVALID - EVIDENCE A OWNERSHIP"))</x:f>
      </x:c>
      <x:c r="N175" s="30" t="str">
        <x:f>IF(A175="","",IF(AND(COUNTIF(EVIDENCE_RECORDS!$A$6:$A$205,F175)=1,EXACT(R175,INDEX(EVIDENCE_RECORDS!$AL$6:$AL$205,MATCH(F175,EVIDENCE_RECORDS!$A$6:$A$205,0))),INDEX(EVIDENCE_RECORDS!$AD$6:$AD$205,MATCH(F175,EVIDENCE_RECORDS!$A$6:$A$205,0))="VALID"),"VALID","INVALID - EVIDENCE B OWNERSHIP"))</x:f>
      </x:c>
      <x:c r="O175" s="30" t="str">
        <x:f>IF(A175="","",IF(AND(OR(EXACT(G175,"FACT"),EXACT(G175,"SCOPE"),EXACT(G175,"TIME"),EXACT(G175,"METHOD"),EXACT(G175,"DEFINITION"),EXACT(G175,"INTERPRETATION")),OR(EXACT(H175,"YES"),EXACT(H175,"NO"))),"VALID","INVALID - CONTROLLED TOKEN"))</x:f>
      </x:c>
      <x:c r="P175" s="30" t="str">
        <x:f>IF(A175="","",IF(AND(B175&lt;&gt;"",C175&lt;&gt;"",D175&lt;&gt;"",E175&lt;&gt;"",F175&lt;&gt;"",E175&lt;&gt;F175,I175&lt;&gt;"",J175&lt;&gt;""),"VALID","INVALID - REQUIRED FIELD"))</x:f>
      </x:c>
      <x:c r="Q175" s="30" t="str">
        <x:f>IF(A175="","",IF(AND(K175="VALID",L175="VALID",M175="VALID",N175="VALID",O175="VALID",P175="VALID"),"VALID","INVALID - CONFLICT OWNERSHIP / CONTROL"))</x:f>
      </x:c>
      <x:c r="R175" s="30" t="str">
        <x:f>IF(A175="","",B175&amp;"|~|"&amp;C175&amp;"|~|"&amp;D175)</x:f>
      </x:c>
    </x:row>
    <x:row r="176">
      <x:c r="A176" s="24"/>
      <x:c r="B176" s="24"/>
      <x:c r="C176" s="24"/>
      <x:c r="D176" s="24"/>
      <x:c r="E176" s="24"/>
      <x:c r="F176" s="24"/>
      <x:c r="G176" s="24"/>
      <x:c r="H176" s="24"/>
      <x:c r="I176" s="24"/>
      <x:c r="J176" s="24"/>
      <x:c r="K176" s="30" t="str">
        <x:f>IF(A176="","",IF(COUNTIF($A$6:$A$205,A176)=1,"VALID","INVALID - DUPLICATE CONFLICT ID"))</x:f>
      </x:c>
      <x:c r="L176" s="30" t="str">
        <x:f>IF(A176="","",IF(AND(COUNTIF(CLAIM_REGISTER!$A$6:$A$205,C176)=1,EXACT(R176,INDEX(CLAIM_REGISTER!$R$6:$R$205,MATCH(C176,CLAIM_REGISTER!$A$6:$A$205,0)))),"VALID","INVALID - CLAIM OWNERSHIP"))</x:f>
      </x:c>
      <x:c r="M176" s="30" t="str">
        <x:f>IF(A176="","",IF(AND(COUNTIF(EVIDENCE_RECORDS!$A$6:$A$205,E176)=1,EXACT(R176,INDEX(EVIDENCE_RECORDS!$AL$6:$AL$205,MATCH(E176,EVIDENCE_RECORDS!$A$6:$A$205,0))),INDEX(EVIDENCE_RECORDS!$AD$6:$AD$205,MATCH(E176,EVIDENCE_RECORDS!$A$6:$A$205,0))="VALID"),"VALID","INVALID - EVIDENCE A OWNERSHIP"))</x:f>
      </x:c>
      <x:c r="N176" s="30" t="str">
        <x:f>IF(A176="","",IF(AND(COUNTIF(EVIDENCE_RECORDS!$A$6:$A$205,F176)=1,EXACT(R176,INDEX(EVIDENCE_RECORDS!$AL$6:$AL$205,MATCH(F176,EVIDENCE_RECORDS!$A$6:$A$205,0))),INDEX(EVIDENCE_RECORDS!$AD$6:$AD$205,MATCH(F176,EVIDENCE_RECORDS!$A$6:$A$205,0))="VALID"),"VALID","INVALID - EVIDENCE B OWNERSHIP"))</x:f>
      </x:c>
      <x:c r="O176" s="30" t="str">
        <x:f>IF(A176="","",IF(AND(OR(EXACT(G176,"FACT"),EXACT(G176,"SCOPE"),EXACT(G176,"TIME"),EXACT(G176,"METHOD"),EXACT(G176,"DEFINITION"),EXACT(G176,"INTERPRETATION")),OR(EXACT(H176,"YES"),EXACT(H176,"NO"))),"VALID","INVALID - CONTROLLED TOKEN"))</x:f>
      </x:c>
      <x:c r="P176" s="30" t="str">
        <x:f>IF(A176="","",IF(AND(B176&lt;&gt;"",C176&lt;&gt;"",D176&lt;&gt;"",E176&lt;&gt;"",F176&lt;&gt;"",E176&lt;&gt;F176,I176&lt;&gt;"",J176&lt;&gt;""),"VALID","INVALID - REQUIRED FIELD"))</x:f>
      </x:c>
      <x:c r="Q176" s="30" t="str">
        <x:f>IF(A176="","",IF(AND(K176="VALID",L176="VALID",M176="VALID",N176="VALID",O176="VALID",P176="VALID"),"VALID","INVALID - CONFLICT OWNERSHIP / CONTROL"))</x:f>
      </x:c>
      <x:c r="R176" s="30" t="str">
        <x:f>IF(A176="","",B176&amp;"|~|"&amp;C176&amp;"|~|"&amp;D176)</x:f>
      </x:c>
    </x:row>
    <x:row r="177">
      <x:c r="A177" s="24"/>
      <x:c r="B177" s="24"/>
      <x:c r="C177" s="24"/>
      <x:c r="D177" s="24"/>
      <x:c r="E177" s="24"/>
      <x:c r="F177" s="24"/>
      <x:c r="G177" s="24"/>
      <x:c r="H177" s="24"/>
      <x:c r="I177" s="24"/>
      <x:c r="J177" s="24"/>
      <x:c r="K177" s="30" t="str">
        <x:f>IF(A177="","",IF(COUNTIF($A$6:$A$205,A177)=1,"VALID","INVALID - DUPLICATE CONFLICT ID"))</x:f>
      </x:c>
      <x:c r="L177" s="30" t="str">
        <x:f>IF(A177="","",IF(AND(COUNTIF(CLAIM_REGISTER!$A$6:$A$205,C177)=1,EXACT(R177,INDEX(CLAIM_REGISTER!$R$6:$R$205,MATCH(C177,CLAIM_REGISTER!$A$6:$A$205,0)))),"VALID","INVALID - CLAIM OWNERSHIP"))</x:f>
      </x:c>
      <x:c r="M177" s="30" t="str">
        <x:f>IF(A177="","",IF(AND(COUNTIF(EVIDENCE_RECORDS!$A$6:$A$205,E177)=1,EXACT(R177,INDEX(EVIDENCE_RECORDS!$AL$6:$AL$205,MATCH(E177,EVIDENCE_RECORDS!$A$6:$A$205,0))),INDEX(EVIDENCE_RECORDS!$AD$6:$AD$205,MATCH(E177,EVIDENCE_RECORDS!$A$6:$A$205,0))="VALID"),"VALID","INVALID - EVIDENCE A OWNERSHIP"))</x:f>
      </x:c>
      <x:c r="N177" s="30" t="str">
        <x:f>IF(A177="","",IF(AND(COUNTIF(EVIDENCE_RECORDS!$A$6:$A$205,F177)=1,EXACT(R177,INDEX(EVIDENCE_RECORDS!$AL$6:$AL$205,MATCH(F177,EVIDENCE_RECORDS!$A$6:$A$205,0))),INDEX(EVIDENCE_RECORDS!$AD$6:$AD$205,MATCH(F177,EVIDENCE_RECORDS!$A$6:$A$205,0))="VALID"),"VALID","INVALID - EVIDENCE B OWNERSHIP"))</x:f>
      </x:c>
      <x:c r="O177" s="30" t="str">
        <x:f>IF(A177="","",IF(AND(OR(EXACT(G177,"FACT"),EXACT(G177,"SCOPE"),EXACT(G177,"TIME"),EXACT(G177,"METHOD"),EXACT(G177,"DEFINITION"),EXACT(G177,"INTERPRETATION")),OR(EXACT(H177,"YES"),EXACT(H177,"NO"))),"VALID","INVALID - CONTROLLED TOKEN"))</x:f>
      </x:c>
      <x:c r="P177" s="30" t="str">
        <x:f>IF(A177="","",IF(AND(B177&lt;&gt;"",C177&lt;&gt;"",D177&lt;&gt;"",E177&lt;&gt;"",F177&lt;&gt;"",E177&lt;&gt;F177,I177&lt;&gt;"",J177&lt;&gt;""),"VALID","INVALID - REQUIRED FIELD"))</x:f>
      </x:c>
      <x:c r="Q177" s="30" t="str">
        <x:f>IF(A177="","",IF(AND(K177="VALID",L177="VALID",M177="VALID",N177="VALID",O177="VALID",P177="VALID"),"VALID","INVALID - CONFLICT OWNERSHIP / CONTROL"))</x:f>
      </x:c>
      <x:c r="R177" s="30" t="str">
        <x:f>IF(A177="","",B177&amp;"|~|"&amp;C177&amp;"|~|"&amp;D177)</x:f>
      </x:c>
    </x:row>
    <x:row r="178">
      <x:c r="A178" s="24"/>
      <x:c r="B178" s="24"/>
      <x:c r="C178" s="24"/>
      <x:c r="D178" s="24"/>
      <x:c r="E178" s="24"/>
      <x:c r="F178" s="24"/>
      <x:c r="G178" s="24"/>
      <x:c r="H178" s="24"/>
      <x:c r="I178" s="24"/>
      <x:c r="J178" s="24"/>
      <x:c r="K178" s="30" t="str">
        <x:f>IF(A178="","",IF(COUNTIF($A$6:$A$205,A178)=1,"VALID","INVALID - DUPLICATE CONFLICT ID"))</x:f>
      </x:c>
      <x:c r="L178" s="30" t="str">
        <x:f>IF(A178="","",IF(AND(COUNTIF(CLAIM_REGISTER!$A$6:$A$205,C178)=1,EXACT(R178,INDEX(CLAIM_REGISTER!$R$6:$R$205,MATCH(C178,CLAIM_REGISTER!$A$6:$A$205,0)))),"VALID","INVALID - CLAIM OWNERSHIP"))</x:f>
      </x:c>
      <x:c r="M178" s="30" t="str">
        <x:f>IF(A178="","",IF(AND(COUNTIF(EVIDENCE_RECORDS!$A$6:$A$205,E178)=1,EXACT(R178,INDEX(EVIDENCE_RECORDS!$AL$6:$AL$205,MATCH(E178,EVIDENCE_RECORDS!$A$6:$A$205,0))),INDEX(EVIDENCE_RECORDS!$AD$6:$AD$205,MATCH(E178,EVIDENCE_RECORDS!$A$6:$A$205,0))="VALID"),"VALID","INVALID - EVIDENCE A OWNERSHIP"))</x:f>
      </x:c>
      <x:c r="N178" s="30" t="str">
        <x:f>IF(A178="","",IF(AND(COUNTIF(EVIDENCE_RECORDS!$A$6:$A$205,F178)=1,EXACT(R178,INDEX(EVIDENCE_RECORDS!$AL$6:$AL$205,MATCH(F178,EVIDENCE_RECORDS!$A$6:$A$205,0))),INDEX(EVIDENCE_RECORDS!$AD$6:$AD$205,MATCH(F178,EVIDENCE_RECORDS!$A$6:$A$205,0))="VALID"),"VALID","INVALID - EVIDENCE B OWNERSHIP"))</x:f>
      </x:c>
      <x:c r="O178" s="30" t="str">
        <x:f>IF(A178="","",IF(AND(OR(EXACT(G178,"FACT"),EXACT(G178,"SCOPE"),EXACT(G178,"TIME"),EXACT(G178,"METHOD"),EXACT(G178,"DEFINITION"),EXACT(G178,"INTERPRETATION")),OR(EXACT(H178,"YES"),EXACT(H178,"NO"))),"VALID","INVALID - CONTROLLED TOKEN"))</x:f>
      </x:c>
      <x:c r="P178" s="30" t="str">
        <x:f>IF(A178="","",IF(AND(B178&lt;&gt;"",C178&lt;&gt;"",D178&lt;&gt;"",E178&lt;&gt;"",F178&lt;&gt;"",E178&lt;&gt;F178,I178&lt;&gt;"",J178&lt;&gt;""),"VALID","INVALID - REQUIRED FIELD"))</x:f>
      </x:c>
      <x:c r="Q178" s="30" t="str">
        <x:f>IF(A178="","",IF(AND(K178="VALID",L178="VALID",M178="VALID",N178="VALID",O178="VALID",P178="VALID"),"VALID","INVALID - CONFLICT OWNERSHIP / CONTROL"))</x:f>
      </x:c>
      <x:c r="R178" s="30" t="str">
        <x:f>IF(A178="","",B178&amp;"|~|"&amp;C178&amp;"|~|"&amp;D178)</x:f>
      </x:c>
    </x:row>
    <x:row r="179">
      <x:c r="A179" s="24"/>
      <x:c r="B179" s="24"/>
      <x:c r="C179" s="24"/>
      <x:c r="D179" s="24"/>
      <x:c r="E179" s="24"/>
      <x:c r="F179" s="24"/>
      <x:c r="G179" s="24"/>
      <x:c r="H179" s="24"/>
      <x:c r="I179" s="24"/>
      <x:c r="J179" s="24"/>
      <x:c r="K179" s="30" t="str">
        <x:f>IF(A179="","",IF(COUNTIF($A$6:$A$205,A179)=1,"VALID","INVALID - DUPLICATE CONFLICT ID"))</x:f>
      </x:c>
      <x:c r="L179" s="30" t="str">
        <x:f>IF(A179="","",IF(AND(COUNTIF(CLAIM_REGISTER!$A$6:$A$205,C179)=1,EXACT(R179,INDEX(CLAIM_REGISTER!$R$6:$R$205,MATCH(C179,CLAIM_REGISTER!$A$6:$A$205,0)))),"VALID","INVALID - CLAIM OWNERSHIP"))</x:f>
      </x:c>
      <x:c r="M179" s="30" t="str">
        <x:f>IF(A179="","",IF(AND(COUNTIF(EVIDENCE_RECORDS!$A$6:$A$205,E179)=1,EXACT(R179,INDEX(EVIDENCE_RECORDS!$AL$6:$AL$205,MATCH(E179,EVIDENCE_RECORDS!$A$6:$A$205,0))),INDEX(EVIDENCE_RECORDS!$AD$6:$AD$205,MATCH(E179,EVIDENCE_RECORDS!$A$6:$A$205,0))="VALID"),"VALID","INVALID - EVIDENCE A OWNERSHIP"))</x:f>
      </x:c>
      <x:c r="N179" s="30" t="str">
        <x:f>IF(A179="","",IF(AND(COUNTIF(EVIDENCE_RECORDS!$A$6:$A$205,F179)=1,EXACT(R179,INDEX(EVIDENCE_RECORDS!$AL$6:$AL$205,MATCH(F179,EVIDENCE_RECORDS!$A$6:$A$205,0))),INDEX(EVIDENCE_RECORDS!$AD$6:$AD$205,MATCH(F179,EVIDENCE_RECORDS!$A$6:$A$205,0))="VALID"),"VALID","INVALID - EVIDENCE B OWNERSHIP"))</x:f>
      </x:c>
      <x:c r="O179" s="30" t="str">
        <x:f>IF(A179="","",IF(AND(OR(EXACT(G179,"FACT"),EXACT(G179,"SCOPE"),EXACT(G179,"TIME"),EXACT(G179,"METHOD"),EXACT(G179,"DEFINITION"),EXACT(G179,"INTERPRETATION")),OR(EXACT(H179,"YES"),EXACT(H179,"NO"))),"VALID","INVALID - CONTROLLED TOKEN"))</x:f>
      </x:c>
      <x:c r="P179" s="30" t="str">
        <x:f>IF(A179="","",IF(AND(B179&lt;&gt;"",C179&lt;&gt;"",D179&lt;&gt;"",E179&lt;&gt;"",F179&lt;&gt;"",E179&lt;&gt;F179,I179&lt;&gt;"",J179&lt;&gt;""),"VALID","INVALID - REQUIRED FIELD"))</x:f>
      </x:c>
      <x:c r="Q179" s="30" t="str">
        <x:f>IF(A179="","",IF(AND(K179="VALID",L179="VALID",M179="VALID",N179="VALID",O179="VALID",P179="VALID"),"VALID","INVALID - CONFLICT OWNERSHIP / CONTROL"))</x:f>
      </x:c>
      <x:c r="R179" s="30" t="str">
        <x:f>IF(A179="","",B179&amp;"|~|"&amp;C179&amp;"|~|"&amp;D179)</x:f>
      </x:c>
    </x:row>
    <x:row r="180">
      <x:c r="A180" s="24"/>
      <x:c r="B180" s="24"/>
      <x:c r="C180" s="24"/>
      <x:c r="D180" s="24"/>
      <x:c r="E180" s="24"/>
      <x:c r="F180" s="24"/>
      <x:c r="G180" s="24"/>
      <x:c r="H180" s="24"/>
      <x:c r="I180" s="24"/>
      <x:c r="J180" s="24"/>
      <x:c r="K180" s="30" t="str">
        <x:f>IF(A180="","",IF(COUNTIF($A$6:$A$205,A180)=1,"VALID","INVALID - DUPLICATE CONFLICT ID"))</x:f>
      </x:c>
      <x:c r="L180" s="30" t="str">
        <x:f>IF(A180="","",IF(AND(COUNTIF(CLAIM_REGISTER!$A$6:$A$205,C180)=1,EXACT(R180,INDEX(CLAIM_REGISTER!$R$6:$R$205,MATCH(C180,CLAIM_REGISTER!$A$6:$A$205,0)))),"VALID","INVALID - CLAIM OWNERSHIP"))</x:f>
      </x:c>
      <x:c r="M180" s="30" t="str">
        <x:f>IF(A180="","",IF(AND(COUNTIF(EVIDENCE_RECORDS!$A$6:$A$205,E180)=1,EXACT(R180,INDEX(EVIDENCE_RECORDS!$AL$6:$AL$205,MATCH(E180,EVIDENCE_RECORDS!$A$6:$A$205,0))),INDEX(EVIDENCE_RECORDS!$AD$6:$AD$205,MATCH(E180,EVIDENCE_RECORDS!$A$6:$A$205,0))="VALID"),"VALID","INVALID - EVIDENCE A OWNERSHIP"))</x:f>
      </x:c>
      <x:c r="N180" s="30" t="str">
        <x:f>IF(A180="","",IF(AND(COUNTIF(EVIDENCE_RECORDS!$A$6:$A$205,F180)=1,EXACT(R180,INDEX(EVIDENCE_RECORDS!$AL$6:$AL$205,MATCH(F180,EVIDENCE_RECORDS!$A$6:$A$205,0))),INDEX(EVIDENCE_RECORDS!$AD$6:$AD$205,MATCH(F180,EVIDENCE_RECORDS!$A$6:$A$205,0))="VALID"),"VALID","INVALID - EVIDENCE B OWNERSHIP"))</x:f>
      </x:c>
      <x:c r="O180" s="30" t="str">
        <x:f>IF(A180="","",IF(AND(OR(EXACT(G180,"FACT"),EXACT(G180,"SCOPE"),EXACT(G180,"TIME"),EXACT(G180,"METHOD"),EXACT(G180,"DEFINITION"),EXACT(G180,"INTERPRETATION")),OR(EXACT(H180,"YES"),EXACT(H180,"NO"))),"VALID","INVALID - CONTROLLED TOKEN"))</x:f>
      </x:c>
      <x:c r="P180" s="30" t="str">
        <x:f>IF(A180="","",IF(AND(B180&lt;&gt;"",C180&lt;&gt;"",D180&lt;&gt;"",E180&lt;&gt;"",F180&lt;&gt;"",E180&lt;&gt;F180,I180&lt;&gt;"",J180&lt;&gt;""),"VALID","INVALID - REQUIRED FIELD"))</x:f>
      </x:c>
      <x:c r="Q180" s="30" t="str">
        <x:f>IF(A180="","",IF(AND(K180="VALID",L180="VALID",M180="VALID",N180="VALID",O180="VALID",P180="VALID"),"VALID","INVALID - CONFLICT OWNERSHIP / CONTROL"))</x:f>
      </x:c>
      <x:c r="R180" s="30" t="str">
        <x:f>IF(A180="","",B180&amp;"|~|"&amp;C180&amp;"|~|"&amp;D180)</x:f>
      </x:c>
    </x:row>
    <x:row r="181">
      <x:c r="A181" s="24"/>
      <x:c r="B181" s="24"/>
      <x:c r="C181" s="24"/>
      <x:c r="D181" s="24"/>
      <x:c r="E181" s="24"/>
      <x:c r="F181" s="24"/>
      <x:c r="G181" s="24"/>
      <x:c r="H181" s="24"/>
      <x:c r="I181" s="24"/>
      <x:c r="J181" s="24"/>
      <x:c r="K181" s="30" t="str">
        <x:f>IF(A181="","",IF(COUNTIF($A$6:$A$205,A181)=1,"VALID","INVALID - DUPLICATE CONFLICT ID"))</x:f>
      </x:c>
      <x:c r="L181" s="30" t="str">
        <x:f>IF(A181="","",IF(AND(COUNTIF(CLAIM_REGISTER!$A$6:$A$205,C181)=1,EXACT(R181,INDEX(CLAIM_REGISTER!$R$6:$R$205,MATCH(C181,CLAIM_REGISTER!$A$6:$A$205,0)))),"VALID","INVALID - CLAIM OWNERSHIP"))</x:f>
      </x:c>
      <x:c r="M181" s="30" t="str">
        <x:f>IF(A181="","",IF(AND(COUNTIF(EVIDENCE_RECORDS!$A$6:$A$205,E181)=1,EXACT(R181,INDEX(EVIDENCE_RECORDS!$AL$6:$AL$205,MATCH(E181,EVIDENCE_RECORDS!$A$6:$A$205,0))),INDEX(EVIDENCE_RECORDS!$AD$6:$AD$205,MATCH(E181,EVIDENCE_RECORDS!$A$6:$A$205,0))="VALID"),"VALID","INVALID - EVIDENCE A OWNERSHIP"))</x:f>
      </x:c>
      <x:c r="N181" s="30" t="str">
        <x:f>IF(A181="","",IF(AND(COUNTIF(EVIDENCE_RECORDS!$A$6:$A$205,F181)=1,EXACT(R181,INDEX(EVIDENCE_RECORDS!$AL$6:$AL$205,MATCH(F181,EVIDENCE_RECORDS!$A$6:$A$205,0))),INDEX(EVIDENCE_RECORDS!$AD$6:$AD$205,MATCH(F181,EVIDENCE_RECORDS!$A$6:$A$205,0))="VALID"),"VALID","INVALID - EVIDENCE B OWNERSHIP"))</x:f>
      </x:c>
      <x:c r="O181" s="30" t="str">
        <x:f>IF(A181="","",IF(AND(OR(EXACT(G181,"FACT"),EXACT(G181,"SCOPE"),EXACT(G181,"TIME"),EXACT(G181,"METHOD"),EXACT(G181,"DEFINITION"),EXACT(G181,"INTERPRETATION")),OR(EXACT(H181,"YES"),EXACT(H181,"NO"))),"VALID","INVALID - CONTROLLED TOKEN"))</x:f>
      </x:c>
      <x:c r="P181" s="30" t="str">
        <x:f>IF(A181="","",IF(AND(B181&lt;&gt;"",C181&lt;&gt;"",D181&lt;&gt;"",E181&lt;&gt;"",F181&lt;&gt;"",E181&lt;&gt;F181,I181&lt;&gt;"",J181&lt;&gt;""),"VALID","INVALID - REQUIRED FIELD"))</x:f>
      </x:c>
      <x:c r="Q181" s="30" t="str">
        <x:f>IF(A181="","",IF(AND(K181="VALID",L181="VALID",M181="VALID",N181="VALID",O181="VALID",P181="VALID"),"VALID","INVALID - CONFLICT OWNERSHIP / CONTROL"))</x:f>
      </x:c>
      <x:c r="R181" s="30" t="str">
        <x:f>IF(A181="","",B181&amp;"|~|"&amp;C181&amp;"|~|"&amp;D181)</x:f>
      </x:c>
    </x:row>
    <x:row r="182">
      <x:c r="A182" s="24"/>
      <x:c r="B182" s="24"/>
      <x:c r="C182" s="24"/>
      <x:c r="D182" s="24"/>
      <x:c r="E182" s="24"/>
      <x:c r="F182" s="24"/>
      <x:c r="G182" s="24"/>
      <x:c r="H182" s="24"/>
      <x:c r="I182" s="24"/>
      <x:c r="J182" s="24"/>
      <x:c r="K182" s="30" t="str">
        <x:f>IF(A182="","",IF(COUNTIF($A$6:$A$205,A182)=1,"VALID","INVALID - DUPLICATE CONFLICT ID"))</x:f>
      </x:c>
      <x:c r="L182" s="30" t="str">
        <x:f>IF(A182="","",IF(AND(COUNTIF(CLAIM_REGISTER!$A$6:$A$205,C182)=1,EXACT(R182,INDEX(CLAIM_REGISTER!$R$6:$R$205,MATCH(C182,CLAIM_REGISTER!$A$6:$A$205,0)))),"VALID","INVALID - CLAIM OWNERSHIP"))</x:f>
      </x:c>
      <x:c r="M182" s="30" t="str">
        <x:f>IF(A182="","",IF(AND(COUNTIF(EVIDENCE_RECORDS!$A$6:$A$205,E182)=1,EXACT(R182,INDEX(EVIDENCE_RECORDS!$AL$6:$AL$205,MATCH(E182,EVIDENCE_RECORDS!$A$6:$A$205,0))),INDEX(EVIDENCE_RECORDS!$AD$6:$AD$205,MATCH(E182,EVIDENCE_RECORDS!$A$6:$A$205,0))="VALID"),"VALID","INVALID - EVIDENCE A OWNERSHIP"))</x:f>
      </x:c>
      <x:c r="N182" s="30" t="str">
        <x:f>IF(A182="","",IF(AND(COUNTIF(EVIDENCE_RECORDS!$A$6:$A$205,F182)=1,EXACT(R182,INDEX(EVIDENCE_RECORDS!$AL$6:$AL$205,MATCH(F182,EVIDENCE_RECORDS!$A$6:$A$205,0))),INDEX(EVIDENCE_RECORDS!$AD$6:$AD$205,MATCH(F182,EVIDENCE_RECORDS!$A$6:$A$205,0))="VALID"),"VALID","INVALID - EVIDENCE B OWNERSHIP"))</x:f>
      </x:c>
      <x:c r="O182" s="30" t="str">
        <x:f>IF(A182="","",IF(AND(OR(EXACT(G182,"FACT"),EXACT(G182,"SCOPE"),EXACT(G182,"TIME"),EXACT(G182,"METHOD"),EXACT(G182,"DEFINITION"),EXACT(G182,"INTERPRETATION")),OR(EXACT(H182,"YES"),EXACT(H182,"NO"))),"VALID","INVALID - CONTROLLED TOKEN"))</x:f>
      </x:c>
      <x:c r="P182" s="30" t="str">
        <x:f>IF(A182="","",IF(AND(B182&lt;&gt;"",C182&lt;&gt;"",D182&lt;&gt;"",E182&lt;&gt;"",F182&lt;&gt;"",E182&lt;&gt;F182,I182&lt;&gt;"",J182&lt;&gt;""),"VALID","INVALID - REQUIRED FIELD"))</x:f>
      </x:c>
      <x:c r="Q182" s="30" t="str">
        <x:f>IF(A182="","",IF(AND(K182="VALID",L182="VALID",M182="VALID",N182="VALID",O182="VALID",P182="VALID"),"VALID","INVALID - CONFLICT OWNERSHIP / CONTROL"))</x:f>
      </x:c>
      <x:c r="R182" s="30" t="str">
        <x:f>IF(A182="","",B182&amp;"|~|"&amp;C182&amp;"|~|"&amp;D182)</x:f>
      </x:c>
    </x:row>
    <x:row r="183">
      <x:c r="A183" s="24"/>
      <x:c r="B183" s="24"/>
      <x:c r="C183" s="24"/>
      <x:c r="D183" s="24"/>
      <x:c r="E183" s="24"/>
      <x:c r="F183" s="24"/>
      <x:c r="G183" s="24"/>
      <x:c r="H183" s="24"/>
      <x:c r="I183" s="24"/>
      <x:c r="J183" s="24"/>
      <x:c r="K183" s="30" t="str">
        <x:f>IF(A183="","",IF(COUNTIF($A$6:$A$205,A183)=1,"VALID","INVALID - DUPLICATE CONFLICT ID"))</x:f>
      </x:c>
      <x:c r="L183" s="30" t="str">
        <x:f>IF(A183="","",IF(AND(COUNTIF(CLAIM_REGISTER!$A$6:$A$205,C183)=1,EXACT(R183,INDEX(CLAIM_REGISTER!$R$6:$R$205,MATCH(C183,CLAIM_REGISTER!$A$6:$A$205,0)))),"VALID","INVALID - CLAIM OWNERSHIP"))</x:f>
      </x:c>
      <x:c r="M183" s="30" t="str">
        <x:f>IF(A183="","",IF(AND(COUNTIF(EVIDENCE_RECORDS!$A$6:$A$205,E183)=1,EXACT(R183,INDEX(EVIDENCE_RECORDS!$AL$6:$AL$205,MATCH(E183,EVIDENCE_RECORDS!$A$6:$A$205,0))),INDEX(EVIDENCE_RECORDS!$AD$6:$AD$205,MATCH(E183,EVIDENCE_RECORDS!$A$6:$A$205,0))="VALID"),"VALID","INVALID - EVIDENCE A OWNERSHIP"))</x:f>
      </x:c>
      <x:c r="N183" s="30" t="str">
        <x:f>IF(A183="","",IF(AND(COUNTIF(EVIDENCE_RECORDS!$A$6:$A$205,F183)=1,EXACT(R183,INDEX(EVIDENCE_RECORDS!$AL$6:$AL$205,MATCH(F183,EVIDENCE_RECORDS!$A$6:$A$205,0))),INDEX(EVIDENCE_RECORDS!$AD$6:$AD$205,MATCH(F183,EVIDENCE_RECORDS!$A$6:$A$205,0))="VALID"),"VALID","INVALID - EVIDENCE B OWNERSHIP"))</x:f>
      </x:c>
      <x:c r="O183" s="30" t="str">
        <x:f>IF(A183="","",IF(AND(OR(EXACT(G183,"FACT"),EXACT(G183,"SCOPE"),EXACT(G183,"TIME"),EXACT(G183,"METHOD"),EXACT(G183,"DEFINITION"),EXACT(G183,"INTERPRETATION")),OR(EXACT(H183,"YES"),EXACT(H183,"NO"))),"VALID","INVALID - CONTROLLED TOKEN"))</x:f>
      </x:c>
      <x:c r="P183" s="30" t="str">
        <x:f>IF(A183="","",IF(AND(B183&lt;&gt;"",C183&lt;&gt;"",D183&lt;&gt;"",E183&lt;&gt;"",F183&lt;&gt;"",E183&lt;&gt;F183,I183&lt;&gt;"",J183&lt;&gt;""),"VALID","INVALID - REQUIRED FIELD"))</x:f>
      </x:c>
      <x:c r="Q183" s="30" t="str">
        <x:f>IF(A183="","",IF(AND(K183="VALID",L183="VALID",M183="VALID",N183="VALID",O183="VALID",P183="VALID"),"VALID","INVALID - CONFLICT OWNERSHIP / CONTROL"))</x:f>
      </x:c>
      <x:c r="R183" s="30" t="str">
        <x:f>IF(A183="","",B183&amp;"|~|"&amp;C183&amp;"|~|"&amp;D183)</x:f>
      </x:c>
    </x:row>
    <x:row r="184">
      <x:c r="A184" s="24"/>
      <x:c r="B184" s="24"/>
      <x:c r="C184" s="24"/>
      <x:c r="D184" s="24"/>
      <x:c r="E184" s="24"/>
      <x:c r="F184" s="24"/>
      <x:c r="G184" s="24"/>
      <x:c r="H184" s="24"/>
      <x:c r="I184" s="24"/>
      <x:c r="J184" s="24"/>
      <x:c r="K184" s="30" t="str">
        <x:f>IF(A184="","",IF(COUNTIF($A$6:$A$205,A184)=1,"VALID","INVALID - DUPLICATE CONFLICT ID"))</x:f>
      </x:c>
      <x:c r="L184" s="30" t="str">
        <x:f>IF(A184="","",IF(AND(COUNTIF(CLAIM_REGISTER!$A$6:$A$205,C184)=1,EXACT(R184,INDEX(CLAIM_REGISTER!$R$6:$R$205,MATCH(C184,CLAIM_REGISTER!$A$6:$A$205,0)))),"VALID","INVALID - CLAIM OWNERSHIP"))</x:f>
      </x:c>
      <x:c r="M184" s="30" t="str">
        <x:f>IF(A184="","",IF(AND(COUNTIF(EVIDENCE_RECORDS!$A$6:$A$205,E184)=1,EXACT(R184,INDEX(EVIDENCE_RECORDS!$AL$6:$AL$205,MATCH(E184,EVIDENCE_RECORDS!$A$6:$A$205,0))),INDEX(EVIDENCE_RECORDS!$AD$6:$AD$205,MATCH(E184,EVIDENCE_RECORDS!$A$6:$A$205,0))="VALID"),"VALID","INVALID - EVIDENCE A OWNERSHIP"))</x:f>
      </x:c>
      <x:c r="N184" s="30" t="str">
        <x:f>IF(A184="","",IF(AND(COUNTIF(EVIDENCE_RECORDS!$A$6:$A$205,F184)=1,EXACT(R184,INDEX(EVIDENCE_RECORDS!$AL$6:$AL$205,MATCH(F184,EVIDENCE_RECORDS!$A$6:$A$205,0))),INDEX(EVIDENCE_RECORDS!$AD$6:$AD$205,MATCH(F184,EVIDENCE_RECORDS!$A$6:$A$205,0))="VALID"),"VALID","INVALID - EVIDENCE B OWNERSHIP"))</x:f>
      </x:c>
      <x:c r="O184" s="30" t="str">
        <x:f>IF(A184="","",IF(AND(OR(EXACT(G184,"FACT"),EXACT(G184,"SCOPE"),EXACT(G184,"TIME"),EXACT(G184,"METHOD"),EXACT(G184,"DEFINITION"),EXACT(G184,"INTERPRETATION")),OR(EXACT(H184,"YES"),EXACT(H184,"NO"))),"VALID","INVALID - CONTROLLED TOKEN"))</x:f>
      </x:c>
      <x:c r="P184" s="30" t="str">
        <x:f>IF(A184="","",IF(AND(B184&lt;&gt;"",C184&lt;&gt;"",D184&lt;&gt;"",E184&lt;&gt;"",F184&lt;&gt;"",E184&lt;&gt;F184,I184&lt;&gt;"",J184&lt;&gt;""),"VALID","INVALID - REQUIRED FIELD"))</x:f>
      </x:c>
      <x:c r="Q184" s="30" t="str">
        <x:f>IF(A184="","",IF(AND(K184="VALID",L184="VALID",M184="VALID",N184="VALID",O184="VALID",P184="VALID"),"VALID","INVALID - CONFLICT OWNERSHIP / CONTROL"))</x:f>
      </x:c>
      <x:c r="R184" s="30" t="str">
        <x:f>IF(A184="","",B184&amp;"|~|"&amp;C184&amp;"|~|"&amp;D184)</x:f>
      </x:c>
    </x:row>
    <x:row r="185">
      <x:c r="A185" s="24"/>
      <x:c r="B185" s="24"/>
      <x:c r="C185" s="24"/>
      <x:c r="D185" s="24"/>
      <x:c r="E185" s="24"/>
      <x:c r="F185" s="24"/>
      <x:c r="G185" s="24"/>
      <x:c r="H185" s="24"/>
      <x:c r="I185" s="24"/>
      <x:c r="J185" s="24"/>
      <x:c r="K185" s="30" t="str">
        <x:f>IF(A185="","",IF(COUNTIF($A$6:$A$205,A185)=1,"VALID","INVALID - DUPLICATE CONFLICT ID"))</x:f>
      </x:c>
      <x:c r="L185" s="30" t="str">
        <x:f>IF(A185="","",IF(AND(COUNTIF(CLAIM_REGISTER!$A$6:$A$205,C185)=1,EXACT(R185,INDEX(CLAIM_REGISTER!$R$6:$R$205,MATCH(C185,CLAIM_REGISTER!$A$6:$A$205,0)))),"VALID","INVALID - CLAIM OWNERSHIP"))</x:f>
      </x:c>
      <x:c r="M185" s="30" t="str">
        <x:f>IF(A185="","",IF(AND(COUNTIF(EVIDENCE_RECORDS!$A$6:$A$205,E185)=1,EXACT(R185,INDEX(EVIDENCE_RECORDS!$AL$6:$AL$205,MATCH(E185,EVIDENCE_RECORDS!$A$6:$A$205,0))),INDEX(EVIDENCE_RECORDS!$AD$6:$AD$205,MATCH(E185,EVIDENCE_RECORDS!$A$6:$A$205,0))="VALID"),"VALID","INVALID - EVIDENCE A OWNERSHIP"))</x:f>
      </x:c>
      <x:c r="N185" s="30" t="str">
        <x:f>IF(A185="","",IF(AND(COUNTIF(EVIDENCE_RECORDS!$A$6:$A$205,F185)=1,EXACT(R185,INDEX(EVIDENCE_RECORDS!$AL$6:$AL$205,MATCH(F185,EVIDENCE_RECORDS!$A$6:$A$205,0))),INDEX(EVIDENCE_RECORDS!$AD$6:$AD$205,MATCH(F185,EVIDENCE_RECORDS!$A$6:$A$205,0))="VALID"),"VALID","INVALID - EVIDENCE B OWNERSHIP"))</x:f>
      </x:c>
      <x:c r="O185" s="30" t="str">
        <x:f>IF(A185="","",IF(AND(OR(EXACT(G185,"FACT"),EXACT(G185,"SCOPE"),EXACT(G185,"TIME"),EXACT(G185,"METHOD"),EXACT(G185,"DEFINITION"),EXACT(G185,"INTERPRETATION")),OR(EXACT(H185,"YES"),EXACT(H185,"NO"))),"VALID","INVALID - CONTROLLED TOKEN"))</x:f>
      </x:c>
      <x:c r="P185" s="30" t="str">
        <x:f>IF(A185="","",IF(AND(B185&lt;&gt;"",C185&lt;&gt;"",D185&lt;&gt;"",E185&lt;&gt;"",F185&lt;&gt;"",E185&lt;&gt;F185,I185&lt;&gt;"",J185&lt;&gt;""),"VALID","INVALID - REQUIRED FIELD"))</x:f>
      </x:c>
      <x:c r="Q185" s="30" t="str">
        <x:f>IF(A185="","",IF(AND(K185="VALID",L185="VALID",M185="VALID",N185="VALID",O185="VALID",P185="VALID"),"VALID","INVALID - CONFLICT OWNERSHIP / CONTROL"))</x:f>
      </x:c>
      <x:c r="R185" s="30" t="str">
        <x:f>IF(A185="","",B185&amp;"|~|"&amp;C185&amp;"|~|"&amp;D185)</x:f>
      </x:c>
    </x:row>
    <x:row r="186">
      <x:c r="A186" s="24"/>
      <x:c r="B186" s="24"/>
      <x:c r="C186" s="24"/>
      <x:c r="D186" s="24"/>
      <x:c r="E186" s="24"/>
      <x:c r="F186" s="24"/>
      <x:c r="G186" s="24"/>
      <x:c r="H186" s="24"/>
      <x:c r="I186" s="24"/>
      <x:c r="J186" s="24"/>
      <x:c r="K186" s="30" t="str">
        <x:f>IF(A186="","",IF(COUNTIF($A$6:$A$205,A186)=1,"VALID","INVALID - DUPLICATE CONFLICT ID"))</x:f>
      </x:c>
      <x:c r="L186" s="30" t="str">
        <x:f>IF(A186="","",IF(AND(COUNTIF(CLAIM_REGISTER!$A$6:$A$205,C186)=1,EXACT(R186,INDEX(CLAIM_REGISTER!$R$6:$R$205,MATCH(C186,CLAIM_REGISTER!$A$6:$A$205,0)))),"VALID","INVALID - CLAIM OWNERSHIP"))</x:f>
      </x:c>
      <x:c r="M186" s="30" t="str">
        <x:f>IF(A186="","",IF(AND(COUNTIF(EVIDENCE_RECORDS!$A$6:$A$205,E186)=1,EXACT(R186,INDEX(EVIDENCE_RECORDS!$AL$6:$AL$205,MATCH(E186,EVIDENCE_RECORDS!$A$6:$A$205,0))),INDEX(EVIDENCE_RECORDS!$AD$6:$AD$205,MATCH(E186,EVIDENCE_RECORDS!$A$6:$A$205,0))="VALID"),"VALID","INVALID - EVIDENCE A OWNERSHIP"))</x:f>
      </x:c>
      <x:c r="N186" s="30" t="str">
        <x:f>IF(A186="","",IF(AND(COUNTIF(EVIDENCE_RECORDS!$A$6:$A$205,F186)=1,EXACT(R186,INDEX(EVIDENCE_RECORDS!$AL$6:$AL$205,MATCH(F186,EVIDENCE_RECORDS!$A$6:$A$205,0))),INDEX(EVIDENCE_RECORDS!$AD$6:$AD$205,MATCH(F186,EVIDENCE_RECORDS!$A$6:$A$205,0))="VALID"),"VALID","INVALID - EVIDENCE B OWNERSHIP"))</x:f>
      </x:c>
      <x:c r="O186" s="30" t="str">
        <x:f>IF(A186="","",IF(AND(OR(EXACT(G186,"FACT"),EXACT(G186,"SCOPE"),EXACT(G186,"TIME"),EXACT(G186,"METHOD"),EXACT(G186,"DEFINITION"),EXACT(G186,"INTERPRETATION")),OR(EXACT(H186,"YES"),EXACT(H186,"NO"))),"VALID","INVALID - CONTROLLED TOKEN"))</x:f>
      </x:c>
      <x:c r="P186" s="30" t="str">
        <x:f>IF(A186="","",IF(AND(B186&lt;&gt;"",C186&lt;&gt;"",D186&lt;&gt;"",E186&lt;&gt;"",F186&lt;&gt;"",E186&lt;&gt;F186,I186&lt;&gt;"",J186&lt;&gt;""),"VALID","INVALID - REQUIRED FIELD"))</x:f>
      </x:c>
      <x:c r="Q186" s="30" t="str">
        <x:f>IF(A186="","",IF(AND(K186="VALID",L186="VALID",M186="VALID",N186="VALID",O186="VALID",P186="VALID"),"VALID","INVALID - CONFLICT OWNERSHIP / CONTROL"))</x:f>
      </x:c>
      <x:c r="R186" s="30" t="str">
        <x:f>IF(A186="","",B186&amp;"|~|"&amp;C186&amp;"|~|"&amp;D186)</x:f>
      </x:c>
    </x:row>
    <x:row r="187">
      <x:c r="A187" s="24"/>
      <x:c r="B187" s="24"/>
      <x:c r="C187" s="24"/>
      <x:c r="D187" s="24"/>
      <x:c r="E187" s="24"/>
      <x:c r="F187" s="24"/>
      <x:c r="G187" s="24"/>
      <x:c r="H187" s="24"/>
      <x:c r="I187" s="24"/>
      <x:c r="J187" s="24"/>
      <x:c r="K187" s="30" t="str">
        <x:f>IF(A187="","",IF(COUNTIF($A$6:$A$205,A187)=1,"VALID","INVALID - DUPLICATE CONFLICT ID"))</x:f>
      </x:c>
      <x:c r="L187" s="30" t="str">
        <x:f>IF(A187="","",IF(AND(COUNTIF(CLAIM_REGISTER!$A$6:$A$205,C187)=1,EXACT(R187,INDEX(CLAIM_REGISTER!$R$6:$R$205,MATCH(C187,CLAIM_REGISTER!$A$6:$A$205,0)))),"VALID","INVALID - CLAIM OWNERSHIP"))</x:f>
      </x:c>
      <x:c r="M187" s="30" t="str">
        <x:f>IF(A187="","",IF(AND(COUNTIF(EVIDENCE_RECORDS!$A$6:$A$205,E187)=1,EXACT(R187,INDEX(EVIDENCE_RECORDS!$AL$6:$AL$205,MATCH(E187,EVIDENCE_RECORDS!$A$6:$A$205,0))),INDEX(EVIDENCE_RECORDS!$AD$6:$AD$205,MATCH(E187,EVIDENCE_RECORDS!$A$6:$A$205,0))="VALID"),"VALID","INVALID - EVIDENCE A OWNERSHIP"))</x:f>
      </x:c>
      <x:c r="N187" s="30" t="str">
        <x:f>IF(A187="","",IF(AND(COUNTIF(EVIDENCE_RECORDS!$A$6:$A$205,F187)=1,EXACT(R187,INDEX(EVIDENCE_RECORDS!$AL$6:$AL$205,MATCH(F187,EVIDENCE_RECORDS!$A$6:$A$205,0))),INDEX(EVIDENCE_RECORDS!$AD$6:$AD$205,MATCH(F187,EVIDENCE_RECORDS!$A$6:$A$205,0))="VALID"),"VALID","INVALID - EVIDENCE B OWNERSHIP"))</x:f>
      </x:c>
      <x:c r="O187" s="30" t="str">
        <x:f>IF(A187="","",IF(AND(OR(EXACT(G187,"FACT"),EXACT(G187,"SCOPE"),EXACT(G187,"TIME"),EXACT(G187,"METHOD"),EXACT(G187,"DEFINITION"),EXACT(G187,"INTERPRETATION")),OR(EXACT(H187,"YES"),EXACT(H187,"NO"))),"VALID","INVALID - CONTROLLED TOKEN"))</x:f>
      </x:c>
      <x:c r="P187" s="30" t="str">
        <x:f>IF(A187="","",IF(AND(B187&lt;&gt;"",C187&lt;&gt;"",D187&lt;&gt;"",E187&lt;&gt;"",F187&lt;&gt;"",E187&lt;&gt;F187,I187&lt;&gt;"",J187&lt;&gt;""),"VALID","INVALID - REQUIRED FIELD"))</x:f>
      </x:c>
      <x:c r="Q187" s="30" t="str">
        <x:f>IF(A187="","",IF(AND(K187="VALID",L187="VALID",M187="VALID",N187="VALID",O187="VALID",P187="VALID"),"VALID","INVALID - CONFLICT OWNERSHIP / CONTROL"))</x:f>
      </x:c>
      <x:c r="R187" s="30" t="str">
        <x:f>IF(A187="","",B187&amp;"|~|"&amp;C187&amp;"|~|"&amp;D187)</x:f>
      </x:c>
    </x:row>
    <x:row r="188">
      <x:c r="A188" s="24"/>
      <x:c r="B188" s="24"/>
      <x:c r="C188" s="24"/>
      <x:c r="D188" s="24"/>
      <x:c r="E188" s="24"/>
      <x:c r="F188" s="24"/>
      <x:c r="G188" s="24"/>
      <x:c r="H188" s="24"/>
      <x:c r="I188" s="24"/>
      <x:c r="J188" s="24"/>
      <x:c r="K188" s="30" t="str">
        <x:f>IF(A188="","",IF(COUNTIF($A$6:$A$205,A188)=1,"VALID","INVALID - DUPLICATE CONFLICT ID"))</x:f>
      </x:c>
      <x:c r="L188" s="30" t="str">
        <x:f>IF(A188="","",IF(AND(COUNTIF(CLAIM_REGISTER!$A$6:$A$205,C188)=1,EXACT(R188,INDEX(CLAIM_REGISTER!$R$6:$R$205,MATCH(C188,CLAIM_REGISTER!$A$6:$A$205,0)))),"VALID","INVALID - CLAIM OWNERSHIP"))</x:f>
      </x:c>
      <x:c r="M188" s="30" t="str">
        <x:f>IF(A188="","",IF(AND(COUNTIF(EVIDENCE_RECORDS!$A$6:$A$205,E188)=1,EXACT(R188,INDEX(EVIDENCE_RECORDS!$AL$6:$AL$205,MATCH(E188,EVIDENCE_RECORDS!$A$6:$A$205,0))),INDEX(EVIDENCE_RECORDS!$AD$6:$AD$205,MATCH(E188,EVIDENCE_RECORDS!$A$6:$A$205,0))="VALID"),"VALID","INVALID - EVIDENCE A OWNERSHIP"))</x:f>
      </x:c>
      <x:c r="N188" s="30" t="str">
        <x:f>IF(A188="","",IF(AND(COUNTIF(EVIDENCE_RECORDS!$A$6:$A$205,F188)=1,EXACT(R188,INDEX(EVIDENCE_RECORDS!$AL$6:$AL$205,MATCH(F188,EVIDENCE_RECORDS!$A$6:$A$205,0))),INDEX(EVIDENCE_RECORDS!$AD$6:$AD$205,MATCH(F188,EVIDENCE_RECORDS!$A$6:$A$205,0))="VALID"),"VALID","INVALID - EVIDENCE B OWNERSHIP"))</x:f>
      </x:c>
      <x:c r="O188" s="30" t="str">
        <x:f>IF(A188="","",IF(AND(OR(EXACT(G188,"FACT"),EXACT(G188,"SCOPE"),EXACT(G188,"TIME"),EXACT(G188,"METHOD"),EXACT(G188,"DEFINITION"),EXACT(G188,"INTERPRETATION")),OR(EXACT(H188,"YES"),EXACT(H188,"NO"))),"VALID","INVALID - CONTROLLED TOKEN"))</x:f>
      </x:c>
      <x:c r="P188" s="30" t="str">
        <x:f>IF(A188="","",IF(AND(B188&lt;&gt;"",C188&lt;&gt;"",D188&lt;&gt;"",E188&lt;&gt;"",F188&lt;&gt;"",E188&lt;&gt;F188,I188&lt;&gt;"",J188&lt;&gt;""),"VALID","INVALID - REQUIRED FIELD"))</x:f>
      </x:c>
      <x:c r="Q188" s="30" t="str">
        <x:f>IF(A188="","",IF(AND(K188="VALID",L188="VALID",M188="VALID",N188="VALID",O188="VALID",P188="VALID"),"VALID","INVALID - CONFLICT OWNERSHIP / CONTROL"))</x:f>
      </x:c>
      <x:c r="R188" s="30" t="str">
        <x:f>IF(A188="","",B188&amp;"|~|"&amp;C188&amp;"|~|"&amp;D188)</x:f>
      </x:c>
    </x:row>
    <x:row r="189">
      <x:c r="A189" s="24"/>
      <x:c r="B189" s="24"/>
      <x:c r="C189" s="24"/>
      <x:c r="D189" s="24"/>
      <x:c r="E189" s="24"/>
      <x:c r="F189" s="24"/>
      <x:c r="G189" s="24"/>
      <x:c r="H189" s="24"/>
      <x:c r="I189" s="24"/>
      <x:c r="J189" s="24"/>
      <x:c r="K189" s="30" t="str">
        <x:f>IF(A189="","",IF(COUNTIF($A$6:$A$205,A189)=1,"VALID","INVALID - DUPLICATE CONFLICT ID"))</x:f>
      </x:c>
      <x:c r="L189" s="30" t="str">
        <x:f>IF(A189="","",IF(AND(COUNTIF(CLAIM_REGISTER!$A$6:$A$205,C189)=1,EXACT(R189,INDEX(CLAIM_REGISTER!$R$6:$R$205,MATCH(C189,CLAIM_REGISTER!$A$6:$A$205,0)))),"VALID","INVALID - CLAIM OWNERSHIP"))</x:f>
      </x:c>
      <x:c r="M189" s="30" t="str">
        <x:f>IF(A189="","",IF(AND(COUNTIF(EVIDENCE_RECORDS!$A$6:$A$205,E189)=1,EXACT(R189,INDEX(EVIDENCE_RECORDS!$AL$6:$AL$205,MATCH(E189,EVIDENCE_RECORDS!$A$6:$A$205,0))),INDEX(EVIDENCE_RECORDS!$AD$6:$AD$205,MATCH(E189,EVIDENCE_RECORDS!$A$6:$A$205,0))="VALID"),"VALID","INVALID - EVIDENCE A OWNERSHIP"))</x:f>
      </x:c>
      <x:c r="N189" s="30" t="str">
        <x:f>IF(A189="","",IF(AND(COUNTIF(EVIDENCE_RECORDS!$A$6:$A$205,F189)=1,EXACT(R189,INDEX(EVIDENCE_RECORDS!$AL$6:$AL$205,MATCH(F189,EVIDENCE_RECORDS!$A$6:$A$205,0))),INDEX(EVIDENCE_RECORDS!$AD$6:$AD$205,MATCH(F189,EVIDENCE_RECORDS!$A$6:$A$205,0))="VALID"),"VALID","INVALID - EVIDENCE B OWNERSHIP"))</x:f>
      </x:c>
      <x:c r="O189" s="30" t="str">
        <x:f>IF(A189="","",IF(AND(OR(EXACT(G189,"FACT"),EXACT(G189,"SCOPE"),EXACT(G189,"TIME"),EXACT(G189,"METHOD"),EXACT(G189,"DEFINITION"),EXACT(G189,"INTERPRETATION")),OR(EXACT(H189,"YES"),EXACT(H189,"NO"))),"VALID","INVALID - CONTROLLED TOKEN"))</x:f>
      </x:c>
      <x:c r="P189" s="30" t="str">
        <x:f>IF(A189="","",IF(AND(B189&lt;&gt;"",C189&lt;&gt;"",D189&lt;&gt;"",E189&lt;&gt;"",F189&lt;&gt;"",E189&lt;&gt;F189,I189&lt;&gt;"",J189&lt;&gt;""),"VALID","INVALID - REQUIRED FIELD"))</x:f>
      </x:c>
      <x:c r="Q189" s="30" t="str">
        <x:f>IF(A189="","",IF(AND(K189="VALID",L189="VALID",M189="VALID",N189="VALID",O189="VALID",P189="VALID"),"VALID","INVALID - CONFLICT OWNERSHIP / CONTROL"))</x:f>
      </x:c>
      <x:c r="R189" s="30" t="str">
        <x:f>IF(A189="","",B189&amp;"|~|"&amp;C189&amp;"|~|"&amp;D189)</x:f>
      </x:c>
    </x:row>
    <x:row r="190">
      <x:c r="A190" s="24"/>
      <x:c r="B190" s="24"/>
      <x:c r="C190" s="24"/>
      <x:c r="D190" s="24"/>
      <x:c r="E190" s="24"/>
      <x:c r="F190" s="24"/>
      <x:c r="G190" s="24"/>
      <x:c r="H190" s="24"/>
      <x:c r="I190" s="24"/>
      <x:c r="J190" s="24"/>
      <x:c r="K190" s="30" t="str">
        <x:f>IF(A190="","",IF(COUNTIF($A$6:$A$205,A190)=1,"VALID","INVALID - DUPLICATE CONFLICT ID"))</x:f>
      </x:c>
      <x:c r="L190" s="30" t="str">
        <x:f>IF(A190="","",IF(AND(COUNTIF(CLAIM_REGISTER!$A$6:$A$205,C190)=1,EXACT(R190,INDEX(CLAIM_REGISTER!$R$6:$R$205,MATCH(C190,CLAIM_REGISTER!$A$6:$A$205,0)))),"VALID","INVALID - CLAIM OWNERSHIP"))</x:f>
      </x:c>
      <x:c r="M190" s="30" t="str">
        <x:f>IF(A190="","",IF(AND(COUNTIF(EVIDENCE_RECORDS!$A$6:$A$205,E190)=1,EXACT(R190,INDEX(EVIDENCE_RECORDS!$AL$6:$AL$205,MATCH(E190,EVIDENCE_RECORDS!$A$6:$A$205,0))),INDEX(EVIDENCE_RECORDS!$AD$6:$AD$205,MATCH(E190,EVIDENCE_RECORDS!$A$6:$A$205,0))="VALID"),"VALID","INVALID - EVIDENCE A OWNERSHIP"))</x:f>
      </x:c>
      <x:c r="N190" s="30" t="str">
        <x:f>IF(A190="","",IF(AND(COUNTIF(EVIDENCE_RECORDS!$A$6:$A$205,F190)=1,EXACT(R190,INDEX(EVIDENCE_RECORDS!$AL$6:$AL$205,MATCH(F190,EVIDENCE_RECORDS!$A$6:$A$205,0))),INDEX(EVIDENCE_RECORDS!$AD$6:$AD$205,MATCH(F190,EVIDENCE_RECORDS!$A$6:$A$205,0))="VALID"),"VALID","INVALID - EVIDENCE B OWNERSHIP"))</x:f>
      </x:c>
      <x:c r="O190" s="30" t="str">
        <x:f>IF(A190="","",IF(AND(OR(EXACT(G190,"FACT"),EXACT(G190,"SCOPE"),EXACT(G190,"TIME"),EXACT(G190,"METHOD"),EXACT(G190,"DEFINITION"),EXACT(G190,"INTERPRETATION")),OR(EXACT(H190,"YES"),EXACT(H190,"NO"))),"VALID","INVALID - CONTROLLED TOKEN"))</x:f>
      </x:c>
      <x:c r="P190" s="30" t="str">
        <x:f>IF(A190="","",IF(AND(B190&lt;&gt;"",C190&lt;&gt;"",D190&lt;&gt;"",E190&lt;&gt;"",F190&lt;&gt;"",E190&lt;&gt;F190,I190&lt;&gt;"",J190&lt;&gt;""),"VALID","INVALID - REQUIRED FIELD"))</x:f>
      </x:c>
      <x:c r="Q190" s="30" t="str">
        <x:f>IF(A190="","",IF(AND(K190="VALID",L190="VALID",M190="VALID",N190="VALID",O190="VALID",P190="VALID"),"VALID","INVALID - CONFLICT OWNERSHIP / CONTROL"))</x:f>
      </x:c>
      <x:c r="R190" s="30" t="str">
        <x:f>IF(A190="","",B190&amp;"|~|"&amp;C190&amp;"|~|"&amp;D190)</x:f>
      </x:c>
    </x:row>
    <x:row r="191">
      <x:c r="A191" s="24"/>
      <x:c r="B191" s="24"/>
      <x:c r="C191" s="24"/>
      <x:c r="D191" s="24"/>
      <x:c r="E191" s="24"/>
      <x:c r="F191" s="24"/>
      <x:c r="G191" s="24"/>
      <x:c r="H191" s="24"/>
      <x:c r="I191" s="24"/>
      <x:c r="J191" s="24"/>
      <x:c r="K191" s="30" t="str">
        <x:f>IF(A191="","",IF(COUNTIF($A$6:$A$205,A191)=1,"VALID","INVALID - DUPLICATE CONFLICT ID"))</x:f>
      </x:c>
      <x:c r="L191" s="30" t="str">
        <x:f>IF(A191="","",IF(AND(COUNTIF(CLAIM_REGISTER!$A$6:$A$205,C191)=1,EXACT(R191,INDEX(CLAIM_REGISTER!$R$6:$R$205,MATCH(C191,CLAIM_REGISTER!$A$6:$A$205,0)))),"VALID","INVALID - CLAIM OWNERSHIP"))</x:f>
      </x:c>
      <x:c r="M191" s="30" t="str">
        <x:f>IF(A191="","",IF(AND(COUNTIF(EVIDENCE_RECORDS!$A$6:$A$205,E191)=1,EXACT(R191,INDEX(EVIDENCE_RECORDS!$AL$6:$AL$205,MATCH(E191,EVIDENCE_RECORDS!$A$6:$A$205,0))),INDEX(EVIDENCE_RECORDS!$AD$6:$AD$205,MATCH(E191,EVIDENCE_RECORDS!$A$6:$A$205,0))="VALID"),"VALID","INVALID - EVIDENCE A OWNERSHIP"))</x:f>
      </x:c>
      <x:c r="N191" s="30" t="str">
        <x:f>IF(A191="","",IF(AND(COUNTIF(EVIDENCE_RECORDS!$A$6:$A$205,F191)=1,EXACT(R191,INDEX(EVIDENCE_RECORDS!$AL$6:$AL$205,MATCH(F191,EVIDENCE_RECORDS!$A$6:$A$205,0))),INDEX(EVIDENCE_RECORDS!$AD$6:$AD$205,MATCH(F191,EVIDENCE_RECORDS!$A$6:$A$205,0))="VALID"),"VALID","INVALID - EVIDENCE B OWNERSHIP"))</x:f>
      </x:c>
      <x:c r="O191" s="30" t="str">
        <x:f>IF(A191="","",IF(AND(OR(EXACT(G191,"FACT"),EXACT(G191,"SCOPE"),EXACT(G191,"TIME"),EXACT(G191,"METHOD"),EXACT(G191,"DEFINITION"),EXACT(G191,"INTERPRETATION")),OR(EXACT(H191,"YES"),EXACT(H191,"NO"))),"VALID","INVALID - CONTROLLED TOKEN"))</x:f>
      </x:c>
      <x:c r="P191" s="30" t="str">
        <x:f>IF(A191="","",IF(AND(B191&lt;&gt;"",C191&lt;&gt;"",D191&lt;&gt;"",E191&lt;&gt;"",F191&lt;&gt;"",E191&lt;&gt;F191,I191&lt;&gt;"",J191&lt;&gt;""),"VALID","INVALID - REQUIRED FIELD"))</x:f>
      </x:c>
      <x:c r="Q191" s="30" t="str">
        <x:f>IF(A191="","",IF(AND(K191="VALID",L191="VALID",M191="VALID",N191="VALID",O191="VALID",P191="VALID"),"VALID","INVALID - CONFLICT OWNERSHIP / CONTROL"))</x:f>
      </x:c>
      <x:c r="R191" s="30" t="str">
        <x:f>IF(A191="","",B191&amp;"|~|"&amp;C191&amp;"|~|"&amp;D191)</x:f>
      </x:c>
    </x:row>
    <x:row r="192">
      <x:c r="A192" s="24"/>
      <x:c r="B192" s="24"/>
      <x:c r="C192" s="24"/>
      <x:c r="D192" s="24"/>
      <x:c r="E192" s="24"/>
      <x:c r="F192" s="24"/>
      <x:c r="G192" s="24"/>
      <x:c r="H192" s="24"/>
      <x:c r="I192" s="24"/>
      <x:c r="J192" s="24"/>
      <x:c r="K192" s="30" t="str">
        <x:f>IF(A192="","",IF(COUNTIF($A$6:$A$205,A192)=1,"VALID","INVALID - DUPLICATE CONFLICT ID"))</x:f>
      </x:c>
      <x:c r="L192" s="30" t="str">
        <x:f>IF(A192="","",IF(AND(COUNTIF(CLAIM_REGISTER!$A$6:$A$205,C192)=1,EXACT(R192,INDEX(CLAIM_REGISTER!$R$6:$R$205,MATCH(C192,CLAIM_REGISTER!$A$6:$A$205,0)))),"VALID","INVALID - CLAIM OWNERSHIP"))</x:f>
      </x:c>
      <x:c r="M192" s="30" t="str">
        <x:f>IF(A192="","",IF(AND(COUNTIF(EVIDENCE_RECORDS!$A$6:$A$205,E192)=1,EXACT(R192,INDEX(EVIDENCE_RECORDS!$AL$6:$AL$205,MATCH(E192,EVIDENCE_RECORDS!$A$6:$A$205,0))),INDEX(EVIDENCE_RECORDS!$AD$6:$AD$205,MATCH(E192,EVIDENCE_RECORDS!$A$6:$A$205,0))="VALID"),"VALID","INVALID - EVIDENCE A OWNERSHIP"))</x:f>
      </x:c>
      <x:c r="N192" s="30" t="str">
        <x:f>IF(A192="","",IF(AND(COUNTIF(EVIDENCE_RECORDS!$A$6:$A$205,F192)=1,EXACT(R192,INDEX(EVIDENCE_RECORDS!$AL$6:$AL$205,MATCH(F192,EVIDENCE_RECORDS!$A$6:$A$205,0))),INDEX(EVIDENCE_RECORDS!$AD$6:$AD$205,MATCH(F192,EVIDENCE_RECORDS!$A$6:$A$205,0))="VALID"),"VALID","INVALID - EVIDENCE B OWNERSHIP"))</x:f>
      </x:c>
      <x:c r="O192" s="30" t="str">
        <x:f>IF(A192="","",IF(AND(OR(EXACT(G192,"FACT"),EXACT(G192,"SCOPE"),EXACT(G192,"TIME"),EXACT(G192,"METHOD"),EXACT(G192,"DEFINITION"),EXACT(G192,"INTERPRETATION")),OR(EXACT(H192,"YES"),EXACT(H192,"NO"))),"VALID","INVALID - CONTROLLED TOKEN"))</x:f>
      </x:c>
      <x:c r="P192" s="30" t="str">
        <x:f>IF(A192="","",IF(AND(B192&lt;&gt;"",C192&lt;&gt;"",D192&lt;&gt;"",E192&lt;&gt;"",F192&lt;&gt;"",E192&lt;&gt;F192,I192&lt;&gt;"",J192&lt;&gt;""),"VALID","INVALID - REQUIRED FIELD"))</x:f>
      </x:c>
      <x:c r="Q192" s="30" t="str">
        <x:f>IF(A192="","",IF(AND(K192="VALID",L192="VALID",M192="VALID",N192="VALID",O192="VALID",P192="VALID"),"VALID","INVALID - CONFLICT OWNERSHIP / CONTROL"))</x:f>
      </x:c>
      <x:c r="R192" s="30" t="str">
        <x:f>IF(A192="","",B192&amp;"|~|"&amp;C192&amp;"|~|"&amp;D192)</x:f>
      </x:c>
    </x:row>
    <x:row r="193">
      <x:c r="A193" s="24"/>
      <x:c r="B193" s="24"/>
      <x:c r="C193" s="24"/>
      <x:c r="D193" s="24"/>
      <x:c r="E193" s="24"/>
      <x:c r="F193" s="24"/>
      <x:c r="G193" s="24"/>
      <x:c r="H193" s="24"/>
      <x:c r="I193" s="24"/>
      <x:c r="J193" s="24"/>
      <x:c r="K193" s="30" t="str">
        <x:f>IF(A193="","",IF(COUNTIF($A$6:$A$205,A193)=1,"VALID","INVALID - DUPLICATE CONFLICT ID"))</x:f>
      </x:c>
      <x:c r="L193" s="30" t="str">
        <x:f>IF(A193="","",IF(AND(COUNTIF(CLAIM_REGISTER!$A$6:$A$205,C193)=1,EXACT(R193,INDEX(CLAIM_REGISTER!$R$6:$R$205,MATCH(C193,CLAIM_REGISTER!$A$6:$A$205,0)))),"VALID","INVALID - CLAIM OWNERSHIP"))</x:f>
      </x:c>
      <x:c r="M193" s="30" t="str">
        <x:f>IF(A193="","",IF(AND(COUNTIF(EVIDENCE_RECORDS!$A$6:$A$205,E193)=1,EXACT(R193,INDEX(EVIDENCE_RECORDS!$AL$6:$AL$205,MATCH(E193,EVIDENCE_RECORDS!$A$6:$A$205,0))),INDEX(EVIDENCE_RECORDS!$AD$6:$AD$205,MATCH(E193,EVIDENCE_RECORDS!$A$6:$A$205,0))="VALID"),"VALID","INVALID - EVIDENCE A OWNERSHIP"))</x:f>
      </x:c>
      <x:c r="N193" s="30" t="str">
        <x:f>IF(A193="","",IF(AND(COUNTIF(EVIDENCE_RECORDS!$A$6:$A$205,F193)=1,EXACT(R193,INDEX(EVIDENCE_RECORDS!$AL$6:$AL$205,MATCH(F193,EVIDENCE_RECORDS!$A$6:$A$205,0))),INDEX(EVIDENCE_RECORDS!$AD$6:$AD$205,MATCH(F193,EVIDENCE_RECORDS!$A$6:$A$205,0))="VALID"),"VALID","INVALID - EVIDENCE B OWNERSHIP"))</x:f>
      </x:c>
      <x:c r="O193" s="30" t="str">
        <x:f>IF(A193="","",IF(AND(OR(EXACT(G193,"FACT"),EXACT(G193,"SCOPE"),EXACT(G193,"TIME"),EXACT(G193,"METHOD"),EXACT(G193,"DEFINITION"),EXACT(G193,"INTERPRETATION")),OR(EXACT(H193,"YES"),EXACT(H193,"NO"))),"VALID","INVALID - CONTROLLED TOKEN"))</x:f>
      </x:c>
      <x:c r="P193" s="30" t="str">
        <x:f>IF(A193="","",IF(AND(B193&lt;&gt;"",C193&lt;&gt;"",D193&lt;&gt;"",E193&lt;&gt;"",F193&lt;&gt;"",E193&lt;&gt;F193,I193&lt;&gt;"",J193&lt;&gt;""),"VALID","INVALID - REQUIRED FIELD"))</x:f>
      </x:c>
      <x:c r="Q193" s="30" t="str">
        <x:f>IF(A193="","",IF(AND(K193="VALID",L193="VALID",M193="VALID",N193="VALID",O193="VALID",P193="VALID"),"VALID","INVALID - CONFLICT OWNERSHIP / CONTROL"))</x:f>
      </x:c>
      <x:c r="R193" s="30" t="str">
        <x:f>IF(A193="","",B193&amp;"|~|"&amp;C193&amp;"|~|"&amp;D193)</x:f>
      </x:c>
    </x:row>
    <x:row r="194">
      <x:c r="A194" s="24"/>
      <x:c r="B194" s="24"/>
      <x:c r="C194" s="24"/>
      <x:c r="D194" s="24"/>
      <x:c r="E194" s="24"/>
      <x:c r="F194" s="24"/>
      <x:c r="G194" s="24"/>
      <x:c r="H194" s="24"/>
      <x:c r="I194" s="24"/>
      <x:c r="J194" s="24"/>
      <x:c r="K194" s="30" t="str">
        <x:f>IF(A194="","",IF(COUNTIF($A$6:$A$205,A194)=1,"VALID","INVALID - DUPLICATE CONFLICT ID"))</x:f>
      </x:c>
      <x:c r="L194" s="30" t="str">
        <x:f>IF(A194="","",IF(AND(COUNTIF(CLAIM_REGISTER!$A$6:$A$205,C194)=1,EXACT(R194,INDEX(CLAIM_REGISTER!$R$6:$R$205,MATCH(C194,CLAIM_REGISTER!$A$6:$A$205,0)))),"VALID","INVALID - CLAIM OWNERSHIP"))</x:f>
      </x:c>
      <x:c r="M194" s="30" t="str">
        <x:f>IF(A194="","",IF(AND(COUNTIF(EVIDENCE_RECORDS!$A$6:$A$205,E194)=1,EXACT(R194,INDEX(EVIDENCE_RECORDS!$AL$6:$AL$205,MATCH(E194,EVIDENCE_RECORDS!$A$6:$A$205,0))),INDEX(EVIDENCE_RECORDS!$AD$6:$AD$205,MATCH(E194,EVIDENCE_RECORDS!$A$6:$A$205,0))="VALID"),"VALID","INVALID - EVIDENCE A OWNERSHIP"))</x:f>
      </x:c>
      <x:c r="N194" s="30" t="str">
        <x:f>IF(A194="","",IF(AND(COUNTIF(EVIDENCE_RECORDS!$A$6:$A$205,F194)=1,EXACT(R194,INDEX(EVIDENCE_RECORDS!$AL$6:$AL$205,MATCH(F194,EVIDENCE_RECORDS!$A$6:$A$205,0))),INDEX(EVIDENCE_RECORDS!$AD$6:$AD$205,MATCH(F194,EVIDENCE_RECORDS!$A$6:$A$205,0))="VALID"),"VALID","INVALID - EVIDENCE B OWNERSHIP"))</x:f>
      </x:c>
      <x:c r="O194" s="30" t="str">
        <x:f>IF(A194="","",IF(AND(OR(EXACT(G194,"FACT"),EXACT(G194,"SCOPE"),EXACT(G194,"TIME"),EXACT(G194,"METHOD"),EXACT(G194,"DEFINITION"),EXACT(G194,"INTERPRETATION")),OR(EXACT(H194,"YES"),EXACT(H194,"NO"))),"VALID","INVALID - CONTROLLED TOKEN"))</x:f>
      </x:c>
      <x:c r="P194" s="30" t="str">
        <x:f>IF(A194="","",IF(AND(B194&lt;&gt;"",C194&lt;&gt;"",D194&lt;&gt;"",E194&lt;&gt;"",F194&lt;&gt;"",E194&lt;&gt;F194,I194&lt;&gt;"",J194&lt;&gt;""),"VALID","INVALID - REQUIRED FIELD"))</x:f>
      </x:c>
      <x:c r="Q194" s="30" t="str">
        <x:f>IF(A194="","",IF(AND(K194="VALID",L194="VALID",M194="VALID",N194="VALID",O194="VALID",P194="VALID"),"VALID","INVALID - CONFLICT OWNERSHIP / CONTROL"))</x:f>
      </x:c>
      <x:c r="R194" s="30" t="str">
        <x:f>IF(A194="","",B194&amp;"|~|"&amp;C194&amp;"|~|"&amp;D194)</x:f>
      </x:c>
    </x:row>
    <x:row r="195">
      <x:c r="A195" s="24"/>
      <x:c r="B195" s="24"/>
      <x:c r="C195" s="24"/>
      <x:c r="D195" s="24"/>
      <x:c r="E195" s="24"/>
      <x:c r="F195" s="24"/>
      <x:c r="G195" s="24"/>
      <x:c r="H195" s="24"/>
      <x:c r="I195" s="24"/>
      <x:c r="J195" s="24"/>
      <x:c r="K195" s="30" t="str">
        <x:f>IF(A195="","",IF(COUNTIF($A$6:$A$205,A195)=1,"VALID","INVALID - DUPLICATE CONFLICT ID"))</x:f>
      </x:c>
      <x:c r="L195" s="30" t="str">
        <x:f>IF(A195="","",IF(AND(COUNTIF(CLAIM_REGISTER!$A$6:$A$205,C195)=1,EXACT(R195,INDEX(CLAIM_REGISTER!$R$6:$R$205,MATCH(C195,CLAIM_REGISTER!$A$6:$A$205,0)))),"VALID","INVALID - CLAIM OWNERSHIP"))</x:f>
      </x:c>
      <x:c r="M195" s="30" t="str">
        <x:f>IF(A195="","",IF(AND(COUNTIF(EVIDENCE_RECORDS!$A$6:$A$205,E195)=1,EXACT(R195,INDEX(EVIDENCE_RECORDS!$AL$6:$AL$205,MATCH(E195,EVIDENCE_RECORDS!$A$6:$A$205,0))),INDEX(EVIDENCE_RECORDS!$AD$6:$AD$205,MATCH(E195,EVIDENCE_RECORDS!$A$6:$A$205,0))="VALID"),"VALID","INVALID - EVIDENCE A OWNERSHIP"))</x:f>
      </x:c>
      <x:c r="N195" s="30" t="str">
        <x:f>IF(A195="","",IF(AND(COUNTIF(EVIDENCE_RECORDS!$A$6:$A$205,F195)=1,EXACT(R195,INDEX(EVIDENCE_RECORDS!$AL$6:$AL$205,MATCH(F195,EVIDENCE_RECORDS!$A$6:$A$205,0))),INDEX(EVIDENCE_RECORDS!$AD$6:$AD$205,MATCH(F195,EVIDENCE_RECORDS!$A$6:$A$205,0))="VALID"),"VALID","INVALID - EVIDENCE B OWNERSHIP"))</x:f>
      </x:c>
      <x:c r="O195" s="30" t="str">
        <x:f>IF(A195="","",IF(AND(OR(EXACT(G195,"FACT"),EXACT(G195,"SCOPE"),EXACT(G195,"TIME"),EXACT(G195,"METHOD"),EXACT(G195,"DEFINITION"),EXACT(G195,"INTERPRETATION")),OR(EXACT(H195,"YES"),EXACT(H195,"NO"))),"VALID","INVALID - CONTROLLED TOKEN"))</x:f>
      </x:c>
      <x:c r="P195" s="30" t="str">
        <x:f>IF(A195="","",IF(AND(B195&lt;&gt;"",C195&lt;&gt;"",D195&lt;&gt;"",E195&lt;&gt;"",F195&lt;&gt;"",E195&lt;&gt;F195,I195&lt;&gt;"",J195&lt;&gt;""),"VALID","INVALID - REQUIRED FIELD"))</x:f>
      </x:c>
      <x:c r="Q195" s="30" t="str">
        <x:f>IF(A195="","",IF(AND(K195="VALID",L195="VALID",M195="VALID",N195="VALID",O195="VALID",P195="VALID"),"VALID","INVALID - CONFLICT OWNERSHIP / CONTROL"))</x:f>
      </x:c>
      <x:c r="R195" s="30" t="str">
        <x:f>IF(A195="","",B195&amp;"|~|"&amp;C195&amp;"|~|"&amp;D195)</x:f>
      </x:c>
    </x:row>
    <x:row r="196">
      <x:c r="A196" s="24"/>
      <x:c r="B196" s="24"/>
      <x:c r="C196" s="24"/>
      <x:c r="D196" s="24"/>
      <x:c r="E196" s="24"/>
      <x:c r="F196" s="24"/>
      <x:c r="G196" s="24"/>
      <x:c r="H196" s="24"/>
      <x:c r="I196" s="24"/>
      <x:c r="J196" s="24"/>
      <x:c r="K196" s="30" t="str">
        <x:f>IF(A196="","",IF(COUNTIF($A$6:$A$205,A196)=1,"VALID","INVALID - DUPLICATE CONFLICT ID"))</x:f>
      </x:c>
      <x:c r="L196" s="30" t="str">
        <x:f>IF(A196="","",IF(AND(COUNTIF(CLAIM_REGISTER!$A$6:$A$205,C196)=1,EXACT(R196,INDEX(CLAIM_REGISTER!$R$6:$R$205,MATCH(C196,CLAIM_REGISTER!$A$6:$A$205,0)))),"VALID","INVALID - CLAIM OWNERSHIP"))</x:f>
      </x:c>
      <x:c r="M196" s="30" t="str">
        <x:f>IF(A196="","",IF(AND(COUNTIF(EVIDENCE_RECORDS!$A$6:$A$205,E196)=1,EXACT(R196,INDEX(EVIDENCE_RECORDS!$AL$6:$AL$205,MATCH(E196,EVIDENCE_RECORDS!$A$6:$A$205,0))),INDEX(EVIDENCE_RECORDS!$AD$6:$AD$205,MATCH(E196,EVIDENCE_RECORDS!$A$6:$A$205,0))="VALID"),"VALID","INVALID - EVIDENCE A OWNERSHIP"))</x:f>
      </x:c>
      <x:c r="N196" s="30" t="str">
        <x:f>IF(A196="","",IF(AND(COUNTIF(EVIDENCE_RECORDS!$A$6:$A$205,F196)=1,EXACT(R196,INDEX(EVIDENCE_RECORDS!$AL$6:$AL$205,MATCH(F196,EVIDENCE_RECORDS!$A$6:$A$205,0))),INDEX(EVIDENCE_RECORDS!$AD$6:$AD$205,MATCH(F196,EVIDENCE_RECORDS!$A$6:$A$205,0))="VALID"),"VALID","INVALID - EVIDENCE B OWNERSHIP"))</x:f>
      </x:c>
      <x:c r="O196" s="30" t="str">
        <x:f>IF(A196="","",IF(AND(OR(EXACT(G196,"FACT"),EXACT(G196,"SCOPE"),EXACT(G196,"TIME"),EXACT(G196,"METHOD"),EXACT(G196,"DEFINITION"),EXACT(G196,"INTERPRETATION")),OR(EXACT(H196,"YES"),EXACT(H196,"NO"))),"VALID","INVALID - CONTROLLED TOKEN"))</x:f>
      </x:c>
      <x:c r="P196" s="30" t="str">
        <x:f>IF(A196="","",IF(AND(B196&lt;&gt;"",C196&lt;&gt;"",D196&lt;&gt;"",E196&lt;&gt;"",F196&lt;&gt;"",E196&lt;&gt;F196,I196&lt;&gt;"",J196&lt;&gt;""),"VALID","INVALID - REQUIRED FIELD"))</x:f>
      </x:c>
      <x:c r="Q196" s="30" t="str">
        <x:f>IF(A196="","",IF(AND(K196="VALID",L196="VALID",M196="VALID",N196="VALID",O196="VALID",P196="VALID"),"VALID","INVALID - CONFLICT OWNERSHIP / CONTROL"))</x:f>
      </x:c>
      <x:c r="R196" s="30" t="str">
        <x:f>IF(A196="","",B196&amp;"|~|"&amp;C196&amp;"|~|"&amp;D196)</x:f>
      </x:c>
    </x:row>
    <x:row r="197">
      <x:c r="A197" s="24"/>
      <x:c r="B197" s="24"/>
      <x:c r="C197" s="24"/>
      <x:c r="D197" s="24"/>
      <x:c r="E197" s="24"/>
      <x:c r="F197" s="24"/>
      <x:c r="G197" s="24"/>
      <x:c r="H197" s="24"/>
      <x:c r="I197" s="24"/>
      <x:c r="J197" s="24"/>
      <x:c r="K197" s="30" t="str">
        <x:f>IF(A197="","",IF(COUNTIF($A$6:$A$205,A197)=1,"VALID","INVALID - DUPLICATE CONFLICT ID"))</x:f>
      </x:c>
      <x:c r="L197" s="30" t="str">
        <x:f>IF(A197="","",IF(AND(COUNTIF(CLAIM_REGISTER!$A$6:$A$205,C197)=1,EXACT(R197,INDEX(CLAIM_REGISTER!$R$6:$R$205,MATCH(C197,CLAIM_REGISTER!$A$6:$A$205,0)))),"VALID","INVALID - CLAIM OWNERSHIP"))</x:f>
      </x:c>
      <x:c r="M197" s="30" t="str">
        <x:f>IF(A197="","",IF(AND(COUNTIF(EVIDENCE_RECORDS!$A$6:$A$205,E197)=1,EXACT(R197,INDEX(EVIDENCE_RECORDS!$AL$6:$AL$205,MATCH(E197,EVIDENCE_RECORDS!$A$6:$A$205,0))),INDEX(EVIDENCE_RECORDS!$AD$6:$AD$205,MATCH(E197,EVIDENCE_RECORDS!$A$6:$A$205,0))="VALID"),"VALID","INVALID - EVIDENCE A OWNERSHIP"))</x:f>
      </x:c>
      <x:c r="N197" s="30" t="str">
        <x:f>IF(A197="","",IF(AND(COUNTIF(EVIDENCE_RECORDS!$A$6:$A$205,F197)=1,EXACT(R197,INDEX(EVIDENCE_RECORDS!$AL$6:$AL$205,MATCH(F197,EVIDENCE_RECORDS!$A$6:$A$205,0))),INDEX(EVIDENCE_RECORDS!$AD$6:$AD$205,MATCH(F197,EVIDENCE_RECORDS!$A$6:$A$205,0))="VALID"),"VALID","INVALID - EVIDENCE B OWNERSHIP"))</x:f>
      </x:c>
      <x:c r="O197" s="30" t="str">
        <x:f>IF(A197="","",IF(AND(OR(EXACT(G197,"FACT"),EXACT(G197,"SCOPE"),EXACT(G197,"TIME"),EXACT(G197,"METHOD"),EXACT(G197,"DEFINITION"),EXACT(G197,"INTERPRETATION")),OR(EXACT(H197,"YES"),EXACT(H197,"NO"))),"VALID","INVALID - CONTROLLED TOKEN"))</x:f>
      </x:c>
      <x:c r="P197" s="30" t="str">
        <x:f>IF(A197="","",IF(AND(B197&lt;&gt;"",C197&lt;&gt;"",D197&lt;&gt;"",E197&lt;&gt;"",F197&lt;&gt;"",E197&lt;&gt;F197,I197&lt;&gt;"",J197&lt;&gt;""),"VALID","INVALID - REQUIRED FIELD"))</x:f>
      </x:c>
      <x:c r="Q197" s="30" t="str">
        <x:f>IF(A197="","",IF(AND(K197="VALID",L197="VALID",M197="VALID",N197="VALID",O197="VALID",P197="VALID"),"VALID","INVALID - CONFLICT OWNERSHIP / CONTROL"))</x:f>
      </x:c>
      <x:c r="R197" s="30" t="str">
        <x:f>IF(A197="","",B197&amp;"|~|"&amp;C197&amp;"|~|"&amp;D197)</x:f>
      </x:c>
    </x:row>
    <x:row r="198">
      <x:c r="A198" s="24"/>
      <x:c r="B198" s="24"/>
      <x:c r="C198" s="24"/>
      <x:c r="D198" s="24"/>
      <x:c r="E198" s="24"/>
      <x:c r="F198" s="24"/>
      <x:c r="G198" s="24"/>
      <x:c r="H198" s="24"/>
      <x:c r="I198" s="24"/>
      <x:c r="J198" s="24"/>
      <x:c r="K198" s="30" t="str">
        <x:f>IF(A198="","",IF(COUNTIF($A$6:$A$205,A198)=1,"VALID","INVALID - DUPLICATE CONFLICT ID"))</x:f>
      </x:c>
      <x:c r="L198" s="30" t="str">
        <x:f>IF(A198="","",IF(AND(COUNTIF(CLAIM_REGISTER!$A$6:$A$205,C198)=1,EXACT(R198,INDEX(CLAIM_REGISTER!$R$6:$R$205,MATCH(C198,CLAIM_REGISTER!$A$6:$A$205,0)))),"VALID","INVALID - CLAIM OWNERSHIP"))</x:f>
      </x:c>
      <x:c r="M198" s="30" t="str">
        <x:f>IF(A198="","",IF(AND(COUNTIF(EVIDENCE_RECORDS!$A$6:$A$205,E198)=1,EXACT(R198,INDEX(EVIDENCE_RECORDS!$AL$6:$AL$205,MATCH(E198,EVIDENCE_RECORDS!$A$6:$A$205,0))),INDEX(EVIDENCE_RECORDS!$AD$6:$AD$205,MATCH(E198,EVIDENCE_RECORDS!$A$6:$A$205,0))="VALID"),"VALID","INVALID - EVIDENCE A OWNERSHIP"))</x:f>
      </x:c>
      <x:c r="N198" s="30" t="str">
        <x:f>IF(A198="","",IF(AND(COUNTIF(EVIDENCE_RECORDS!$A$6:$A$205,F198)=1,EXACT(R198,INDEX(EVIDENCE_RECORDS!$AL$6:$AL$205,MATCH(F198,EVIDENCE_RECORDS!$A$6:$A$205,0))),INDEX(EVIDENCE_RECORDS!$AD$6:$AD$205,MATCH(F198,EVIDENCE_RECORDS!$A$6:$A$205,0))="VALID"),"VALID","INVALID - EVIDENCE B OWNERSHIP"))</x:f>
      </x:c>
      <x:c r="O198" s="30" t="str">
        <x:f>IF(A198="","",IF(AND(OR(EXACT(G198,"FACT"),EXACT(G198,"SCOPE"),EXACT(G198,"TIME"),EXACT(G198,"METHOD"),EXACT(G198,"DEFINITION"),EXACT(G198,"INTERPRETATION")),OR(EXACT(H198,"YES"),EXACT(H198,"NO"))),"VALID","INVALID - CONTROLLED TOKEN"))</x:f>
      </x:c>
      <x:c r="P198" s="30" t="str">
        <x:f>IF(A198="","",IF(AND(B198&lt;&gt;"",C198&lt;&gt;"",D198&lt;&gt;"",E198&lt;&gt;"",F198&lt;&gt;"",E198&lt;&gt;F198,I198&lt;&gt;"",J198&lt;&gt;""),"VALID","INVALID - REQUIRED FIELD"))</x:f>
      </x:c>
      <x:c r="Q198" s="30" t="str">
        <x:f>IF(A198="","",IF(AND(K198="VALID",L198="VALID",M198="VALID",N198="VALID",O198="VALID",P198="VALID"),"VALID","INVALID - CONFLICT OWNERSHIP / CONTROL"))</x:f>
      </x:c>
      <x:c r="R198" s="30" t="str">
        <x:f>IF(A198="","",B198&amp;"|~|"&amp;C198&amp;"|~|"&amp;D198)</x:f>
      </x:c>
    </x:row>
    <x:row r="199">
      <x:c r="A199" s="24"/>
      <x:c r="B199" s="24"/>
      <x:c r="C199" s="24"/>
      <x:c r="D199" s="24"/>
      <x:c r="E199" s="24"/>
      <x:c r="F199" s="24"/>
      <x:c r="G199" s="24"/>
      <x:c r="H199" s="24"/>
      <x:c r="I199" s="24"/>
      <x:c r="J199" s="24"/>
      <x:c r="K199" s="30" t="str">
        <x:f>IF(A199="","",IF(COUNTIF($A$6:$A$205,A199)=1,"VALID","INVALID - DUPLICATE CONFLICT ID"))</x:f>
      </x:c>
      <x:c r="L199" s="30" t="str">
        <x:f>IF(A199="","",IF(AND(COUNTIF(CLAIM_REGISTER!$A$6:$A$205,C199)=1,EXACT(R199,INDEX(CLAIM_REGISTER!$R$6:$R$205,MATCH(C199,CLAIM_REGISTER!$A$6:$A$205,0)))),"VALID","INVALID - CLAIM OWNERSHIP"))</x:f>
      </x:c>
      <x:c r="M199" s="30" t="str">
        <x:f>IF(A199="","",IF(AND(COUNTIF(EVIDENCE_RECORDS!$A$6:$A$205,E199)=1,EXACT(R199,INDEX(EVIDENCE_RECORDS!$AL$6:$AL$205,MATCH(E199,EVIDENCE_RECORDS!$A$6:$A$205,0))),INDEX(EVIDENCE_RECORDS!$AD$6:$AD$205,MATCH(E199,EVIDENCE_RECORDS!$A$6:$A$205,0))="VALID"),"VALID","INVALID - EVIDENCE A OWNERSHIP"))</x:f>
      </x:c>
      <x:c r="N199" s="30" t="str">
        <x:f>IF(A199="","",IF(AND(COUNTIF(EVIDENCE_RECORDS!$A$6:$A$205,F199)=1,EXACT(R199,INDEX(EVIDENCE_RECORDS!$AL$6:$AL$205,MATCH(F199,EVIDENCE_RECORDS!$A$6:$A$205,0))),INDEX(EVIDENCE_RECORDS!$AD$6:$AD$205,MATCH(F199,EVIDENCE_RECORDS!$A$6:$A$205,0))="VALID"),"VALID","INVALID - EVIDENCE B OWNERSHIP"))</x:f>
      </x:c>
      <x:c r="O199" s="30" t="str">
        <x:f>IF(A199="","",IF(AND(OR(EXACT(G199,"FACT"),EXACT(G199,"SCOPE"),EXACT(G199,"TIME"),EXACT(G199,"METHOD"),EXACT(G199,"DEFINITION"),EXACT(G199,"INTERPRETATION")),OR(EXACT(H199,"YES"),EXACT(H199,"NO"))),"VALID","INVALID - CONTROLLED TOKEN"))</x:f>
      </x:c>
      <x:c r="P199" s="30" t="str">
        <x:f>IF(A199="","",IF(AND(B199&lt;&gt;"",C199&lt;&gt;"",D199&lt;&gt;"",E199&lt;&gt;"",F199&lt;&gt;"",E199&lt;&gt;F199,I199&lt;&gt;"",J199&lt;&gt;""),"VALID","INVALID - REQUIRED FIELD"))</x:f>
      </x:c>
      <x:c r="Q199" s="30" t="str">
        <x:f>IF(A199="","",IF(AND(K199="VALID",L199="VALID",M199="VALID",N199="VALID",O199="VALID",P199="VALID"),"VALID","INVALID - CONFLICT OWNERSHIP / CONTROL"))</x:f>
      </x:c>
      <x:c r="R199" s="30" t="str">
        <x:f>IF(A199="","",B199&amp;"|~|"&amp;C199&amp;"|~|"&amp;D199)</x:f>
      </x:c>
    </x:row>
    <x:row r="200">
      <x:c r="A200" s="24"/>
      <x:c r="B200" s="24"/>
      <x:c r="C200" s="24"/>
      <x:c r="D200" s="24"/>
      <x:c r="E200" s="24"/>
      <x:c r="F200" s="24"/>
      <x:c r="G200" s="24"/>
      <x:c r="H200" s="24"/>
      <x:c r="I200" s="24"/>
      <x:c r="J200" s="24"/>
      <x:c r="K200" s="30" t="str">
        <x:f>IF(A200="","",IF(COUNTIF($A$6:$A$205,A200)=1,"VALID","INVALID - DUPLICATE CONFLICT ID"))</x:f>
      </x:c>
      <x:c r="L200" s="30" t="str">
        <x:f>IF(A200="","",IF(AND(COUNTIF(CLAIM_REGISTER!$A$6:$A$205,C200)=1,EXACT(R200,INDEX(CLAIM_REGISTER!$R$6:$R$205,MATCH(C200,CLAIM_REGISTER!$A$6:$A$205,0)))),"VALID","INVALID - CLAIM OWNERSHIP"))</x:f>
      </x:c>
      <x:c r="M200" s="30" t="str">
        <x:f>IF(A200="","",IF(AND(COUNTIF(EVIDENCE_RECORDS!$A$6:$A$205,E200)=1,EXACT(R200,INDEX(EVIDENCE_RECORDS!$AL$6:$AL$205,MATCH(E200,EVIDENCE_RECORDS!$A$6:$A$205,0))),INDEX(EVIDENCE_RECORDS!$AD$6:$AD$205,MATCH(E200,EVIDENCE_RECORDS!$A$6:$A$205,0))="VALID"),"VALID","INVALID - EVIDENCE A OWNERSHIP"))</x:f>
      </x:c>
      <x:c r="N200" s="30" t="str">
        <x:f>IF(A200="","",IF(AND(COUNTIF(EVIDENCE_RECORDS!$A$6:$A$205,F200)=1,EXACT(R200,INDEX(EVIDENCE_RECORDS!$AL$6:$AL$205,MATCH(F200,EVIDENCE_RECORDS!$A$6:$A$205,0))),INDEX(EVIDENCE_RECORDS!$AD$6:$AD$205,MATCH(F200,EVIDENCE_RECORDS!$A$6:$A$205,0))="VALID"),"VALID","INVALID - EVIDENCE B OWNERSHIP"))</x:f>
      </x:c>
      <x:c r="O200" s="30" t="str">
        <x:f>IF(A200="","",IF(AND(OR(EXACT(G200,"FACT"),EXACT(G200,"SCOPE"),EXACT(G200,"TIME"),EXACT(G200,"METHOD"),EXACT(G200,"DEFINITION"),EXACT(G200,"INTERPRETATION")),OR(EXACT(H200,"YES"),EXACT(H200,"NO"))),"VALID","INVALID - CONTROLLED TOKEN"))</x:f>
      </x:c>
      <x:c r="P200" s="30" t="str">
        <x:f>IF(A200="","",IF(AND(B200&lt;&gt;"",C200&lt;&gt;"",D200&lt;&gt;"",E200&lt;&gt;"",F200&lt;&gt;"",E200&lt;&gt;F200,I200&lt;&gt;"",J200&lt;&gt;""),"VALID","INVALID - REQUIRED FIELD"))</x:f>
      </x:c>
      <x:c r="Q200" s="30" t="str">
        <x:f>IF(A200="","",IF(AND(K200="VALID",L200="VALID",M200="VALID",N200="VALID",O200="VALID",P200="VALID"),"VALID","INVALID - CONFLICT OWNERSHIP / CONTROL"))</x:f>
      </x:c>
      <x:c r="R200" s="30" t="str">
        <x:f>IF(A200="","",B200&amp;"|~|"&amp;C200&amp;"|~|"&amp;D200)</x:f>
      </x:c>
    </x:row>
    <x:row r="201">
      <x:c r="A201" s="24"/>
      <x:c r="B201" s="24"/>
      <x:c r="C201" s="24"/>
      <x:c r="D201" s="24"/>
      <x:c r="E201" s="24"/>
      <x:c r="F201" s="24"/>
      <x:c r="G201" s="24"/>
      <x:c r="H201" s="24"/>
      <x:c r="I201" s="24"/>
      <x:c r="J201" s="24"/>
      <x:c r="K201" s="30" t="str">
        <x:f>IF(A201="","",IF(COUNTIF($A$6:$A$205,A201)=1,"VALID","INVALID - DUPLICATE CONFLICT ID"))</x:f>
      </x:c>
      <x:c r="L201" s="30" t="str">
        <x:f>IF(A201="","",IF(AND(COUNTIF(CLAIM_REGISTER!$A$6:$A$205,C201)=1,EXACT(R201,INDEX(CLAIM_REGISTER!$R$6:$R$205,MATCH(C201,CLAIM_REGISTER!$A$6:$A$205,0)))),"VALID","INVALID - CLAIM OWNERSHIP"))</x:f>
      </x:c>
      <x:c r="M201" s="30" t="str">
        <x:f>IF(A201="","",IF(AND(COUNTIF(EVIDENCE_RECORDS!$A$6:$A$205,E201)=1,EXACT(R201,INDEX(EVIDENCE_RECORDS!$AL$6:$AL$205,MATCH(E201,EVIDENCE_RECORDS!$A$6:$A$205,0))),INDEX(EVIDENCE_RECORDS!$AD$6:$AD$205,MATCH(E201,EVIDENCE_RECORDS!$A$6:$A$205,0))="VALID"),"VALID","INVALID - EVIDENCE A OWNERSHIP"))</x:f>
      </x:c>
      <x:c r="N201" s="30" t="str">
        <x:f>IF(A201="","",IF(AND(COUNTIF(EVIDENCE_RECORDS!$A$6:$A$205,F201)=1,EXACT(R201,INDEX(EVIDENCE_RECORDS!$AL$6:$AL$205,MATCH(F201,EVIDENCE_RECORDS!$A$6:$A$205,0))),INDEX(EVIDENCE_RECORDS!$AD$6:$AD$205,MATCH(F201,EVIDENCE_RECORDS!$A$6:$A$205,0))="VALID"),"VALID","INVALID - EVIDENCE B OWNERSHIP"))</x:f>
      </x:c>
      <x:c r="O201" s="30" t="str">
        <x:f>IF(A201="","",IF(AND(OR(EXACT(G201,"FACT"),EXACT(G201,"SCOPE"),EXACT(G201,"TIME"),EXACT(G201,"METHOD"),EXACT(G201,"DEFINITION"),EXACT(G201,"INTERPRETATION")),OR(EXACT(H201,"YES"),EXACT(H201,"NO"))),"VALID","INVALID - CONTROLLED TOKEN"))</x:f>
      </x:c>
      <x:c r="P201" s="30" t="str">
        <x:f>IF(A201="","",IF(AND(B201&lt;&gt;"",C201&lt;&gt;"",D201&lt;&gt;"",E201&lt;&gt;"",F201&lt;&gt;"",E201&lt;&gt;F201,I201&lt;&gt;"",J201&lt;&gt;""),"VALID","INVALID - REQUIRED FIELD"))</x:f>
      </x:c>
      <x:c r="Q201" s="30" t="str">
        <x:f>IF(A201="","",IF(AND(K201="VALID",L201="VALID",M201="VALID",N201="VALID",O201="VALID",P201="VALID"),"VALID","INVALID - CONFLICT OWNERSHIP / CONTROL"))</x:f>
      </x:c>
      <x:c r="R201" s="30" t="str">
        <x:f>IF(A201="","",B201&amp;"|~|"&amp;C201&amp;"|~|"&amp;D201)</x:f>
      </x:c>
    </x:row>
    <x:row r="202">
      <x:c r="A202" s="24"/>
      <x:c r="B202" s="24"/>
      <x:c r="C202" s="24"/>
      <x:c r="D202" s="24"/>
      <x:c r="E202" s="24"/>
      <x:c r="F202" s="24"/>
      <x:c r="G202" s="24"/>
      <x:c r="H202" s="24"/>
      <x:c r="I202" s="24"/>
      <x:c r="J202" s="24"/>
      <x:c r="K202" s="30" t="str">
        <x:f>IF(A202="","",IF(COUNTIF($A$6:$A$205,A202)=1,"VALID","INVALID - DUPLICATE CONFLICT ID"))</x:f>
      </x:c>
      <x:c r="L202" s="30" t="str">
        <x:f>IF(A202="","",IF(AND(COUNTIF(CLAIM_REGISTER!$A$6:$A$205,C202)=1,EXACT(R202,INDEX(CLAIM_REGISTER!$R$6:$R$205,MATCH(C202,CLAIM_REGISTER!$A$6:$A$205,0)))),"VALID","INVALID - CLAIM OWNERSHIP"))</x:f>
      </x:c>
      <x:c r="M202" s="30" t="str">
        <x:f>IF(A202="","",IF(AND(COUNTIF(EVIDENCE_RECORDS!$A$6:$A$205,E202)=1,EXACT(R202,INDEX(EVIDENCE_RECORDS!$AL$6:$AL$205,MATCH(E202,EVIDENCE_RECORDS!$A$6:$A$205,0))),INDEX(EVIDENCE_RECORDS!$AD$6:$AD$205,MATCH(E202,EVIDENCE_RECORDS!$A$6:$A$205,0))="VALID"),"VALID","INVALID - EVIDENCE A OWNERSHIP"))</x:f>
      </x:c>
      <x:c r="N202" s="30" t="str">
        <x:f>IF(A202="","",IF(AND(COUNTIF(EVIDENCE_RECORDS!$A$6:$A$205,F202)=1,EXACT(R202,INDEX(EVIDENCE_RECORDS!$AL$6:$AL$205,MATCH(F202,EVIDENCE_RECORDS!$A$6:$A$205,0))),INDEX(EVIDENCE_RECORDS!$AD$6:$AD$205,MATCH(F202,EVIDENCE_RECORDS!$A$6:$A$205,0))="VALID"),"VALID","INVALID - EVIDENCE B OWNERSHIP"))</x:f>
      </x:c>
      <x:c r="O202" s="30" t="str">
        <x:f>IF(A202="","",IF(AND(OR(EXACT(G202,"FACT"),EXACT(G202,"SCOPE"),EXACT(G202,"TIME"),EXACT(G202,"METHOD"),EXACT(G202,"DEFINITION"),EXACT(G202,"INTERPRETATION")),OR(EXACT(H202,"YES"),EXACT(H202,"NO"))),"VALID","INVALID - CONTROLLED TOKEN"))</x:f>
      </x:c>
      <x:c r="P202" s="30" t="str">
        <x:f>IF(A202="","",IF(AND(B202&lt;&gt;"",C202&lt;&gt;"",D202&lt;&gt;"",E202&lt;&gt;"",F202&lt;&gt;"",E202&lt;&gt;F202,I202&lt;&gt;"",J202&lt;&gt;""),"VALID","INVALID - REQUIRED FIELD"))</x:f>
      </x:c>
      <x:c r="Q202" s="30" t="str">
        <x:f>IF(A202="","",IF(AND(K202="VALID",L202="VALID",M202="VALID",N202="VALID",O202="VALID",P202="VALID"),"VALID","INVALID - CONFLICT OWNERSHIP / CONTROL"))</x:f>
      </x:c>
      <x:c r="R202" s="30" t="str">
        <x:f>IF(A202="","",B202&amp;"|~|"&amp;C202&amp;"|~|"&amp;D202)</x:f>
      </x:c>
    </x:row>
    <x:row r="203">
      <x:c r="A203" s="24"/>
      <x:c r="B203" s="24"/>
      <x:c r="C203" s="24"/>
      <x:c r="D203" s="24"/>
      <x:c r="E203" s="24"/>
      <x:c r="F203" s="24"/>
      <x:c r="G203" s="24"/>
      <x:c r="H203" s="24"/>
      <x:c r="I203" s="24"/>
      <x:c r="J203" s="24"/>
      <x:c r="K203" s="30" t="str">
        <x:f>IF(A203="","",IF(COUNTIF($A$6:$A$205,A203)=1,"VALID","INVALID - DUPLICATE CONFLICT ID"))</x:f>
      </x:c>
      <x:c r="L203" s="30" t="str">
        <x:f>IF(A203="","",IF(AND(COUNTIF(CLAIM_REGISTER!$A$6:$A$205,C203)=1,EXACT(R203,INDEX(CLAIM_REGISTER!$R$6:$R$205,MATCH(C203,CLAIM_REGISTER!$A$6:$A$205,0)))),"VALID","INVALID - CLAIM OWNERSHIP"))</x:f>
      </x:c>
      <x:c r="M203" s="30" t="str">
        <x:f>IF(A203="","",IF(AND(COUNTIF(EVIDENCE_RECORDS!$A$6:$A$205,E203)=1,EXACT(R203,INDEX(EVIDENCE_RECORDS!$AL$6:$AL$205,MATCH(E203,EVIDENCE_RECORDS!$A$6:$A$205,0))),INDEX(EVIDENCE_RECORDS!$AD$6:$AD$205,MATCH(E203,EVIDENCE_RECORDS!$A$6:$A$205,0))="VALID"),"VALID","INVALID - EVIDENCE A OWNERSHIP"))</x:f>
      </x:c>
      <x:c r="N203" s="30" t="str">
        <x:f>IF(A203="","",IF(AND(COUNTIF(EVIDENCE_RECORDS!$A$6:$A$205,F203)=1,EXACT(R203,INDEX(EVIDENCE_RECORDS!$AL$6:$AL$205,MATCH(F203,EVIDENCE_RECORDS!$A$6:$A$205,0))),INDEX(EVIDENCE_RECORDS!$AD$6:$AD$205,MATCH(F203,EVIDENCE_RECORDS!$A$6:$A$205,0))="VALID"),"VALID","INVALID - EVIDENCE B OWNERSHIP"))</x:f>
      </x:c>
      <x:c r="O203" s="30" t="str">
        <x:f>IF(A203="","",IF(AND(OR(EXACT(G203,"FACT"),EXACT(G203,"SCOPE"),EXACT(G203,"TIME"),EXACT(G203,"METHOD"),EXACT(G203,"DEFINITION"),EXACT(G203,"INTERPRETATION")),OR(EXACT(H203,"YES"),EXACT(H203,"NO"))),"VALID","INVALID - CONTROLLED TOKEN"))</x:f>
      </x:c>
      <x:c r="P203" s="30" t="str">
        <x:f>IF(A203="","",IF(AND(B203&lt;&gt;"",C203&lt;&gt;"",D203&lt;&gt;"",E203&lt;&gt;"",F203&lt;&gt;"",E203&lt;&gt;F203,I203&lt;&gt;"",J203&lt;&gt;""),"VALID","INVALID - REQUIRED FIELD"))</x:f>
      </x:c>
      <x:c r="Q203" s="30" t="str">
        <x:f>IF(A203="","",IF(AND(K203="VALID",L203="VALID",M203="VALID",N203="VALID",O203="VALID",P203="VALID"),"VALID","INVALID - CONFLICT OWNERSHIP / CONTROL"))</x:f>
      </x:c>
      <x:c r="R203" s="30" t="str">
        <x:f>IF(A203="","",B203&amp;"|~|"&amp;C203&amp;"|~|"&amp;D203)</x:f>
      </x:c>
    </x:row>
    <x:row r="204">
      <x:c r="A204" s="24"/>
      <x:c r="B204" s="24"/>
      <x:c r="C204" s="24"/>
      <x:c r="D204" s="24"/>
      <x:c r="E204" s="24"/>
      <x:c r="F204" s="24"/>
      <x:c r="G204" s="24"/>
      <x:c r="H204" s="24"/>
      <x:c r="I204" s="24"/>
      <x:c r="J204" s="24"/>
      <x:c r="K204" s="30" t="str">
        <x:f>IF(A204="","",IF(COUNTIF($A$6:$A$205,A204)=1,"VALID","INVALID - DUPLICATE CONFLICT ID"))</x:f>
      </x:c>
      <x:c r="L204" s="30" t="str">
        <x:f>IF(A204="","",IF(AND(COUNTIF(CLAIM_REGISTER!$A$6:$A$205,C204)=1,EXACT(R204,INDEX(CLAIM_REGISTER!$R$6:$R$205,MATCH(C204,CLAIM_REGISTER!$A$6:$A$205,0)))),"VALID","INVALID - CLAIM OWNERSHIP"))</x:f>
      </x:c>
      <x:c r="M204" s="30" t="str">
        <x:f>IF(A204="","",IF(AND(COUNTIF(EVIDENCE_RECORDS!$A$6:$A$205,E204)=1,EXACT(R204,INDEX(EVIDENCE_RECORDS!$AL$6:$AL$205,MATCH(E204,EVIDENCE_RECORDS!$A$6:$A$205,0))),INDEX(EVIDENCE_RECORDS!$AD$6:$AD$205,MATCH(E204,EVIDENCE_RECORDS!$A$6:$A$205,0))="VALID"),"VALID","INVALID - EVIDENCE A OWNERSHIP"))</x:f>
      </x:c>
      <x:c r="N204" s="30" t="str">
        <x:f>IF(A204="","",IF(AND(COUNTIF(EVIDENCE_RECORDS!$A$6:$A$205,F204)=1,EXACT(R204,INDEX(EVIDENCE_RECORDS!$AL$6:$AL$205,MATCH(F204,EVIDENCE_RECORDS!$A$6:$A$205,0))),INDEX(EVIDENCE_RECORDS!$AD$6:$AD$205,MATCH(F204,EVIDENCE_RECORDS!$A$6:$A$205,0))="VALID"),"VALID","INVALID - EVIDENCE B OWNERSHIP"))</x:f>
      </x:c>
      <x:c r="O204" s="30" t="str">
        <x:f>IF(A204="","",IF(AND(OR(EXACT(G204,"FACT"),EXACT(G204,"SCOPE"),EXACT(G204,"TIME"),EXACT(G204,"METHOD"),EXACT(G204,"DEFINITION"),EXACT(G204,"INTERPRETATION")),OR(EXACT(H204,"YES"),EXACT(H204,"NO"))),"VALID","INVALID - CONTROLLED TOKEN"))</x:f>
      </x:c>
      <x:c r="P204" s="30" t="str">
        <x:f>IF(A204="","",IF(AND(B204&lt;&gt;"",C204&lt;&gt;"",D204&lt;&gt;"",E204&lt;&gt;"",F204&lt;&gt;"",E204&lt;&gt;F204,I204&lt;&gt;"",J204&lt;&gt;""),"VALID","INVALID - REQUIRED FIELD"))</x:f>
      </x:c>
      <x:c r="Q204" s="30" t="str">
        <x:f>IF(A204="","",IF(AND(K204="VALID",L204="VALID",M204="VALID",N204="VALID",O204="VALID",P204="VALID"),"VALID","INVALID - CONFLICT OWNERSHIP / CONTROL"))</x:f>
      </x:c>
      <x:c r="R204" s="30" t="str">
        <x:f>IF(A204="","",B204&amp;"|~|"&amp;C204&amp;"|~|"&amp;D204)</x:f>
      </x:c>
    </x:row>
    <x:row r="205">
      <x:c r="A205" s="24"/>
      <x:c r="B205" s="24"/>
      <x:c r="C205" s="24"/>
      <x:c r="D205" s="24"/>
      <x:c r="E205" s="24"/>
      <x:c r="F205" s="24"/>
      <x:c r="G205" s="24"/>
      <x:c r="H205" s="24"/>
      <x:c r="I205" s="24"/>
      <x:c r="J205" s="24"/>
      <x:c r="K205" s="30" t="str">
        <x:f>IF(A205="","",IF(COUNTIF($A$6:$A$205,A205)=1,"VALID","INVALID - DUPLICATE CONFLICT ID"))</x:f>
      </x:c>
      <x:c r="L205" s="30" t="str">
        <x:f>IF(A205="","",IF(AND(COUNTIF(CLAIM_REGISTER!$A$6:$A$205,C205)=1,EXACT(R205,INDEX(CLAIM_REGISTER!$R$6:$R$205,MATCH(C205,CLAIM_REGISTER!$A$6:$A$205,0)))),"VALID","INVALID - CLAIM OWNERSHIP"))</x:f>
      </x:c>
      <x:c r="M205" s="30" t="str">
        <x:f>IF(A205="","",IF(AND(COUNTIF(EVIDENCE_RECORDS!$A$6:$A$205,E205)=1,EXACT(R205,INDEX(EVIDENCE_RECORDS!$AL$6:$AL$205,MATCH(E205,EVIDENCE_RECORDS!$A$6:$A$205,0))),INDEX(EVIDENCE_RECORDS!$AD$6:$AD$205,MATCH(E205,EVIDENCE_RECORDS!$A$6:$A$205,0))="VALID"),"VALID","INVALID - EVIDENCE A OWNERSHIP"))</x:f>
      </x:c>
      <x:c r="N205" s="30" t="str">
        <x:f>IF(A205="","",IF(AND(COUNTIF(EVIDENCE_RECORDS!$A$6:$A$205,F205)=1,EXACT(R205,INDEX(EVIDENCE_RECORDS!$AL$6:$AL$205,MATCH(F205,EVIDENCE_RECORDS!$A$6:$A$205,0))),INDEX(EVIDENCE_RECORDS!$AD$6:$AD$205,MATCH(F205,EVIDENCE_RECORDS!$A$6:$A$205,0))="VALID"),"VALID","INVALID - EVIDENCE B OWNERSHIP"))</x:f>
      </x:c>
      <x:c r="O205" s="30" t="str">
        <x:f>IF(A205="","",IF(AND(OR(EXACT(G205,"FACT"),EXACT(G205,"SCOPE"),EXACT(G205,"TIME"),EXACT(G205,"METHOD"),EXACT(G205,"DEFINITION"),EXACT(G205,"INTERPRETATION")),OR(EXACT(H205,"YES"),EXACT(H205,"NO"))),"VALID","INVALID - CONTROLLED TOKEN"))</x:f>
      </x:c>
      <x:c r="P205" s="30" t="str">
        <x:f>IF(A205="","",IF(AND(B205&lt;&gt;"",C205&lt;&gt;"",D205&lt;&gt;"",E205&lt;&gt;"",F205&lt;&gt;"",E205&lt;&gt;F205,I205&lt;&gt;"",J205&lt;&gt;""),"VALID","INVALID - REQUIRED FIELD"))</x:f>
      </x:c>
      <x:c r="Q205" s="30" t="str">
        <x:f>IF(A205="","",IF(AND(K205="VALID",L205="VALID",M205="VALID",N205="VALID",O205="VALID",P205="VALID"),"VALID","INVALID - CONFLICT OWNERSHIP / CONTROL"))</x:f>
      </x:c>
      <x:c r="R205" s="30" t="str">
        <x:f>IF(A205="","",B205&amp;"|~|"&amp;C205&amp;"|~|"&amp;D205)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82" hidden="0" customWidth="1"/>
    <x:col min="3" max="3" width="48" hidden="0" customWidth="1"/>
    <x:col min="4" max="4" width="16" hidden="0" customWidth="1"/>
    <x:col min="5" max="5" width="42" hidden="0" customWidth="1"/>
    <x:col min="6" max="6" width="22" hidden="0" customWidth="1"/>
  </x:cols>
  <x:sheetData>
    <x:row r="1">
      <x:c r="A1" s="5" t="str">
        <x:v>Live Evidence Audit Review Surface</x:v>
      </x:c>
      <x:c r="B1" s="5"/>
      <x:c r="C1" s="5"/>
      <x:c r="D1" s="5"/>
      <x:c r="E1" s="5"/>
      <x:c r="F1" s="5"/>
    </x:row>
    <x:row r="3">
      <x:c r="A3" t="str">
        <x:v>Evidence ID</x:v>
      </x:c>
      <x:c r="B3" s="24" t="str">
        <x:v>EV-001</x:v>
      </x:c>
    </x:row>
    <x:row r="5">
      <x:c r="A5" s="5" t="str">
        <x:v>Audit field</x:v>
      </x:c>
      <x:c r="B5" s="5" t="str">
        <x:v>Live governed value</x:v>
      </x:c>
      <x:c r="C5" s="5" t="str">
        <x:v>Review question</x:v>
      </x:c>
      <x:c r="D5" s="5" t="str">
        <x:v>Link</x:v>
      </x:c>
      <x:c r="E5" s="5" t="str">
        <x:v>Next action</x:v>
      </x:c>
      <x:c r="F5" s="5" t="str">
        <x:v>Source</x:v>
      </x:c>
    </x:row>
    <x:row r="6">
      <x:c r="A6" t="str">
        <x:v>Decision ID</x:v>
      </x:c>
      <x:c r="B6" s="30" t="str">
        <x:f>IFERROR(INDEX(EVIDENCE_RECORDS!$B$6:$B$205,MATCH($B$3,EVIDENCE_RECORDS!$A$6:$A$205,0)),"INVALID EVIDENCE ID")</x:f>
        <x:v>DDC-FICTIONAL-001</x:v>
      </x:c>
      <x:c r="C6" s="30" t="str">
        <x:v>Which frozen decision owns the evidence?</x:v>
      </x:c>
      <x:c r="D6" s="30" t="str">
        <x:f>IF(AND(COUNTIF(EVIDENCE_RECORDS!$A$6:$A$205,$B$3)=1,EXACT($B$3,INDEX(EVIDENCE_RECORDS!$A$6:$A$205,MATCH($B$3,EVIDENCE_RECORDS!$A$6:$A$205,0)))),"LINKED","INVALID")</x:f>
        <x:v>LINKED</x:v>
      </x:c>
      <x:c r="E6" s="30" t="str">
        <x:f>IF(D6&lt;&gt;"LINKED","Repair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6" s="30" t="str">
        <x:v>EVIDENCE_RECORDS</x:v>
      </x:c>
    </x:row>
    <x:row r="7">
      <x:c r="A7" t="str">
        <x:v>Claim ID</x:v>
      </x:c>
      <x:c r="B7" s="30" t="str">
        <x:f>IFERROR(INDEX(EVIDENCE_RECORDS!$C$6:$C$205,MATCH($B$3,EVIDENCE_RECORDS!$A$6:$A$205,0)),"INVALID EVIDENCE ID")</x:f>
        <x:v>CL-001</x:v>
      </x:c>
      <x:c r="C7" s="30" t="str">
        <x:v>Which registered claim owns it?</x:v>
      </x:c>
      <x:c r="D7" s="30" t="str">
        <x:f>IF(AND(COUNTIF(EVIDENCE_RECORDS!$A$6:$A$205,$B$3)=1,EXACT($B$3,INDEX(EVIDENCE_RECORDS!$A$6:$A$205,MATCH($B$3,EVIDENCE_RECORDS!$A$6:$A$205,0)))),"LINKED","INVALID")</x:f>
        <x:v>LINKED</x:v>
      </x:c>
      <x:c r="E7" s="30" t="str">
        <x:f>IF(D7&lt;&gt;"LINKED","Repair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7" s="30" t="str">
        <x:v>EVIDENCE_RECORDS</x:v>
      </x:c>
    </x:row>
    <x:row r="8">
      <x:c r="A8" t="str">
        <x:v>Subject</x:v>
      </x:c>
      <x:c r="B8" s="30" t="str">
        <x:f>IFERROR(INDEX(EVIDENCE_RECORDS!$D$6:$D$205,MATCH($B$3,EVIDENCE_RECORDS!$A$6:$A$205,0)),"INVALID EVIDENCE ID")</x:f>
        <x:v>Competitor A</x:v>
      </x:c>
      <x:c r="C8" s="30" t="str">
        <x:v>Does subject match Claim Register?</x:v>
      </x:c>
      <x:c r="D8" s="30" t="str">
        <x:f>IF(AND(COUNTIF(EVIDENCE_RECORDS!$A$6:$A$205,$B$3)=1,EXACT($B$3,INDEX(EVIDENCE_RECORDS!$A$6:$A$205,MATCH($B$3,EVIDENCE_RECORDS!$A$6:$A$205,0)))),"LINKED","INVALID")</x:f>
        <x:v>LINKED</x:v>
      </x:c>
      <x:c r="E8" s="30" t="str">
        <x:f>IF(D8&lt;&gt;"LINKED","Repair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8" s="30" t="str">
        <x:v>EVIDENCE_RECORDS</x:v>
      </x:c>
    </x:row>
    <x:row r="9">
      <x:c r="A9" t="str">
        <x:v>Decision use</x:v>
      </x:c>
      <x:c r="B9" s="30" t="str">
        <x:f>IFERROR(INDEX(EVIDENCE_RECORDS!$E$6:$E$205,MATCH($B$3,EVIDENCE_RECORDS!$A$6:$A$205,0)),"INVALID EVIDENCE ID")</x:f>
        <x:v>enterprise competitor relevance and positioning</x:v>
      </x:c>
      <x:c r="C9" s="30" t="str">
        <x:v>Does decision use match Claim Register?</x:v>
      </x:c>
      <x:c r="D9" s="30" t="str">
        <x:f>IF(AND(COUNTIF(EVIDENCE_RECORDS!$A$6:$A$205,$B$3)=1,EXACT($B$3,INDEX(EVIDENCE_RECORDS!$A$6:$A$205,MATCH($B$3,EVIDENCE_RECORDS!$A$6:$A$205,0)))),"LINKED","INVALID")</x:f>
        <x:v>LINKED</x:v>
      </x:c>
      <x:c r="E9" s="30" t="str">
        <x:f>IF(D9&lt;&gt;"LINKED","Repair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9" s="30" t="str">
        <x:v>EVIDENCE_RECORDS</x:v>
      </x:c>
    </x:row>
    <x:row r="10">
      <x:c r="A10" t="str">
        <x:v>Materiality</x:v>
      </x:c>
      <x:c r="B10" s="30" t="str">
        <x:f>IFERROR(INDEX(EVIDENCE_RECORDS!$F$6:$F$205,MATCH($B$3,EVIDENCE_RECORDS!$A$6:$A$205,0)),"INVALID EVIDENCE ID")</x:f>
        <x:v>MATERIAL</x:v>
      </x:c>
      <x:c r="C10" s="30" t="str">
        <x:v>Does materiality match Claim Register?</x:v>
      </x:c>
      <x:c r="D10" s="30" t="str">
        <x:f>IF(AND(COUNTIF(EVIDENCE_RECORDS!$A$6:$A$205,$B$3)=1,EXACT($B$3,INDEX(EVIDENCE_RECORDS!$A$6:$A$205,MATCH($B$3,EVIDENCE_RECORDS!$A$6:$A$205,0)))),"LINKED","INVALID")</x:f>
        <x:v>LINKED</x:v>
      </x:c>
      <x:c r="E10" s="30" t="str">
        <x:f>IF(D10&lt;&gt;"LINKED","Repair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10" s="30" t="str">
        <x:v>EVIDENCE_RECORDS</x:v>
      </x:c>
    </x:row>
    <x:row r="11">
      <x:c r="A11" t="str">
        <x:v>Exact claim</x:v>
      </x:c>
      <x:c r="B11" s="30" t="str">
        <x:f>IFERROR(INDEX(EVIDENCE_RECORDS!$G$6:$G$205,MATCH($B$3,EVIDENCE_RECORDS!$A$6:$A$205,0)),"INVALID EVIDENCE ID")</x:f>
        <x:v>Competitor A is winning enterprise buyers.</x:v>
      </x:c>
      <x:c r="C11" s="30" t="str">
        <x:v>Does wording match Claim Register?</x:v>
      </x:c>
      <x:c r="D11" s="30" t="str">
        <x:f>IF(AND(COUNTIF(EVIDENCE_RECORDS!$A$6:$A$205,$B$3)=1,EXACT($B$3,INDEX(EVIDENCE_RECORDS!$A$6:$A$205,MATCH($B$3,EVIDENCE_RECORDS!$A$6:$A$205,0)))),"LINKED","INVALID")</x:f>
        <x:v>LINKED</x:v>
      </x:c>
      <x:c r="E11" s="30" t="str">
        <x:f>IF(D11&lt;&gt;"LINKED","Repair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11" s="30" t="str">
        <x:v>EVIDENCE_RECORDS</x:v>
      </x:c>
    </x:row>
    <x:row r="12">
      <x:c r="A12" t="str">
        <x:v>Source</x:v>
      </x:c>
      <x:c r="B12" s="30" t="str">
        <x:f>IFERROR(INDEX(EVIDENCE_RECORDS!$H$6:$H$205,MATCH($B$3,EVIDENCE_RECORDS!$A$6:$A$205,0)),"INVALID EVIDENCE ID")</x:f>
        <x:v>Fictional sales-interview record SI-003</x:v>
      </x:c>
      <x:c r="C12" s="30" t="str">
        <x:v>Can the source be retrieved?</x:v>
      </x:c>
      <x:c r="D12" s="30" t="str">
        <x:f>IF(AND(COUNTIF(EVIDENCE_RECORDS!$A$6:$A$205,$B$3)=1,EXACT($B$3,INDEX(EVIDENCE_RECORDS!$A$6:$A$205,MATCH($B$3,EVIDENCE_RECORDS!$A$6:$A$205,0)))),"LINKED","INVALID")</x:f>
        <x:v>LINKED</x:v>
      </x:c>
      <x:c r="E12" s="30" t="str">
        <x:f>IF(D12&lt;&gt;"LINKED","Repair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12" s="30" t="str">
        <x:v>EVIDENCE_RECORDS</x:v>
      </x:c>
    </x:row>
    <x:row r="13">
      <x:c r="A13" t="str">
        <x:v>Source role</x:v>
      </x:c>
      <x:c r="B13" s="30" t="str">
        <x:f>IFERROR(INDEX(EVIDENCE_RECORDS!$I$6:$I$205,MATCH($B$3,EVIDENCE_RECORDS!$A$6:$A$205,0)),"INVALID EVIDENCE ID")</x:f>
        <x:v>BUYER / SALES EVIDENCE</x:v>
      </x:c>
      <x:c r="C13" s="30" t="str">
        <x:v>What source role is it?</x:v>
      </x:c>
      <x:c r="D13" s="30" t="str">
        <x:f>IF(AND(COUNTIF(EVIDENCE_RECORDS!$A$6:$A$205,$B$3)=1,EXACT($B$3,INDEX(EVIDENCE_RECORDS!$A$6:$A$205,MATCH($B$3,EVIDENCE_RECORDS!$A$6:$A$205,0)))),"LINKED","INVALID")</x:f>
        <x:v>LINKED</x:v>
      </x:c>
      <x:c r="E13" s="30" t="str">
        <x:f>IF(D13&lt;&gt;"LINKED","Repair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13" s="30" t="str">
        <x:v>EVIDENCE_RECORDS</x:v>
      </x:c>
    </x:row>
    <x:row r="14">
      <x:c r="A14" t="str">
        <x:v>Source role fit</x:v>
      </x:c>
      <x:c r="B14" s="30" t="str">
        <x:f>IFERROR(INDEX(EVIDENCE_RECORDS!$J$6:$J$205,MATCH($B$3,EVIDENCE_RECORDS!$A$6:$A$205,0)),"INVALID EVIDENCE ID")</x:f>
        <x:v>YES</x:v>
      </x:c>
      <x:c r="C14" s="30" t="str">
        <x:v>Is the role competent for permitted wording?</x:v>
      </x:c>
      <x:c r="D14" s="30" t="str">
        <x:f>IF(AND(COUNTIF(EVIDENCE_RECORDS!$A$6:$A$205,$B$3)=1,EXACT($B$3,INDEX(EVIDENCE_RECORDS!$A$6:$A$205,MATCH($B$3,EVIDENCE_RECORDS!$A$6:$A$205,0)))),"LINKED","INVALID")</x:f>
        <x:v>LINKED</x:v>
      </x:c>
      <x:c r="E14" s="30" t="str">
        <x:f>IF(D14&lt;&gt;"LINKED","Repair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14" s="30" t="str">
        <x:v>EVIDENCE_RECORDS</x:v>
      </x:c>
    </x:row>
    <x:row r="15">
      <x:c r="A15" t="str">
        <x:v>Role-fit rationale</x:v>
      </x:c>
      <x:c r="B15" s="30" t="str">
        <x:f>IFERROR(INDEX(EVIDENCE_RECORDS!$K$6:$K$205,MATCH($B$3,EVIDENCE_RECORDS!$A$6:$A$205,0)),"INVALID EVIDENCE ID")</x:f>
        <x:v>Recent buyer conversations are competent to support the bounded wording that the competitor appeared in those sampled conversations, not market leadership.</x:v>
      </x:c>
      <x:c r="C15" s="30" t="str">
        <x:v>Why?</x:v>
      </x:c>
      <x:c r="D15" s="30" t="str">
        <x:f>IF(AND(COUNTIF(EVIDENCE_RECORDS!$A$6:$A$205,$B$3)=1,EXACT($B$3,INDEX(EVIDENCE_RECORDS!$A$6:$A$205,MATCH($B$3,EVIDENCE_RECORDS!$A$6:$A$205,0)))),"LINKED","INVALID")</x:f>
        <x:v>LINKED</x:v>
      </x:c>
      <x:c r="E15" s="30" t="str">
        <x:f>IF(D15&lt;&gt;"LINKED","Repair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15" s="30" t="str">
        <x:v>EVIDENCE_RECORDS</x:v>
      </x:c>
    </x:row>
    <x:row r="16">
      <x:c r="A16" t="str">
        <x:v>Observed basis</x:v>
      </x:c>
      <x:c r="B16" s="30" t="str">
        <x:f>IFERROR(INDEX(EVIDENCE_RECORDS!$N$6:$N$205,MATCH($B$3,EVIDENCE_RECORDS!$A$6:$A$205,0)),"INVALID EVIDENCE ID")</x:f>
        <x:v>Competitor A appeared in three recent enterprise sales conversations in the sampled period.</x:v>
      </x:c>
      <x:c r="C16" s="30" t="str">
        <x:v>What was directly observed?</x:v>
      </x:c>
      <x:c r="D16" s="30" t="str">
        <x:f>IF(AND(COUNTIF(EVIDENCE_RECORDS!$A$6:$A$205,$B$3)=1,EXACT($B$3,INDEX(EVIDENCE_RECORDS!$A$6:$A$205,MATCH($B$3,EVIDENCE_RECORDS!$A$6:$A$205,0)))),"LINKED","INVALID")</x:f>
        <x:v>LINKED</x:v>
      </x:c>
      <x:c r="E16" s="30" t="str">
        <x:f>IF(D16&lt;&gt;"LINKED","Repair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16" s="30" t="str">
        <x:v>EVIDENCE_RECORDS</x:v>
      </x:c>
    </x:row>
    <x:row r="17">
      <x:c r="A17" t="str">
        <x:v>Evidence state</x:v>
      </x:c>
      <x:c r="B17" s="30" t="str">
        <x:f>IFERROR(INDEX(EVIDENCE_RECORDS!$O$6:$O$205,MATCH($B$3,EVIDENCE_RECORDS!$A$6:$A$205,0)),"INVALID EVIDENCE ID")</x:f>
        <x:v>OBSERVED</x:v>
      </x:c>
      <x:c r="C17" s="30" t="str">
        <x:v>Observed/inferred/assumed/contradictory/unresolved?</x:v>
      </x:c>
      <x:c r="D17" s="30" t="str">
        <x:f>IF(AND(COUNTIF(EVIDENCE_RECORDS!$A$6:$A$205,$B$3)=1,EXACT($B$3,INDEX(EVIDENCE_RECORDS!$A$6:$A$205,MATCH($B$3,EVIDENCE_RECORDS!$A$6:$A$205,0)))),"LINKED","INVALID")</x:f>
        <x:v>LINKED</x:v>
      </x:c>
      <x:c r="E17" s="30" t="str">
        <x:f>IF(D17&lt;&gt;"LINKED","Repair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17" s="30" t="str">
        <x:v>EVIDENCE_RECORDS</x:v>
      </x:c>
    </x:row>
    <x:row r="18">
      <x:c r="A18" t="str">
        <x:v>Attribution</x:v>
      </x:c>
      <x:c r="B18" s="30" t="str">
        <x:f>IFERROR(INDEX(EVIDENCE_RECORDS!$P$6:$P$205,MATCH($B$3,EVIDENCE_RECORDS!$A$6:$A$205,0)),"INVALID EVIDENCE ID")</x:f>
        <x:v>TRACEABLE</x:v>
      </x:c>
      <x:c r="C18" s="30" t="str">
        <x:v>Traceable?</x:v>
      </x:c>
      <x:c r="D18" s="30" t="str">
        <x:f>IF(AND(COUNTIF(EVIDENCE_RECORDS!$A$6:$A$205,$B$3)=1,EXACT($B$3,INDEX(EVIDENCE_RECORDS!$A$6:$A$205,MATCH($B$3,EVIDENCE_RECORDS!$A$6:$A$205,0)))),"LINKED","INVALID")</x:f>
        <x:v>LINKED</x:v>
      </x:c>
      <x:c r="E18" s="30" t="str">
        <x:f>IF(D18&lt;&gt;"LINKED","Repair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18" s="30" t="str">
        <x:v>EVIDENCE_RECORDS</x:v>
      </x:c>
    </x:row>
    <x:row r="19">
      <x:c r="A19" t="str">
        <x:v>Currency</x:v>
      </x:c>
      <x:c r="B19" s="30" t="str">
        <x:f>IFERROR(INDEX(EVIDENCE_RECORDS!$Q$6:$Q$205,MATCH($B$3,EVIDENCE_RECORDS!$A$6:$A$205,0)),"INVALID EVIDENCE ID")</x:f>
        <x:v>CURRENT ENOUGH</x:v>
      </x:c>
      <x:c r="C19" s="30" t="str">
        <x:v>Current enough?</x:v>
      </x:c>
      <x:c r="D19" s="30" t="str">
        <x:f>IF(AND(COUNTIF(EVIDENCE_RECORDS!$A$6:$A$205,$B$3)=1,EXACT($B$3,INDEX(EVIDENCE_RECORDS!$A$6:$A$205,MATCH($B$3,EVIDENCE_RECORDS!$A$6:$A$205,0)))),"LINKED","INVALID")</x:f>
        <x:v>LINKED</x:v>
      </x:c>
      <x:c r="E19" s="30" t="str">
        <x:f>IF(D19&lt;&gt;"LINKED","Repair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19" s="30" t="str">
        <x:v>EVIDENCE_RECORDS</x:v>
      </x:c>
    </x:row>
    <x:row r="20">
      <x:c r="A20" t="str">
        <x:v>Directness</x:v>
      </x:c>
      <x:c r="B20" s="30" t="str">
        <x:f>IFERROR(INDEX(EVIDENCE_RECORDS!$R$6:$R$205,MATCH($B$3,EVIDENCE_RECORDS!$A$6:$A$205,0)),"INVALID EVIDENCE ID")</x:f>
        <x:v>DIRECT</x:v>
      </x:c>
      <x:c r="C20" s="30" t="str">
        <x:v>Direct or indirect?</x:v>
      </x:c>
      <x:c r="D20" s="30" t="str">
        <x:f>IF(AND(COUNTIF(EVIDENCE_RECORDS!$A$6:$A$205,$B$3)=1,EXACT($B$3,INDEX(EVIDENCE_RECORDS!$A$6:$A$205,MATCH($B$3,EVIDENCE_RECORDS!$A$6:$A$205,0)))),"LINKED","INVALID")</x:f>
        <x:v>LINKED</x:v>
      </x:c>
      <x:c r="E20" s="30" t="str">
        <x:f>IF(D20&lt;&gt;"LINKED","Repair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20" s="30" t="str">
        <x:v>EVIDENCE_RECORDS</x:v>
      </x:c>
    </x:row>
    <x:row r="21">
      <x:c r="A21" t="str">
        <x:v>Context fit</x:v>
      </x:c>
      <x:c r="B21" s="30" t="str">
        <x:f>IFERROR(INDEX(EVIDENCE_RECORDS!$S$6:$S$205,MATCH($B$3,EVIDENCE_RECORDS!$A$6:$A$205,0)),"INVALID EVIDENCE ID")</x:f>
        <x:v>IN SCOPE</x:v>
      </x:c>
      <x:c r="C21" s="30" t="str">
        <x:v>In scope?</x:v>
      </x:c>
      <x:c r="D21" s="30" t="str">
        <x:f>IF(AND(COUNTIF(EVIDENCE_RECORDS!$A$6:$A$205,$B$3)=1,EXACT($B$3,INDEX(EVIDENCE_RECORDS!$A$6:$A$205,MATCH($B$3,EVIDENCE_RECORDS!$A$6:$A$205,0)))),"LINKED","INVALID")</x:f>
        <x:v>LINKED</x:v>
      </x:c>
      <x:c r="E21" s="30" t="str">
        <x:f>IF(D21&lt;&gt;"LINKED","Repair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21" s="30" t="str">
        <x:v>EVIDENCE_RECORDS</x:v>
      </x:c>
    </x:row>
    <x:row r="22">
      <x:c r="A22" t="str">
        <x:v>Independence</x:v>
      </x:c>
      <x:c r="B22" s="30" t="str">
        <x:f>IFERROR(INDEX(EVIDENCE_RECORDS!$T$6:$T$205,MATCH($B$3,EVIDENCE_RECORDS!$A$6:$A$205,0)),"INVALID EVIDENCE ID")</x:f>
        <x:v>INDEPENDENT</x:v>
      </x:c>
      <x:c r="C22" s="30" t="str">
        <x:v>Independent or derivative?</x:v>
      </x:c>
      <x:c r="D22" s="30" t="str">
        <x:f>IF(AND(COUNTIF(EVIDENCE_RECORDS!$A$6:$A$205,$B$3)=1,EXACT($B$3,INDEX(EVIDENCE_RECORDS!$A$6:$A$205,MATCH($B$3,EVIDENCE_RECORDS!$A$6:$A$205,0)))),"LINKED","INVALID")</x:f>
        <x:v>LINKED</x:v>
      </x:c>
      <x:c r="E22" s="30" t="str">
        <x:f>IF(D22&lt;&gt;"LINKED","Repair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22" s="30" t="str">
        <x:v>EVIDENCE_RECORDS</x:v>
      </x:c>
    </x:row>
    <x:row r="23">
      <x:c r="A23" t="str">
        <x:v>Corroboration</x:v>
      </x:c>
      <x:c r="B23" s="30" t="str">
        <x:f>IFERROR(INDEX(EVIDENCE_RECORDS!$U$6:$U$205,MATCH($B$3,EVIDENCE_RECORDS!$A$6:$A$205,0)),"INVALID EVIDENCE ID")</x:f>
        <x:v>PRESENT</x:v>
      </x:c>
      <x:c r="C23" s="30" t="str">
        <x:v>Separate support when needed?</x:v>
      </x:c>
      <x:c r="D23" s="30" t="str">
        <x:f>IF(AND(COUNTIF(EVIDENCE_RECORDS!$A$6:$A$205,$B$3)=1,EXACT($B$3,INDEX(EVIDENCE_RECORDS!$A$6:$A$205,MATCH($B$3,EVIDENCE_RECORDS!$A$6:$A$205,0)))),"LINKED","INVALID")</x:f>
        <x:v>LINKED</x:v>
      </x:c>
      <x:c r="E23" s="30" t="str">
        <x:f>IF(D23&lt;&gt;"LINKED","Repair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23" s="30" t="str">
        <x:v>EVIDENCE_RECORDS</x:v>
      </x:c>
    </x:row>
    <x:row r="24">
      <x:c r="A24" t="str">
        <x:v>Conflict</x:v>
      </x:c>
      <x:c r="B24" s="30" t="str">
        <x:f>IFERROR(INDEX(EVIDENCE_RECORDS!$V$6:$V$205,MATCH($B$3,EVIDENCE_RECORDS!$A$6:$A$205,0)),"INVALID EVIDENCE ID")</x:f>
        <x:v>NONE KNOWN</x:v>
      </x:c>
      <x:c r="C24" s="30" t="str">
        <x:v>Material contradiction?</x:v>
      </x:c>
      <x:c r="D24" s="30" t="str">
        <x:f>IF(AND(COUNTIF(EVIDENCE_RECORDS!$A$6:$A$205,$B$3)=1,EXACT($B$3,INDEX(EVIDENCE_RECORDS!$A$6:$A$205,MATCH($B$3,EVIDENCE_RECORDS!$A$6:$A$205,0)))),"LINKED","INVALID")</x:f>
        <x:v>LINKED</x:v>
      </x:c>
      <x:c r="E24" s="30" t="str">
        <x:f>IF(D24&lt;&gt;"LINKED","Repair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24" s="30" t="str">
        <x:v>EVIDENCE_RECORDS</x:v>
      </x:c>
    </x:row>
    <x:row r="25">
      <x:c r="A25" t="str">
        <x:v>Collection/use boundary</x:v>
      </x:c>
      <x:c r="B25" s="30" t="str">
        <x:f>IFERROR(INDEX(EVIDENCE_RECORDS!$W$6:$W$205,MATCH($B$3,EVIDENCE_RECORDS!$A$6:$A$205,0)),"INVALID EVIDENCE ID")</x:f>
        <x:v>ACCEPTABLE</x:v>
      </x:c>
      <x:c r="C25" s="30" t="str">
        <x:v>Acceptable, unclear or prohibited?</x:v>
      </x:c>
      <x:c r="D25" s="30" t="str">
        <x:f>IF(AND(COUNTIF(EVIDENCE_RECORDS!$A$6:$A$205,$B$3)=1,EXACT($B$3,INDEX(EVIDENCE_RECORDS!$A$6:$A$205,MATCH($B$3,EVIDENCE_RECORDS!$A$6:$A$205,0)))),"LINKED","INVALID")</x:f>
        <x:v>LINKED</x:v>
      </x:c>
      <x:c r="E25" s="30" t="str">
        <x:f>IF(D25&lt;&gt;"LINKED","Repair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25" s="30" t="str">
        <x:v>EVIDENCE_RECORDS</x:v>
      </x:c>
    </x:row>
    <x:row r="26">
      <x:c r="A26" t="str">
        <x:v>Known limitation</x:v>
      </x:c>
      <x:c r="B26" s="30" t="str">
        <x:f>IFERROR(INDEX(EVIDENCE_RECORDS!$X$6:$X$205,MATCH($B$3,EVIDENCE_RECORDS!$A$6:$A$205,0)),"INVALID EVIDENCE ID")</x:f>
        <x:v>Small sample; does not establish population-wide preference or market leadership.</x:v>
      </x:c>
      <x:c r="C26" s="30" t="str">
        <x:v>What must downstream users preserve?</x:v>
      </x:c>
      <x:c r="D26" s="30" t="str">
        <x:f>IF(AND(COUNTIF(EVIDENCE_RECORDS!$A$6:$A$205,$B$3)=1,EXACT($B$3,INDEX(EVIDENCE_RECORDS!$A$6:$A$205,MATCH($B$3,EVIDENCE_RECORDS!$A$6:$A$205,0)))),"LINKED","INVALID")</x:f>
        <x:v>LINKED</x:v>
      </x:c>
      <x:c r="E26" s="30" t="str">
        <x:f>IF(D26&lt;&gt;"LINKED","Repair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26" s="30" t="str">
        <x:v>EVIDENCE_RECORDS</x:v>
      </x:c>
    </x:row>
    <x:row r="27">
      <x:c r="A27" t="str">
        <x:v>Permitted wording</x:v>
      </x:c>
      <x:c r="B27" s="30" t="str">
        <x:f>IFERROR(INDEX(EVIDENCE_RECORDS!$Y$6:$Y$205,MATCH($B$3,EVIDENCE_RECORDS!$A$6:$A$205,0)),"INVALID EVIDENCE ID")</x:f>
        <x:v>Competitor A appeared in three recent enterprise sales conversations in the sampled period.</x:v>
      </x:c>
      <x:c r="C27" s="30" t="str">
        <x:v>Strongest allowed wording?</x:v>
      </x:c>
      <x:c r="D27" s="30" t="str">
        <x:f>IF(AND(COUNTIF(EVIDENCE_RECORDS!$A$6:$A$205,$B$3)=1,EXACT($B$3,INDEX(EVIDENCE_RECORDS!$A$6:$A$205,MATCH($B$3,EVIDENCE_RECORDS!$A$6:$A$205,0)))),"LINKED","INVALID")</x:f>
        <x:v>LINKED</x:v>
      </x:c>
      <x:c r="E27" s="30" t="str">
        <x:f>IF(D27&lt;&gt;"LINKED","Repair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27" s="30" t="str">
        <x:v>EVIDENCE_RECORDS</x:v>
      </x:c>
    </x:row>
    <x:row r="28">
      <x:c r="A28" t="str">
        <x:v>Reviewer</x:v>
      </x:c>
      <x:c r="B28" s="30" t="str">
        <x:f>IFERROR(INDEX(EVIDENCE_RECORDS!$Z$6:$Z$205,MATCH($B$3,EVIDENCE_RECORDS!$A$6:$A$205,0)),"INVALID EVIDENCE ID")</x:f>
        <x:v>Fictional analyst</x:v>
      </x:c>
      <x:c r="C28" s="30" t="str">
        <x:v>Who owns the audit?</x:v>
      </x:c>
      <x:c r="D28" s="30" t="str">
        <x:f>IF(AND(COUNTIF(EVIDENCE_RECORDS!$A$6:$A$205,$B$3)=1,EXACT($B$3,INDEX(EVIDENCE_RECORDS!$A$6:$A$205,MATCH($B$3,EVIDENCE_RECORDS!$A$6:$A$205,0)))),"LINKED","INVALID")</x:f>
        <x:v>LINKED</x:v>
      </x:c>
      <x:c r="E28" s="30" t="str">
        <x:f>IF(D28&lt;&gt;"LINKED","Repair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28" s="30" t="str">
        <x:v>EVIDENCE_RECORDS</x:v>
      </x:c>
    </x:row>
    <x:row r="29">
      <x:c r="A29" t="str">
        <x:v>Reopen trigger</x:v>
      </x:c>
      <x:c r="B29" s="30" t="str">
        <x:f>IFERROR(INDEX(EVIDENCE_RECORDS!$AA$6:$AA$205,MATCH($B$3,EVIDENCE_RECORDS!$A$6:$A$205,0)),"INVALID EVIDENCE ID")</x:f>
        <x:v>reopen if the buyer segment, sampled period or source record changes materially</x:v>
      </x:c>
      <x:c r="C29" s="30" t="str">
        <x:v>When does it expire?</x:v>
      </x:c>
      <x:c r="D29" s="30" t="str">
        <x:f>IF(AND(COUNTIF(EVIDENCE_RECORDS!$A$6:$A$205,$B$3)=1,EXACT($B$3,INDEX(EVIDENCE_RECORDS!$A$6:$A$205,MATCH($B$3,EVIDENCE_RECORDS!$A$6:$A$205,0)))),"LINKED","INVALID")</x:f>
        <x:v>LINKED</x:v>
      </x:c>
      <x:c r="E29" s="30" t="str">
        <x:f>IF(D29&lt;&gt;"LINKED","Repair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29" s="30" t="str">
        <x:v>EVIDENCE_RECORDS</x:v>
      </x:c>
    </x:row>
    <x:row r="30">
      <x:c r="A30" t="str">
        <x:v>Claim ownership</x:v>
      </x:c>
      <x:c r="B30" s="30" t="str">
        <x:f>IFERROR(INDEX(EVIDENCE_RECORDS!$AD$6:$AD$205,MATCH($B$3,EVIDENCE_RECORDS!$A$6:$A$205,0)),"INVALID EVIDENCE ID")</x:f>
        <x:v>VALID</x:v>
      </x:c>
      <x:c r="C30" s="30" t="str">
        <x:v>Does evidence own the exact registered claim?</x:v>
      </x:c>
      <x:c r="D30" s="30" t="str">
        <x:f>IF(AND(COUNTIF(EVIDENCE_RECORDS!$A$6:$A$205,$B$3)=1,EXACT($B$3,INDEX(EVIDENCE_RECORDS!$A$6:$A$205,MATCH($B$3,EVIDENCE_RECORDS!$A$6:$A$205,0)))),"LINKED","INVALID")</x:f>
        <x:v>LINKED</x:v>
      </x:c>
      <x:c r="E30" s="30" t="str">
        <x:f>IF(D30&lt;&gt;"LINKED","Repair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30" s="30" t="str">
        <x:v>EVIDENCE_RECORDS</x:v>
      </x:c>
    </x:row>
    <x:row r="31">
      <x:c r="A31" t="str">
        <x:v>Audit outcome</x:v>
      </x:c>
      <x:c r="B31" s="30" t="str">
        <x:f>IFERROR(INDEX(EVIDENCE_RECORDS!$AI$6:$AI$205,MATCH($B$3,EVIDENCE_RECORDS!$A$6:$A$205,0)),"INVALID EVIDENCE ID")</x:f>
        <x:v>DECISION-USABLE</x:v>
      </x:c>
      <x:c r="C31" s="30" t="str">
        <x:v>Governed outcome?</x:v>
      </x:c>
      <x:c r="D31" s="30" t="str">
        <x:f>IF(AND(COUNTIF(EVIDENCE_RECORDS!$A$6:$A$205,$B$3)=1,EXACT($B$3,INDEX(EVIDENCE_RECORDS!$A$6:$A$205,MATCH($B$3,EVIDENCE_RECORDS!$A$6:$A$205,0)))),"LINKED","INVALID")</x:f>
        <x:v>LINKED</x:v>
      </x:c>
      <x:c r="E31" s="30" t="str">
        <x:f>IF(D31&lt;&gt;"LINKED","Repair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31" s="30" t="str">
        <x:v>EVIDENCE_RECORDS</x:v>
      </x:c>
    </x:row>
    <x:row r="32">
      <x:c r="A32" t="str">
        <x:v>Next action</x:v>
      </x:c>
      <x:c r="B32" s="30" t="str">
        <x:f>IFERROR(INDEX(EVIDENCE_RECORDS!$AJ$6:$AJ$205,MATCH($B$3,EVIDENCE_RECORDS!$A$6:$A$205,0)),"INVALID EVIDENCE ID")</x:f>
        <x:v>Freeze the audited wording for downstream use.</x:v>
      </x:c>
      <x:c r="C32" s="30" t="str">
        <x:v>What happens next?</x:v>
      </x:c>
      <x:c r="D32" s="30" t="str">
        <x:f>IF(AND(COUNTIF(EVIDENCE_RECORDS!$A$6:$A$205,$B$3)=1,EXACT($B$3,INDEX(EVIDENCE_RECORDS!$A$6:$A$205,MATCH($B$3,EVIDENCE_RECORDS!$A$6:$A$205,0)))),"LINKED","INVALID")</x:f>
        <x:v>LINKED</x:v>
      </x:c>
      <x:c r="E32" s="30" t="str">
        <x:f>IF(D32&lt;&gt;"LINKED","Repair Evidence ID link",IF($B$31="DECISION-USABLE","Use audited wording",IF($B$31="BOUNDED INFERENCE","Use bounded inference only",IF($B$31="REPAIR / NARROW","Repair before use","Hold out of decision use"))))</x:f>
        <x:v>Use audited wording</x:v>
      </x:c>
      <x:c r="F32" s="30" t="str">
        <x:v>EVIDENCE_RECORDS</x:v>
      </x:c>
    </x:row>
  </x:sheetData>
  <x:mergeCells>
    <x:mergeCell ref="A1:F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82" hidden="0" customWidth="1"/>
    <x:col min="3" max="3" width="82" hidden="0" customWidth="1"/>
    <x:col min="4" max="4" width="22" hidden="0" customWidth="1"/>
  </x:cols>
  <x:sheetData>
    <x:row r="1">
      <x:c r="A1" s="5" t="str">
        <x:v>Frozen Evidence Audit Handoff</x:v>
      </x:c>
      <x:c r="B1" s="5"/>
      <x:c r="C1" s="5"/>
      <x:c r="D1" s="5"/>
    </x:row>
    <x:row r="3">
      <x:c r="A3" t="str">
        <x:v>Selected Evidence ID</x:v>
      </x:c>
      <x:c r="B3" s="24" t="str">
        <x:v>EV-001</x:v>
      </x:c>
    </x:row>
    <x:row r="4">
      <x:c r="A4" t="str">
        <x:v>Snapshot ID</x:v>
      </x:c>
      <x:c r="B4" s="44" t="str">
        <x:v>EA-SNAPSHOT-001</x:v>
      </x:c>
    </x:row>
    <x:row r="5">
      <x:c r="A5" t="str">
        <x:v>Frozen at</x:v>
      </x:c>
      <x:c r="B5" s="48" t="n">
        <x:v>46255</x:v>
      </x:c>
    </x:row>
    <x:row r="7">
      <x:c r="A7" s="5" t="str">
        <x:v>Canonical field</x:v>
      </x:c>
      <x:c r="B7" s="5" t="str">
        <x:v>Frozen snapshot value</x:v>
      </x:c>
      <x:c r="C7" s="5" t="str">
        <x:v>Current source value</x:v>
      </x:c>
      <x:c r="D7" s="5" t="str">
        <x:v>Snapshot integrity</x:v>
      </x:c>
    </x:row>
    <x:row r="8">
      <x:c r="A8" t="str">
        <x:v>Evidence ID</x:v>
      </x:c>
      <x:c r="B8" s="44" t="str">
        <x:v>EV-001</x:v>
      </x:c>
      <x:c r="C8" s="30" t="str">
        <x:f>IFERROR(INDEX(EVIDENCE_RECORDS!$A$6:$A$205,MATCH($B$3,EVIDENCE_RECORDS!$A$6:$A$205,0)),"INVALID EVIDENCE ID")</x:f>
        <x:v>EV-001</x:v>
      </x:c>
      <x:c r="D8" s="30" t="str">
        <x:f>IF(AND(B8=C8,EXACT(B8&amp;"",C8&amp;"")),"PASS","DRIFTED")</x:f>
        <x:v>PASS</x:v>
      </x:c>
    </x:row>
    <x:row r="9">
      <x:c r="A9" t="str">
        <x:v>Decision ID</x:v>
      </x:c>
      <x:c r="B9" s="44" t="str">
        <x:v>DDC-FICTIONAL-001</x:v>
      </x:c>
      <x:c r="C9" s="30" t="str">
        <x:f>IFERROR(INDEX(EVIDENCE_RECORDS!$B$6:$B$205,MATCH($B$3,EVIDENCE_RECORDS!$A$6:$A$205,0)),"INVALID EVIDENCE ID")</x:f>
        <x:v>DDC-FICTIONAL-001</x:v>
      </x:c>
      <x:c r="D9" s="30" t="str">
        <x:f>IF(AND(B9=C9,EXACT(B9&amp;"",C9&amp;"")),"PASS","DRIFTED")</x:f>
        <x:v>PASS</x:v>
      </x:c>
    </x:row>
    <x:row r="10">
      <x:c r="A10" t="str">
        <x:v>Claim ID</x:v>
      </x:c>
      <x:c r="B10" s="44" t="str">
        <x:v>CL-001</x:v>
      </x:c>
      <x:c r="C10" s="30" t="str">
        <x:f>IFERROR(INDEX(EVIDENCE_RECORDS!$C$6:$C$205,MATCH($B$3,EVIDENCE_RECORDS!$A$6:$A$205,0)),"INVALID EVIDENCE ID")</x:f>
        <x:v>CL-001</x:v>
      </x:c>
      <x:c r="D10" s="30" t="str">
        <x:f>IF(AND(B10=C10,EXACT(B10&amp;"",C10&amp;"")),"PASS","DRIFTED")</x:f>
        <x:v>PASS</x:v>
      </x:c>
    </x:row>
    <x:row r="11">
      <x:c r="A11" t="str">
        <x:v>Subject</x:v>
      </x:c>
      <x:c r="B11" s="44" t="str">
        <x:v>Competitor A</x:v>
      </x:c>
      <x:c r="C11" s="30" t="str">
        <x:f>IFERROR(INDEX(EVIDENCE_RECORDS!$D$6:$D$205,MATCH($B$3,EVIDENCE_RECORDS!$A$6:$A$205,0)),"INVALID EVIDENCE ID")</x:f>
        <x:v>Competitor A</x:v>
      </x:c>
      <x:c r="D11" s="30" t="str">
        <x:f>IF(AND(B11=C11,EXACT(B11&amp;"",C11&amp;"")),"PASS","DRIFTED")</x:f>
        <x:v>PASS</x:v>
      </x:c>
    </x:row>
    <x:row r="12">
      <x:c r="A12" t="str">
        <x:v>Decision use</x:v>
      </x:c>
      <x:c r="B12" s="44" t="str">
        <x:v>enterprise competitor relevance and positioning</x:v>
      </x:c>
      <x:c r="C12" s="30" t="str">
        <x:f>IFERROR(INDEX(EVIDENCE_RECORDS!$E$6:$E$205,MATCH($B$3,EVIDENCE_RECORDS!$A$6:$A$205,0)),"INVALID EVIDENCE ID")</x:f>
        <x:v>enterprise competitor relevance and positioning</x:v>
      </x:c>
      <x:c r="D12" s="30" t="str">
        <x:f>IF(AND(B12=C12,EXACT(B12&amp;"",C12&amp;"")),"PASS","DRIFTED")</x:f>
        <x:v>PASS</x:v>
      </x:c>
    </x:row>
    <x:row r="13">
      <x:c r="A13" t="str">
        <x:v>Exact claim</x:v>
      </x:c>
      <x:c r="B13" s="44" t="str">
        <x:v>Competitor A is winning enterprise buyers.</x:v>
      </x:c>
      <x:c r="C13" s="30" t="str">
        <x:f>IFERROR(INDEX(EVIDENCE_RECORDS!$G$6:$G$205,MATCH($B$3,EVIDENCE_RECORDS!$A$6:$A$205,0)),"INVALID EVIDENCE ID")</x:f>
        <x:v>Competitor A is winning enterprise buyers.</x:v>
      </x:c>
      <x:c r="D13" s="30" t="str">
        <x:f>IF(AND(B13=C13,EXACT(B13&amp;"",C13&amp;"")),"PASS","DRIFTED")</x:f>
        <x:v>PASS</x:v>
      </x:c>
    </x:row>
    <x:row r="14">
      <x:c r="A14" t="str">
        <x:v>Materiality</x:v>
      </x:c>
      <x:c r="B14" s="44" t="str">
        <x:v>MATERIAL</x:v>
      </x:c>
      <x:c r="C14" s="30" t="str">
        <x:f>IFERROR(INDEX(EVIDENCE_RECORDS!$F$6:$F$205,MATCH($B$3,EVIDENCE_RECORDS!$A$6:$A$205,0)),"INVALID EVIDENCE ID")</x:f>
        <x:v>MATERIAL</x:v>
      </x:c>
      <x:c r="D14" s="30" t="str">
        <x:f>IF(AND(B14=C14,EXACT(B14&amp;"",C14&amp;"")),"PASS","DRIFTED")</x:f>
        <x:v>PASS</x:v>
      </x:c>
    </x:row>
    <x:row r="15">
      <x:c r="A15" t="str">
        <x:v>Permitted wording</x:v>
      </x:c>
      <x:c r="B15" s="44" t="str">
        <x:v>Competitor A appeared in three recent enterprise sales conversations in the sampled period.</x:v>
      </x:c>
      <x:c r="C15" s="30" t="str">
        <x:f>IFERROR(INDEX(EVIDENCE_RECORDS!$Y$6:$Y$205,MATCH($B$3,EVIDENCE_RECORDS!$A$6:$A$205,0)),"INVALID EVIDENCE ID")</x:f>
        <x:v>Competitor A appeared in three recent enterprise sales conversations in the sampled period.</x:v>
      </x:c>
      <x:c r="D15" s="30" t="str">
        <x:f>IF(AND(B15=C15,EXACT(B15&amp;"",C15&amp;"")),"PASS","DRIFTED")</x:f>
        <x:v>PASS</x:v>
      </x:c>
    </x:row>
    <x:row r="16">
      <x:c r="A16" t="str">
        <x:v>Source reference</x:v>
      </x:c>
      <x:c r="B16" s="44" t="str">
        <x:v>Fictional sales-interview record SI-003</x:v>
      </x:c>
      <x:c r="C16" s="30" t="str">
        <x:f>IFERROR(INDEX(EVIDENCE_RECORDS!$H$6:$H$205,MATCH($B$3,EVIDENCE_RECORDS!$A$6:$A$205,0)),"INVALID EVIDENCE ID")</x:f>
        <x:v>Fictional sales-interview record SI-003</x:v>
      </x:c>
      <x:c r="D16" s="30" t="str">
        <x:f>IF(AND(B16=C16,EXACT(B16&amp;"",C16&amp;"")),"PASS","DRIFTED")</x:f>
        <x:v>PASS</x:v>
      </x:c>
    </x:row>
    <x:row r="17">
      <x:c r="A17" t="str">
        <x:v>Source role</x:v>
      </x:c>
      <x:c r="B17" s="44" t="str">
        <x:v>BUYER / SALES EVIDENCE</x:v>
      </x:c>
      <x:c r="C17" s="30" t="str">
        <x:f>IFERROR(INDEX(EVIDENCE_RECORDS!$I$6:$I$205,MATCH($B$3,EVIDENCE_RECORDS!$A$6:$A$205,0)),"INVALID EVIDENCE ID")</x:f>
        <x:v>BUYER / SALES EVIDENCE</x:v>
      </x:c>
      <x:c r="D17" s="30" t="str">
        <x:f>IF(AND(B17=C17,EXACT(B17&amp;"",C17&amp;"")),"PASS","DRIFTED")</x:f>
        <x:v>PASS</x:v>
      </x:c>
    </x:row>
    <x:row r="18">
      <x:c r="A18" t="str">
        <x:v>Source role fit</x:v>
      </x:c>
      <x:c r="B18" s="44" t="str">
        <x:v>YES</x:v>
      </x:c>
      <x:c r="C18" s="30" t="str">
        <x:f>IFERROR(INDEX(EVIDENCE_RECORDS!$J$6:$J$205,MATCH($B$3,EVIDENCE_RECORDS!$A$6:$A$205,0)),"INVALID EVIDENCE ID")</x:f>
        <x:v>YES</x:v>
      </x:c>
      <x:c r="D18" s="30" t="str">
        <x:f>IF(AND(B18=C18,EXACT(B18&amp;"",C18&amp;"")),"PASS","DRIFTED")</x:f>
        <x:v>PASS</x:v>
      </x:c>
    </x:row>
    <x:row r="19">
      <x:c r="A19" t="str">
        <x:v>Source-role-fit rationale</x:v>
      </x:c>
      <x:c r="B19" s="44" t="str">
        <x:v>Recent buyer conversations are competent to support the bounded wording that the competitor appeared in those sampled conversations, not market leadership.</x:v>
      </x:c>
      <x:c r="C19" s="30" t="str">
        <x:f>IFERROR(INDEX(EVIDENCE_RECORDS!$K$6:$K$205,MATCH($B$3,EVIDENCE_RECORDS!$A$6:$A$205,0)),"INVALID EVIDENCE ID")</x:f>
        <x:v>Recent buyer conversations are competent to support the bounded wording that the competitor appeared in those sampled conversations, not market leadership.</x:v>
      </x:c>
      <x:c r="D19" s="30" t="str">
        <x:f>IF(AND(B19=C19,EXACT(B19&amp;"",C19&amp;"")),"PASS","DRIFTED")</x:f>
        <x:v>PASS</x:v>
      </x:c>
    </x:row>
    <x:row r="20">
      <x:c r="A20" t="str">
        <x:v>Source date</x:v>
      </x:c>
      <x:c r="B20" s="48" t="n">
        <x:v>46244</x:v>
      </x:c>
      <x:c r="C20" s="50" t="n">
        <x:f>IFERROR(INDEX(EVIDENCE_RECORDS!$L$6:$L$205,MATCH($B$3,EVIDENCE_RECORDS!$A$6:$A$205,0)),"INVALID EVIDENCE ID")</x:f>
        <x:v>46244</x:v>
      </x:c>
      <x:c r="D20" s="30" t="str">
        <x:f>IF(AND(B20=C20,EXACT(B20&amp;"",C20&amp;"")),"PASS","DRIFTED")</x:f>
        <x:v>PASS</x:v>
      </x:c>
    </x:row>
    <x:row r="21">
      <x:c r="A21" t="str">
        <x:v>Checked date</x:v>
      </x:c>
      <x:c r="B21" s="48" t="n">
        <x:v>46255</x:v>
      </x:c>
      <x:c r="C21" s="50" t="n">
        <x:f>IFERROR(INDEX(EVIDENCE_RECORDS!$M$6:$M$205,MATCH($B$3,EVIDENCE_RECORDS!$A$6:$A$205,0)),"INVALID EVIDENCE ID")</x:f>
        <x:v>46255</x:v>
      </x:c>
      <x:c r="D21" s="30" t="str">
        <x:f>IF(AND(B21=C21,EXACT(B21&amp;"",C21&amp;"")),"PASS","DRIFTED")</x:f>
        <x:v>PASS</x:v>
      </x:c>
    </x:row>
    <x:row r="22">
      <x:c r="A22" t="str">
        <x:v>Observed basis</x:v>
      </x:c>
      <x:c r="B22" s="44" t="str">
        <x:v>Competitor A appeared in three recent enterprise sales conversations in the sampled period.</x:v>
      </x:c>
      <x:c r="C22" s="30" t="str">
        <x:f>IFERROR(INDEX(EVIDENCE_RECORDS!$N$6:$N$205,MATCH($B$3,EVIDENCE_RECORDS!$A$6:$A$205,0)),"INVALID EVIDENCE ID")</x:f>
        <x:v>Competitor A appeared in three recent enterprise sales conversations in the sampled period.</x:v>
      </x:c>
      <x:c r="D22" s="30" t="str">
        <x:f>IF(AND(B22=C22,EXACT(B22&amp;"",C22&amp;"")),"PASS","DRIFTED")</x:f>
        <x:v>PASS</x:v>
      </x:c>
    </x:row>
    <x:row r="23">
      <x:c r="A23" t="str">
        <x:v>Evidence state</x:v>
      </x:c>
      <x:c r="B23" s="44" t="str">
        <x:v>OBSERVED</x:v>
      </x:c>
      <x:c r="C23" s="30" t="str">
        <x:f>IFERROR(INDEX(EVIDENCE_RECORDS!$O$6:$O$205,MATCH($B$3,EVIDENCE_RECORDS!$A$6:$A$205,0)),"INVALID EVIDENCE ID")</x:f>
        <x:v>OBSERVED</x:v>
      </x:c>
      <x:c r="D23" s="30" t="str">
        <x:f>IF(AND(B23=C23,EXACT(B23&amp;"",C23&amp;"")),"PASS","DRIFTED")</x:f>
        <x:v>PASS</x:v>
      </x:c>
    </x:row>
    <x:row r="24">
      <x:c r="A24" t="str">
        <x:v>Attribution</x:v>
      </x:c>
      <x:c r="B24" s="44" t="str">
        <x:v>TRACEABLE</x:v>
      </x:c>
      <x:c r="C24" s="30" t="str">
        <x:f>IFERROR(INDEX(EVIDENCE_RECORDS!$P$6:$P$205,MATCH($B$3,EVIDENCE_RECORDS!$A$6:$A$205,0)),"INVALID EVIDENCE ID")</x:f>
        <x:v>TRACEABLE</x:v>
      </x:c>
      <x:c r="D24" s="30" t="str">
        <x:f>IF(AND(B24=C24,EXACT(B24&amp;"",C24&amp;"")),"PASS","DRIFTED")</x:f>
        <x:v>PASS</x:v>
      </x:c>
    </x:row>
    <x:row r="25">
      <x:c r="A25" t="str">
        <x:v>Currency</x:v>
      </x:c>
      <x:c r="B25" s="44" t="str">
        <x:v>CURRENT ENOUGH</x:v>
      </x:c>
      <x:c r="C25" s="30" t="str">
        <x:f>IFERROR(INDEX(EVIDENCE_RECORDS!$Q$6:$Q$205,MATCH($B$3,EVIDENCE_RECORDS!$A$6:$A$205,0)),"INVALID EVIDENCE ID")</x:f>
        <x:v>CURRENT ENOUGH</x:v>
      </x:c>
      <x:c r="D25" s="30" t="str">
        <x:f>IF(AND(B25=C25,EXACT(B25&amp;"",C25&amp;"")),"PASS","DRIFTED")</x:f>
        <x:v>PASS</x:v>
      </x:c>
    </x:row>
    <x:row r="26">
      <x:c r="A26" t="str">
        <x:v>Directness</x:v>
      </x:c>
      <x:c r="B26" s="44" t="str">
        <x:v>DIRECT</x:v>
      </x:c>
      <x:c r="C26" s="30" t="str">
        <x:f>IFERROR(INDEX(EVIDENCE_RECORDS!$R$6:$R$205,MATCH($B$3,EVIDENCE_RECORDS!$A$6:$A$205,0)),"INVALID EVIDENCE ID")</x:f>
        <x:v>DIRECT</x:v>
      </x:c>
      <x:c r="D26" s="30" t="str">
        <x:f>IF(AND(B26=C26,EXACT(B26&amp;"",C26&amp;"")),"PASS","DRIFTED")</x:f>
        <x:v>PASS</x:v>
      </x:c>
    </x:row>
    <x:row r="27">
      <x:c r="A27" t="str">
        <x:v>Context fit</x:v>
      </x:c>
      <x:c r="B27" s="44" t="str">
        <x:v>IN SCOPE</x:v>
      </x:c>
      <x:c r="C27" s="30" t="str">
        <x:f>IFERROR(INDEX(EVIDENCE_RECORDS!$S$6:$S$205,MATCH($B$3,EVIDENCE_RECORDS!$A$6:$A$205,0)),"INVALID EVIDENCE ID")</x:f>
        <x:v>IN SCOPE</x:v>
      </x:c>
      <x:c r="D27" s="30" t="str">
        <x:f>IF(AND(B27=C27,EXACT(B27&amp;"",C27&amp;"")),"PASS","DRIFTED")</x:f>
        <x:v>PASS</x:v>
      </x:c>
    </x:row>
    <x:row r="28">
      <x:c r="A28" t="str">
        <x:v>Independence</x:v>
      </x:c>
      <x:c r="B28" s="44" t="str">
        <x:v>INDEPENDENT</x:v>
      </x:c>
      <x:c r="C28" s="30" t="str">
        <x:f>IFERROR(INDEX(EVIDENCE_RECORDS!$T$6:$T$205,MATCH($B$3,EVIDENCE_RECORDS!$A$6:$A$205,0)),"INVALID EVIDENCE ID")</x:f>
        <x:v>INDEPENDENT</x:v>
      </x:c>
      <x:c r="D28" s="30" t="str">
        <x:f>IF(AND(B28=C28,EXACT(B28&amp;"",C28&amp;"")),"PASS","DRIFTED")</x:f>
        <x:v>PASS</x:v>
      </x:c>
    </x:row>
    <x:row r="29">
      <x:c r="A29" t="str">
        <x:v>Corroboration</x:v>
      </x:c>
      <x:c r="B29" s="44" t="str">
        <x:v>PRESENT</x:v>
      </x:c>
      <x:c r="C29" s="30" t="str">
        <x:f>IFERROR(INDEX(EVIDENCE_RECORDS!$U$6:$U$205,MATCH($B$3,EVIDENCE_RECORDS!$A$6:$A$205,0)),"INVALID EVIDENCE ID")</x:f>
        <x:v>PRESENT</x:v>
      </x:c>
      <x:c r="D29" s="30" t="str">
        <x:f>IF(AND(B29=C29,EXACT(B29&amp;"",C29&amp;"")),"PASS","DRIFTED")</x:f>
        <x:v>PASS</x:v>
      </x:c>
    </x:row>
    <x:row r="30">
      <x:c r="A30" t="str">
        <x:v>Conflict</x:v>
      </x:c>
      <x:c r="B30" s="44" t="str">
        <x:v>NONE KNOWN</x:v>
      </x:c>
      <x:c r="C30" s="30" t="str">
        <x:f>IFERROR(INDEX(EVIDENCE_RECORDS!$V$6:$V$205,MATCH($B$3,EVIDENCE_RECORDS!$A$6:$A$205,0)),"INVALID EVIDENCE ID")</x:f>
        <x:v>NONE KNOWN</x:v>
      </x:c>
      <x:c r="D30" s="30" t="str">
        <x:f>IF(AND(B30=C30,EXACT(B30&amp;"",C30&amp;"")),"PASS","DRIFTED")</x:f>
        <x:v>PASS</x:v>
      </x:c>
    </x:row>
    <x:row r="31">
      <x:c r="A31" t="str">
        <x:v>Known limitation</x:v>
      </x:c>
      <x:c r="B31" s="44" t="str">
        <x:v>Small sample; does not establish population-wide preference or market leadership.</x:v>
      </x:c>
      <x:c r="C31" s="30" t="str">
        <x:f>IFERROR(INDEX(EVIDENCE_RECORDS!$X$6:$X$205,MATCH($B$3,EVIDENCE_RECORDS!$A$6:$A$205,0)),"INVALID EVIDENCE ID")</x:f>
        <x:v>Small sample; does not establish population-wide preference or market leadership.</x:v>
      </x:c>
      <x:c r="D31" s="30" t="str">
        <x:f>IF(AND(B31=C31,EXACT(B31&amp;"",C31&amp;"")),"PASS","DRIFTED")</x:f>
        <x:v>PASS</x:v>
      </x:c>
    </x:row>
    <x:row r="32">
      <x:c r="A32" t="str">
        <x:v>Collection/use boundary</x:v>
      </x:c>
      <x:c r="B32" s="44" t="str">
        <x:v>ACCEPTABLE</x:v>
      </x:c>
      <x:c r="C32" s="30" t="str">
        <x:f>IFERROR(INDEX(EVIDENCE_RECORDS!$W$6:$W$205,MATCH($B$3,EVIDENCE_RECORDS!$A$6:$A$205,0)),"INVALID EVIDENCE ID")</x:f>
        <x:v>ACCEPTABLE</x:v>
      </x:c>
      <x:c r="D32" s="30" t="str">
        <x:f>IF(AND(B32=C32,EXACT(B32&amp;"",C32&amp;"")),"PASS","DRIFTED")</x:f>
        <x:v>PASS</x:v>
      </x:c>
    </x:row>
    <x:row r="33">
      <x:c r="A33" t="str">
        <x:v>Reviewer</x:v>
      </x:c>
      <x:c r="B33" s="44" t="str">
        <x:v>Fictional analyst</x:v>
      </x:c>
      <x:c r="C33" s="30" t="str">
        <x:f>IFERROR(INDEX(EVIDENCE_RECORDS!$Z$6:$Z$205,MATCH($B$3,EVIDENCE_RECORDS!$A$6:$A$205,0)),"INVALID EVIDENCE ID")</x:f>
        <x:v>Fictional analyst</x:v>
      </x:c>
      <x:c r="D33" s="30" t="str">
        <x:f>IF(AND(B33=C33,EXACT(B33&amp;"",C33&amp;"")),"PASS","DRIFTED")</x:f>
        <x:v>PASS</x:v>
      </x:c>
    </x:row>
    <x:row r="34">
      <x:c r="A34" t="str">
        <x:v>Reopen trigger</x:v>
      </x:c>
      <x:c r="B34" s="44" t="str">
        <x:v>reopen if the buyer segment, sampled period or source record changes materially</x:v>
      </x:c>
      <x:c r="C34" s="30" t="str">
        <x:f>IFERROR(INDEX(EVIDENCE_RECORDS!$AA$6:$AA$205,MATCH($B$3,EVIDENCE_RECORDS!$A$6:$A$205,0)),"INVALID EVIDENCE ID")</x:f>
        <x:v>reopen if the buyer segment, sampled period or source record changes materially</x:v>
      </x:c>
      <x:c r="D34" s="30" t="str">
        <x:f>IF(AND(B34=C34,EXACT(B34&amp;"",C34&amp;"")),"PASS","DRIFTED")</x:f>
        <x:v>PASS</x:v>
      </x:c>
    </x:row>
    <x:row r="35">
      <x:c r="A35" t="str">
        <x:v>Audit outcome</x:v>
      </x:c>
      <x:c r="B35" s="44" t="str">
        <x:v>DECISION-USABLE</x:v>
      </x:c>
      <x:c r="C35" s="30" t="str">
        <x:f>IFERROR(INDEX(EVIDENCE_RECORDS!$AI$6:$AI$205,MATCH($B$3,EVIDENCE_RECORDS!$A$6:$A$205,0)),"INVALID EVIDENCE ID")</x:f>
        <x:v>DECISION-USABLE</x:v>
      </x:c>
      <x:c r="D35" s="30" t="str">
        <x:f>IF(AND(B35=C35,EXACT(B35&amp;"",C35&amp;"")),"PASS","DRIFTED")</x:f>
        <x:v>PASS</x:v>
      </x:c>
    </x:row>
    <x:row r="36">
      <x:c r="A36" t="str">
        <x:v>Next action</x:v>
      </x:c>
      <x:c r="B36" s="44" t="str">
        <x:v>Freeze the audited wording for downstream use.</x:v>
      </x:c>
      <x:c r="C36" s="30" t="str">
        <x:f>IFERROR(INDEX(EVIDENCE_RECORDS!$AJ$6:$AJ$205,MATCH($B$3,EVIDENCE_RECORDS!$A$6:$A$205,0)),"INVALID EVIDENCE ID")</x:f>
        <x:v>Freeze the audited wording for downstream use.</x:v>
      </x:c>
      <x:c r="D36" s="30" t="str">
        <x:f>IF(AND(B36=C36,EXACT(B36&amp;"",C36&amp;"")),"PASS","DRIFTED")</x:f>
        <x:v>PASS</x:v>
      </x:c>
    </x:row>
    <x:row r="38">
      <x:c r="A38" t="str">
        <x:v>Freeze integrity</x:v>
      </x:c>
      <x:c r="B38" t="str">
        <x:f>IF(AND(B4&lt;&gt;"",B5&lt;&gt;"",COUNTIF(D8:D36,"PASS")=29),"PASS","DRIFTED / INVALID")</x:f>
        <x:v>PASS</x:v>
      </x:c>
    </x:row>
    <x:row r="39">
      <x:c r="A39" t="str">
        <x:v>Share state</x:v>
      </x:c>
      <x:c r="B39" t="str">
        <x:f>IF(AND(OR(B35="DECISION-USABLE",B35="BOUNDED INFERENCE"),B38="PASS"),"READY TO SHARE","NOT READY")</x:f>
        <x:v>READY TO SHARE</x:v>
      </x:c>
    </x:row>
    <x:row r="41">
      <x:c r="A41" s="12" t="str">
        <x:v>Freeze a new record without macros: select the Evidence ID, review the Current source column, copy C8:C36 and paste values only into B8:B36, then enter Snapshot ID and Frozen-at date. Any later source drift changes integrity to DRIFTED and Share state to NOT READY.</x:v>
      </x:c>
      <x:c r="B41" s="12"/>
      <x:c r="C41" s="12"/>
      <x:c r="D41" s="12"/>
    </x:row>
  </x:sheetData>
  <x:mergeCells>
    <x:mergeCell ref="A1:D1"/>
    <x:mergeCell ref="A41:D4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52" hidden="0" customWidth="1"/>
    <x:col min="3" max="3" width="31" hidden="0" customWidth="1"/>
    <x:col min="4" max="4" width="45" hidden="0" customWidth="1"/>
    <x:col min="5" max="5" width="45" hidden="0" customWidth="1"/>
    <x:col min="6" max="6" width="66" hidden="0" customWidth="1"/>
    <x:col min="7" max="7" width="25" hidden="0" customWidth="1"/>
  </x:cols>
  <x:sheetData>
    <x:row r="1">
      <x:c r="A1" s="5" t="str">
        <x:v>Fictional Worked Example - Overclaim to Audited Wording</x:v>
      </x:c>
      <x:c r="B1" s="5"/>
      <x:c r="C1" s="5"/>
      <x:c r="D1" s="5"/>
      <x:c r="E1" s="5"/>
      <x:c r="F1" s="5"/>
      <x:c r="G1" s="5"/>
    </x:row>
    <x:row r="3">
      <x:c r="A3" s="5" t="str">
        <x:v>Step</x:v>
      </x:c>
      <x:c r="B3" s="5" t="str">
        <x:v>Input</x:v>
      </x:c>
      <x:c r="C3" s="5" t="str">
        <x:v>Evidence role/state</x:v>
      </x:c>
      <x:c r="D3" s="5" t="str">
        <x:v>Audit problem</x:v>
      </x:c>
      <x:c r="E3" s="5" t="str">
        <x:v>Repair</x:v>
      </x:c>
      <x:c r="F3" s="5" t="str">
        <x:v>Permitted wording</x:v>
      </x:c>
      <x:c r="G3" s="5" t="str">
        <x:v>Outcome</x:v>
      </x:c>
    </x:row>
    <x:row r="4">
      <x:c r="A4" s="24" t="str">
        <x:v>1</x:v>
      </x:c>
      <x:c r="B4" s="24" t="str">
        <x:v>Competitor A is winning enterprise buyers.</x:v>
      </x:c>
      <x:c r="C4" s="24" t="str">
        <x:v>Claim property</x:v>
      </x:c>
      <x:c r="D4" s="24" t="str">
        <x:v>Leadership wording is not established.</x:v>
      </x:c>
      <x:c r="E4" s="24" t="str">
        <x:v>Separate wording from records.</x:v>
      </x:c>
      <x:c r="F4" s="24" t="str">
        <x:v>Not yet permitted.</x:v>
      </x:c>
      <x:c r="G4" s="24" t="str">
        <x:v>REPAIR</x:v>
      </x:c>
    </x:row>
    <x:row r="5">
      <x:c r="A5" s="24" t="str">
        <x:v>2</x:v>
      </x:c>
      <x:c r="B5" s="24" t="str">
        <x:v>Enterprise search visibility</x:v>
      </x:c>
      <x:c r="C5" s="24" t="str">
        <x:v>DISCOVERY / INDEX · OBSERVED</x:v>
      </x:c>
      <x:c r="D5" s="24" t="str">
        <x:v>Role supports sampled visibility, not buyer leadership.</x:v>
      </x:c>
      <x:c r="E5" s="24" t="str">
        <x:v>Set SOURCE ROLE FIT = YES only for bounded visibility wording.</x:v>
      </x:c>
      <x:c r="F5" s="24" t="str">
        <x:v>Visible for sampled enterprise queries.</x:v>
      </x:c>
      <x:c r="G5" s="24" t="str">
        <x:v>DECISION-USABLE for that wording</x:v>
      </x:c>
    </x:row>
    <x:row r="6">
      <x:c r="A6" s="24" t="str">
        <x:v>3</x:v>
      </x:c>
      <x:c r="B6" s="24" t="str">
        <x:v>Competitor customer stories</x:v>
      </x:c>
      <x:c r="C6" s="24" t="str">
        <x:v>FIRST-PARTY PUBLISHED · OBSERVED</x:v>
      </x:c>
      <x:c r="D6" s="24" t="str">
        <x:v>Self-published examples do not prove prevalence.</x:v>
      </x:c>
      <x:c r="E6" s="24" t="str">
        <x:v>Preserve role and limitation.</x:v>
      </x:c>
      <x:c r="F6" s="24" t="str">
        <x:v>Publishes named enterprise customer examples.</x:v>
      </x:c>
      <x:c r="G6" s="24" t="str">
        <x:v>DECISION-USABLE for that wording</x:v>
      </x:c>
    </x:row>
    <x:row r="7">
      <x:c r="A7" s="24" t="str">
        <x:v>4</x:v>
      </x:c>
      <x:c r="B7" s="24" t="str">
        <x:v>Traffic estimate</x:v>
      </x:c>
      <x:c r="C7" s="24" t="str">
        <x:v>MODELLED / ESTIMATED · INFERRED</x:v>
      </x:c>
      <x:c r="D7" s="24" t="str">
        <x:v>Estimate requires reasoning and method limits.</x:v>
      </x:c>
      <x:c r="E7" s="24" t="str">
        <x:v>Use role-fit rationale + inference label + corroboration where material.</x:v>
      </x:c>
      <x:c r="F7" s="24" t="str">
        <x:v>Directional modelled activity within method limits.</x:v>
      </x:c>
      <x:c r="G7" s="24" t="str">
        <x:v>BOUNDED INFERENCE</x:v>
      </x:c>
    </x:row>
    <x:row r="8">
      <x:c r="A8" s="24" t="str">
        <x:v>5</x:v>
      </x:c>
      <x:c r="B8" s="24" t="str">
        <x:v>Three sales mentions</x:v>
      </x:c>
      <x:c r="C8" s="24" t="str">
        <x:v>BUYER / SALES EVIDENCE · OBSERVED</x:v>
      </x:c>
      <x:c r="D8" s="24" t="str">
        <x:v>Small sample cannot generalize.</x:v>
      </x:c>
      <x:c r="E8" s="24" t="str">
        <x:v>Preserve sample boundary.</x:v>
      </x:c>
      <x:c r="F8" s="24" t="str">
        <x:v>Appeared in three sampled conversations.</x:v>
      </x:c>
      <x:c r="G8" s="24" t="str">
        <x:v>DECISION-USABLE for that wording</x:v>
      </x:c>
    </x:row>
    <x:row r="9">
      <x:c r="A9" s="24" t="str">
        <x:v>6</x:v>
      </x:c>
      <x:c r="B9" s="24" t="str">
        <x:v>Combined conclusion</x:v>
      </x:c>
      <x:c r="C9" s="24" t="str">
        <x:v>Multiple governed records</x:v>
      </x:c>
      <x:c r="D9" s="24" t="str">
        <x:v>Supports presence, not leadership.</x:v>
      </x:c>
      <x:c r="E9" s="24" t="str">
        <x:v>Keep only shared defensible meaning.</x:v>
      </x:c>
      <x:c r="F9" s="24" t="str">
        <x:v>Visible in enterprise discovery and appears in some recent sales conversations; evidence does not establish market leadership.</x:v>
      </x:c>
      <x:c r="G9" s="24" t="str">
        <x:v>BOUNDED DECISION USE</x:v>
      </x:c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48" hidden="0" customWidth="1"/>
    <x:col min="3" max="3" width="52" hidden="0" customWidth="1"/>
    <x:col min="4" max="4" width="56" hidden="0" customWidth="1"/>
  </x:cols>
  <x:sheetData>
    <x:row r="1">
      <x:c r="A1" s="5" t="str">
        <x:v>Source role</x:v>
      </x:c>
      <x:c r="B1" s="5" t="str">
        <x:v>Good for</x:v>
      </x:c>
      <x:c r="C1" s="5" t="str">
        <x:v>Does not prove by itself</x:v>
      </x:c>
      <x:c r="D1" s="5" t="str">
        <x:v>SOURCE ROLE FIT instruction</x:v>
      </x:c>
    </x:row>
    <x:row r="4">
      <x:c r="A4" s="24" t="str">
        <x:v>FIRST-PARTY PUBLISHED</x:v>
      </x:c>
      <x:c r="B4" s="24" t="str">
        <x:v>Published offer/pricing/policy/customer claims</x:v>
      </x:c>
      <x:c r="C4" s="24" t="str">
        <x:v>Independent prevalence or leadership</x:v>
      </x:c>
      <x:c r="D4" s="24" t="str">
        <x:v>YES only when wording is bounded to what the company publishes; otherwise NO/UNCLEAR.</x:v>
      </x:c>
    </x:row>
    <x:row r="5">
      <x:c r="A5" s="24" t="str">
        <x:v>BUYER / SALES EVIDENCE</x:v>
      </x:c>
      <x:c r="B5" s="24" t="str">
        <x:v>Observed buyer alternatives/objections/conversations</x:v>
      </x:c>
      <x:c r="C5" s="24" t="str">
        <x:v>Population-wide preference</x:v>
      </x:c>
      <x:c r="D5" s="24" t="str">
        <x:v>YES for sampled observation when context is preserved; not universal prevalence.</x:v>
      </x:c>
    </x:row>
    <x:row r="6">
      <x:c r="A6" s="24" t="str">
        <x:v>INDEPENDENT THIRD PARTY</x:v>
      </x:c>
      <x:c r="B6" s="24" t="str">
        <x:v>External observations/benchmarks when methods fit</x:v>
      </x:c>
      <x:c r="C6" s="24" t="str">
        <x:v>Truth merely because external</x:v>
      </x:c>
      <x:c r="D6" s="24" t="str">
        <x:v>Judge competence from method/scope, not publisher prestige.</x:v>
      </x:c>
    </x:row>
    <x:row r="7">
      <x:c r="A7" s="24" t="str">
        <x:v>MODELLED / ESTIMATED</x:v>
      </x:c>
      <x:c r="B7" s="24" t="str">
        <x:v>Directional estimates</x:v>
      </x:c>
      <x:c r="C7" s="24" t="str">
        <x:v>Observed company or buyer facts</x:v>
      </x:c>
      <x:c r="D7" s="24" t="str">
        <x:v>YES only for appropriately modelled/estimated wording with visible limits.</x:v>
      </x:c>
    </x:row>
    <x:row r="8">
      <x:c r="A8" s="24" t="str">
        <x:v>DISCOVERY / INDEX</x:v>
      </x:c>
      <x:c r="B8" s="24" t="str">
        <x:v>Find entities/pages/topics and observe indexed visibility</x:v>
      </x:c>
      <x:c r="C8" s="24" t="str">
        <x:v>Commercial substitution or leadership</x:v>
      </x:c>
      <x:c r="D8" s="24" t="str">
        <x:v>YES for bounded discovery/index facts; NO for unsupported commercial conclusions.</x:v>
      </x:c>
    </x:row>
    <x:row r="9">
      <x:c r="A9" s="24" t="str">
        <x:v>INTERNAL OBSERVATION</x:v>
      </x:c>
      <x:c r="B9" s="24" t="str">
        <x:v>First-hand internal records</x:v>
      </x:c>
      <x:c r="C9" s="24" t="str">
        <x:v>External generalizability</x:v>
      </x:c>
      <x:c r="D9" s="24" t="str">
        <x:v>YES when sample/context supports the exact bounded wording.</x:v>
      </x:c>
    </x:row>
    <x:row r="10">
      <x:c r="A10" s="24" t="str">
        <x:v>SPECIALIST / AUTHORITY</x:v>
      </x:c>
      <x:c r="B10" s="24" t="str">
        <x:v>Technical/legal/security/financial requirements within competence</x:v>
      </x:c>
      <x:c r="C10" s="24" t="str">
        <x:v>Commercial claims outside domain</x:v>
      </x:c>
      <x:c r="D10" s="24" t="str">
        <x:v>YES only inside specialist domain and relevant scope.</x:v>
      </x:c>
    </x:row>
    <x:row r="11">
      <x:c r="A11" s="24" t="str">
        <x:v>DECISION RECORD</x:v>
      </x:c>
      <x:c r="B11" s="24" t="str">
        <x:v>Prior decisions/assumptions/history</x:v>
      </x:c>
      <x:c r="C11" s="24" t="str">
        <x:v>Current market fact</x:v>
      </x:c>
      <x:c r="D11" s="24" t="str">
        <x:v>YES for historical governance facts; not current market claims.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42" hidden="0" customWidth="1"/>
    <x:col min="3" max="3" width="40" hidden="0" customWidth="1"/>
    <x:col min="4" max="4" width="42" hidden="0" customWidth="1"/>
    <x:col min="5" max="5" width="34" hidden="0" customWidth="1"/>
    <x:col min="6" max="6" width="44" hidden="0" customWidth="1"/>
    <x:col min="7" max="7" width="30" hidden="0" customWidth="1"/>
    <x:col min="8" max="8" width="42" hidden="0" customWidth="1"/>
  </x:cols>
  <x:sheetData>
    <x:row r="1">
      <x:c r="A1" s="5" t="str">
        <x:v>Audience</x:v>
      </x:c>
      <x:c r="B1" s="5" t="str">
        <x:v>JTBD</x:v>
      </x:c>
      <x:c r="C1" s="5" t="str">
        <x:v>Pain</x:v>
      </x:c>
      <x:c r="D1" s="5" t="str">
        <x:v>Root cause</x:v>
      </x:c>
      <x:c r="E1" s="5" t="str">
        <x:v>V1.0.1 control</x:v>
      </x:c>
      <x:c r="F1" s="5" t="str">
        <x:v>Strategic value</x:v>
      </x:c>
      <x:c r="G1" s="5" t="str">
        <x:v>Downstream use</x:v>
      </x:c>
      <x:c r="H1" s="5" t="str">
        <x:v>Boundary</x:v>
      </x:c>
    </x:row>
    <x:row r="4">
      <x:c r="A4" s="24" t="str">
        <x:v>Founder / executive</x:v>
      </x:c>
      <x:c r="B4" s="24" t="str">
        <x:v>Know whether wording is decision-usable</x:v>
      </x:c>
      <x:c r="C4" s="24" t="str">
        <x:v>Large folder, unclear proof</x:v>
      </x:c>
      <x:c r="D4" s="24" t="str">
        <x:v>Claim ownership and role competence not governed</x:v>
      </x:c>
      <x:c r="E4" s="24" t="str">
        <x:v>Exact Claim ownership + source-role fit</x:v>
      </x:c>
      <x:c r="F4" s="24" t="str">
        <x:v>Prevents executive overclaim</x:v>
      </x:c>
      <x:c r="G4" s="24" t="str">
        <x:v>Decision memo</x:v>
      </x:c>
      <x:c r="H4" s="24" t="str">
        <x:v>Audit does not choose action</x:v>
      </x:c>
    </x:row>
    <x:row r="5">
      <x:c r="A5" s="24" t="str">
        <x:v>CI / analyst</x:v>
      </x:c>
      <x:c r="B5" s="24" t="str">
        <x:v>Create auditable evidence trail</x:v>
      </x:c>
      <x:c r="C5" s="24" t="str">
        <x:v>Claim ID can be borrowed across subjects</x:v>
      </x:c>
      <x:c r="D5" s="24" t="str">
        <x:v>Relational ownership too weak</x:v>
      </x:c>
      <x:c r="E5" s="24" t="str">
        <x:v>Exact full claim-ownership key</x:v>
      </x:c>
      <x:c r="F5" s="24" t="str">
        <x:v>Stops evidence borrowing</x:v>
      </x:c>
      <x:c r="G5" s="24" t="str">
        <x:v>Qualification / matrix</x:v>
      </x:c>
      <x:c r="H5" s="24" t="str">
        <x:v>One Claim ID owns one exact claim object</x:v>
      </x:c>
    </x:row>
    <x:row r="6">
      <x:c r="A6" s="24" t="str">
        <x:v>Research lead</x:v>
      </x:c>
      <x:c r="B6" s="24" t="str">
        <x:v>Preserve contradictions correctly</x:v>
      </x:c>
      <x:c r="C6" s="24" t="str">
        <x:v>Unrelated evidence can be joined</x:v>
      </x:c>
      <x:c r="D6" s="24" t="str">
        <x:v>Conflict ownership too weak</x:v>
      </x:c>
      <x:c r="E6" s="24" t="str">
        <x:v>Same Decision + Claim + Subject evidence ownership</x:v>
      </x:c>
      <x:c r="F6" s="24" t="str">
        <x:v>Prevents false conflicts</x:v>
      </x:c>
      <x:c r="G6" s="24" t="str">
        <x:v>Conflict resolution</x:v>
      </x:c>
      <x:c r="H6" s="24" t="str">
        <x:v>Conflict remains governed</x:v>
      </x:c>
    </x:row>
    <x:row r="7">
      <x:c r="A7" s="24" t="str">
        <x:v>Reviewer</x:v>
      </x:c>
      <x:c r="B7" s="24" t="str">
        <x:v>Freeze a handoff</x:v>
      </x:c>
      <x:c r="C7" s="24" t="str">
        <x:v>Live formulas look frozen</x:v>
      </x:c>
      <x:c r="D7" s="24" t="str">
        <x:v>Snapshot mirrors current source</x:v>
      </x:c>
      <x:c r="E7" s="24" t="str">
        <x:v>Frozen values vs live source integrity</x:v>
      </x:c>
      <x:c r="F7" s="24" t="str">
        <x:v>Detects post-handoff drift</x:v>
      </x:c>
      <x:c r="G7" s="24" t="str">
        <x:v>Portable handoff</x:v>
      </x:c>
      <x:c r="H7" s="24" t="str">
        <x:v>No macros required</x:v>
      </x:c>
    </x:row>
    <x:row r="8">
      <x:c r="A8" s="24" t="str">
        <x:v>SEO / content</x:v>
      </x:c>
      <x:c r="B8" s="24" t="str">
        <x:v>Use search data safely</x:v>
      </x:c>
      <x:c r="C8" s="24" t="str">
        <x:v>Visibility becomes market conclusion</x:v>
      </x:c>
      <x:c r="D8" s="24" t="str">
        <x:v>Source role used without fit judgment</x:v>
      </x:c>
      <x:c r="E8" s="24" t="str">
        <x:v>SOURCE ROLE FIT + rationale</x:v>
      </x:c>
      <x:c r="F8" s="24" t="str">
        <x:v>Cleaner search-to-business reasoning</x:v>
      </x:c>
      <x:c r="G8" s="24" t="str">
        <x:v>Relevance Scorecard</x:v>
      </x:c>
      <x:c r="H8" s="24" t="str">
        <x:v>Ranking != substitution</x:v>
      </x:c>
    </x:row>
    <x:row r="9">
      <x:c r="A9" s="24" t="str">
        <x:v>Product / PMM</x:v>
      </x:c>
      <x:c r="B9" s="24" t="str">
        <x:v>Use external estimates carefully</x:v>
      </x:c>
      <x:c r="C9" s="24" t="str">
        <x:v>Source prestige substitutes for competence</x:v>
      </x:c>
      <x:c r="D9" s="24" t="str">
        <x:v>Role hierarchy assumed</x:v>
      </x:c>
      <x:c r="E9" s="24" t="str">
        <x:v>No hidden hierarchy; fit judged to wording</x:v>
      </x:c>
      <x:c r="F9" s="24" t="str">
        <x:v>Stronger positioning evidence</x:v>
      </x:c>
      <x:c r="G9" s="24" t="str">
        <x:v>Opportunity Matrix</x:v>
      </x:c>
      <x:c r="H9" s="24" t="str">
        <x:v>Modelled stays modelled</x:v>
      </x:c>
    </x:row>
    <x:row r="10">
      <x:c r="A10" s="24" t="str">
        <x:v>Specialist reviewers</x:v>
      </x:c>
      <x:c r="B10" s="24" t="str">
        <x:v>Keep evidence within competence</x:v>
      </x:c>
      <x:c r="C10" s="24" t="str">
        <x:v>Specialist sources overreach</x:v>
      </x:c>
      <x:c r="D10" s="24" t="str">
        <x:v>Domain boundary hidden</x:v>
      </x:c>
      <x:c r="E10" s="24" t="str">
        <x:v>Role fit + collection/use boundary</x:v>
      </x:c>
      <x:c r="F10" s="24" t="str">
        <x:v>Lower unsupported specialist claims</x:v>
      </x:c>
      <x:c r="G10" s="24" t="str">
        <x:v>Escalation if needed</x:v>
      </x:c>
      <x:c r="H10" s="24" t="str">
        <x:v>Not certification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9" hidden="0" customWidth="1"/>
    <x:col min="3" max="3" width="17" hidden="0" customWidth="1"/>
    <x:col min="4" max="4" width="17" hidden="0" customWidth="1"/>
    <x:col min="5" max="5" width="14" hidden="0" customWidth="1"/>
    <x:col min="6" max="6" width="30" hidden="0" customWidth="1"/>
    <x:col min="7" max="7" width="38" hidden="0" customWidth="1"/>
    <x:col min="8" max="8" width="38" hidden="0" customWidth="1"/>
    <x:col min="9" max="9" width="48" hidden="0" customWidth="1"/>
  </x:cols>
  <x:sheetData>
    <x:row r="1">
      <x:c r="A1" s="5" t="str">
        <x:v>Change ID</x:v>
      </x:c>
      <x:c r="B1" s="5" t="str">
        <x:v>Decision ID</x:v>
      </x:c>
      <x:c r="C1" s="5" t="str">
        <x:v>Claim ID</x:v>
      </x:c>
      <x:c r="D1" s="5" t="str">
        <x:v>Evidence ID</x:v>
      </x:c>
      <x:c r="E1" s="5" t="str">
        <x:v>Change date</x:v>
      </x:c>
      <x:c r="F1" s="5" t="str">
        <x:v>Field/state changed</x:v>
      </x:c>
      <x:c r="G1" s="5" t="str">
        <x:v>Previous</x:v>
      </x:c>
      <x:c r="H1" s="5" t="str">
        <x:v>New</x:v>
      </x:c>
      <x:c r="I1" s="5" t="str">
        <x:v>Owner/reason</x:v>
      </x:c>
    </x:row>
    <x:row r="4">
      <x:c r="A4" s="24" t="str">
        <x:v>CH-001</x:v>
      </x:c>
      <x:c r="B4" s="24" t="str">
        <x:v>DDC-FICTIONAL-001</x:v>
      </x:c>
      <x:c r="C4" s="24" t="str">
        <x:v>CL-001</x:v>
      </x:c>
      <x:c r="D4" s="24" t="str">
        <x:v>EV-001</x:v>
      </x:c>
      <x:c r="E4" s="34" t="n">
        <x:v>46255</x:v>
      </x:c>
      <x:c r="F4" s="24" t="str">
        <x:v>Initial V1.0.1 baseline</x:v>
      </x:c>
      <x:c r="G4" s="24" t="str">
        <x:v>None</x:v>
      </x:c>
      <x:c r="H4" s="24" t="str">
        <x:v>Canonical ownership + role-fit + frozen handoff controls</x:v>
      </x:c>
      <x:c r="I4" s="24" t="str">
        <x:v>Illustrative example only</x:v>
      </x:c>
    </x:row>
    <x:row r="5">
      <x:c r="A5" s="24"/>
      <x:c r="B5" s="24"/>
      <x:c r="C5" s="24"/>
      <x:c r="D5" s="24"/>
      <x:c r="E5" s="34"/>
      <x:c r="F5" s="24"/>
      <x:c r="G5" s="24"/>
      <x:c r="H5" s="24"/>
      <x:c r="I5" s="24"/>
    </x:row>
    <x:row r="6">
      <x:c r="A6" s="24"/>
      <x:c r="B6" s="24"/>
      <x:c r="C6" s="24"/>
      <x:c r="D6" s="24"/>
      <x:c r="E6" s="34"/>
      <x:c r="F6" s="24"/>
      <x:c r="G6" s="24"/>
      <x:c r="H6" s="24"/>
      <x:c r="I6" s="24"/>
    </x:row>
    <x:row r="7">
      <x:c r="A7" s="24"/>
      <x:c r="B7" s="24"/>
      <x:c r="C7" s="24"/>
      <x:c r="D7" s="24"/>
      <x:c r="E7" s="34"/>
      <x:c r="F7" s="24"/>
      <x:c r="G7" s="24"/>
      <x:c r="H7" s="24"/>
      <x:c r="I7" s="24"/>
    </x:row>
    <x:row r="8">
      <x:c r="A8" s="24"/>
      <x:c r="B8" s="24"/>
      <x:c r="C8" s="24"/>
      <x:c r="D8" s="24"/>
      <x:c r="E8" s="34"/>
      <x:c r="F8" s="24"/>
      <x:c r="G8" s="24"/>
      <x:c r="H8" s="24"/>
      <x:c r="I8" s="24"/>
    </x:row>
    <x:row r="9">
      <x:c r="A9" s="24"/>
      <x:c r="B9" s="24"/>
      <x:c r="C9" s="24"/>
      <x:c r="D9" s="24"/>
      <x:c r="E9" s="34"/>
      <x:c r="F9" s="24"/>
      <x:c r="G9" s="24"/>
      <x:c r="H9" s="24"/>
      <x:c r="I9" s="24"/>
    </x:row>
    <x:row r="10">
      <x:c r="A10" s="24"/>
      <x:c r="B10" s="24"/>
      <x:c r="C10" s="24"/>
      <x:c r="D10" s="24"/>
      <x:c r="E10" s="34"/>
      <x:c r="F10" s="24"/>
      <x:c r="G10" s="24"/>
      <x:c r="H10" s="24"/>
      <x:c r="I10" s="24"/>
    </x:row>
    <x:row r="11">
      <x:c r="A11" s="24"/>
      <x:c r="B11" s="24"/>
      <x:c r="C11" s="24"/>
      <x:c r="D11" s="24"/>
      <x:c r="E11" s="34"/>
      <x:c r="F11" s="24"/>
      <x:c r="G11" s="24"/>
      <x:c r="H11" s="24"/>
      <x:c r="I11" s="24"/>
    </x:row>
    <x:row r="12">
      <x:c r="A12" s="24"/>
      <x:c r="B12" s="24"/>
      <x:c r="C12" s="24"/>
      <x:c r="D12" s="24"/>
      <x:c r="E12" s="34"/>
      <x:c r="F12" s="24"/>
      <x:c r="G12" s="24"/>
      <x:c r="H12" s="24"/>
      <x:c r="I12" s="24"/>
    </x:row>
    <x:row r="13">
      <x:c r="A13" s="24"/>
      <x:c r="B13" s="24"/>
      <x:c r="C13" s="24"/>
      <x:c r="D13" s="24"/>
      <x:c r="E13" s="34"/>
      <x:c r="F13" s="24"/>
      <x:c r="G13" s="24"/>
      <x:c r="H13" s="24"/>
      <x:c r="I13" s="24"/>
    </x:row>
    <x:row r="14">
      <x:c r="A14" s="24"/>
      <x:c r="B14" s="24"/>
      <x:c r="C14" s="24"/>
      <x:c r="D14" s="24"/>
      <x:c r="E14" s="34"/>
      <x:c r="F14" s="24"/>
      <x:c r="G14" s="24"/>
      <x:c r="H14" s="24"/>
      <x:c r="I14" s="24"/>
    </x:row>
    <x:row r="15">
      <x:c r="A15" s="24"/>
      <x:c r="B15" s="24"/>
      <x:c r="C15" s="24"/>
      <x:c r="D15" s="24"/>
      <x:c r="E15" s="34"/>
      <x:c r="F15" s="24"/>
      <x:c r="G15" s="24"/>
      <x:c r="H15" s="24"/>
      <x:c r="I15" s="24"/>
    </x:row>
    <x:row r="16">
      <x:c r="A16" s="24"/>
      <x:c r="B16" s="24"/>
      <x:c r="C16" s="24"/>
      <x:c r="D16" s="24"/>
      <x:c r="E16" s="34"/>
      <x:c r="F16" s="24"/>
      <x:c r="G16" s="24"/>
      <x:c r="H16" s="24"/>
      <x:c r="I16" s="24"/>
    </x:row>
    <x:row r="17">
      <x:c r="A17" s="24"/>
      <x:c r="B17" s="24"/>
      <x:c r="C17" s="24"/>
      <x:c r="D17" s="24"/>
      <x:c r="E17" s="34"/>
      <x:c r="F17" s="24"/>
      <x:c r="G17" s="24"/>
      <x:c r="H17" s="24"/>
      <x:c r="I17" s="24"/>
    </x:row>
    <x:row r="18">
      <x:c r="A18" s="24"/>
      <x:c r="B18" s="24"/>
      <x:c r="C18" s="24"/>
      <x:c r="D18" s="24"/>
      <x:c r="E18" s="34"/>
      <x:c r="F18" s="24"/>
      <x:c r="G18" s="24"/>
      <x:c r="H18" s="24"/>
      <x:c r="I18" s="24"/>
    </x:row>
    <x:row r="19">
      <x:c r="A19" s="24"/>
      <x:c r="B19" s="24"/>
      <x:c r="C19" s="24"/>
      <x:c r="D19" s="24"/>
      <x:c r="E19" s="34"/>
      <x:c r="F19" s="24"/>
      <x:c r="G19" s="24"/>
      <x:c r="H19" s="24"/>
      <x:c r="I19" s="24"/>
    </x:row>
    <x:row r="20">
      <x:c r="A20" s="24"/>
      <x:c r="B20" s="24"/>
      <x:c r="C20" s="24"/>
      <x:c r="D20" s="24"/>
      <x:c r="E20" s="34"/>
      <x:c r="F20" s="24"/>
      <x:c r="G20" s="24"/>
      <x:c r="H20" s="24"/>
      <x:c r="I20" s="24"/>
    </x:row>
    <x:row r="21">
      <x:c r="A21" s="24"/>
      <x:c r="B21" s="24"/>
      <x:c r="C21" s="24"/>
      <x:c r="D21" s="24"/>
      <x:c r="E21" s="34"/>
      <x:c r="F21" s="24"/>
      <x:c r="G21" s="24"/>
      <x:c r="H21" s="24"/>
      <x:c r="I21" s="24"/>
    </x:row>
    <x:row r="22">
      <x:c r="A22" s="24"/>
      <x:c r="B22" s="24"/>
      <x:c r="C22" s="24"/>
      <x:c r="D22" s="24"/>
      <x:c r="E22" s="34"/>
      <x:c r="F22" s="24"/>
      <x:c r="G22" s="24"/>
      <x:c r="H22" s="24"/>
      <x:c r="I22" s="24"/>
    </x:row>
    <x:row r="23">
      <x:c r="A23" s="24"/>
      <x:c r="B23" s="24"/>
      <x:c r="C23" s="24"/>
      <x:c r="D23" s="24"/>
      <x:c r="E23" s="34"/>
      <x:c r="F23" s="24"/>
      <x:c r="G23" s="24"/>
      <x:c r="H23" s="24"/>
      <x:c r="I23" s="24"/>
    </x:row>
    <x:row r="24">
      <x:c r="A24" s="24"/>
      <x:c r="B24" s="24"/>
      <x:c r="C24" s="24"/>
      <x:c r="D24" s="24"/>
      <x:c r="E24" s="34"/>
      <x:c r="F24" s="24"/>
      <x:c r="G24" s="24"/>
      <x:c r="H24" s="24"/>
      <x:c r="I24" s="24"/>
    </x:row>
    <x:row r="25">
      <x:c r="A25" s="24"/>
      <x:c r="B25" s="24"/>
      <x:c r="C25" s="24"/>
      <x:c r="D25" s="24"/>
      <x:c r="E25" s="34"/>
      <x:c r="F25" s="24"/>
      <x:c r="G25" s="24"/>
      <x:c r="H25" s="24"/>
      <x:c r="I25" s="24"/>
    </x:row>
    <x:row r="26">
      <x:c r="A26" s="24"/>
      <x:c r="B26" s="24"/>
      <x:c r="C26" s="24"/>
      <x:c r="D26" s="24"/>
      <x:c r="E26" s="34"/>
      <x:c r="F26" s="24"/>
      <x:c r="G26" s="24"/>
      <x:c r="H26" s="24"/>
      <x:c r="I26" s="24"/>
    </x:row>
    <x:row r="27">
      <x:c r="A27" s="24"/>
      <x:c r="B27" s="24"/>
      <x:c r="C27" s="24"/>
      <x:c r="D27" s="24"/>
      <x:c r="E27" s="34"/>
      <x:c r="F27" s="24"/>
      <x:c r="G27" s="24"/>
      <x:c r="H27" s="24"/>
      <x:c r="I27" s="24"/>
    </x:row>
    <x:row r="28">
      <x:c r="A28" s="24"/>
      <x:c r="B28" s="24"/>
      <x:c r="C28" s="24"/>
      <x:c r="D28" s="24"/>
      <x:c r="E28" s="34"/>
      <x:c r="F28" s="24"/>
      <x:c r="G28" s="24"/>
      <x:c r="H28" s="24"/>
      <x:c r="I28" s="24"/>
    </x:row>
    <x:row r="29">
      <x:c r="A29" s="24"/>
      <x:c r="B29" s="24"/>
      <x:c r="C29" s="24"/>
      <x:c r="D29" s="24"/>
      <x:c r="E29" s="34"/>
      <x:c r="F29" s="24"/>
      <x:c r="G29" s="24"/>
      <x:c r="H29" s="24"/>
      <x:c r="I29" s="24"/>
    </x:row>
    <x:row r="30">
      <x:c r="A30" s="24"/>
      <x:c r="B30" s="24"/>
      <x:c r="C30" s="24"/>
      <x:c r="D30" s="24"/>
      <x:c r="E30" s="34"/>
      <x:c r="F30" s="24"/>
      <x:c r="G30" s="24"/>
      <x:c r="H30" s="24"/>
      <x:c r="I30" s="24"/>
    </x:row>
    <x:row r="31">
      <x:c r="A31" s="24"/>
      <x:c r="B31" s="24"/>
      <x:c r="C31" s="24"/>
      <x:c r="D31" s="24"/>
      <x:c r="E31" s="34"/>
      <x:c r="F31" s="24"/>
      <x:c r="G31" s="24"/>
      <x:c r="H31" s="24"/>
      <x:c r="I31" s="24"/>
    </x:row>
    <x:row r="32">
      <x:c r="A32" s="24"/>
      <x:c r="B32" s="24"/>
      <x:c r="C32" s="24"/>
      <x:c r="D32" s="24"/>
      <x:c r="E32" s="34"/>
      <x:c r="F32" s="24"/>
      <x:c r="G32" s="24"/>
      <x:c r="H32" s="24"/>
      <x:c r="I32" s="24"/>
    </x:row>
    <x:row r="33">
      <x:c r="A33" s="24"/>
      <x:c r="B33" s="24"/>
      <x:c r="C33" s="24"/>
      <x:c r="D33" s="24"/>
      <x:c r="E33" s="34"/>
      <x:c r="F33" s="24"/>
      <x:c r="G33" s="24"/>
      <x:c r="H33" s="24"/>
      <x:c r="I33" s="24"/>
    </x:row>
    <x:row r="34">
      <x:c r="A34" s="24"/>
      <x:c r="B34" s="24"/>
      <x:c r="C34" s="24"/>
      <x:c r="D34" s="24"/>
      <x:c r="E34" s="34"/>
      <x:c r="F34" s="24"/>
      <x:c r="G34" s="24"/>
      <x:c r="H34" s="24"/>
      <x:c r="I34" s="24"/>
    </x:row>
    <x:row r="35">
      <x:c r="A35" s="24"/>
      <x:c r="B35" s="24"/>
      <x:c r="C35" s="24"/>
      <x:c r="D35" s="24"/>
      <x:c r="E35" s="34"/>
      <x:c r="F35" s="24"/>
      <x:c r="G35" s="24"/>
      <x:c r="H35" s="24"/>
      <x:c r="I35" s="24"/>
    </x:row>
    <x:row r="36">
      <x:c r="A36" s="24"/>
      <x:c r="B36" s="24"/>
      <x:c r="C36" s="24"/>
      <x:c r="D36" s="24"/>
      <x:c r="E36" s="34"/>
      <x:c r="F36" s="24"/>
      <x:c r="G36" s="24"/>
      <x:c r="H36" s="24"/>
      <x:c r="I36" s="24"/>
    </x:row>
    <x:row r="37">
      <x:c r="A37" s="24"/>
      <x:c r="B37" s="24"/>
      <x:c r="C37" s="24"/>
      <x:c r="D37" s="24"/>
      <x:c r="E37" s="34"/>
      <x:c r="F37" s="24"/>
      <x:c r="G37" s="24"/>
      <x:c r="H37" s="24"/>
      <x:c r="I37" s="24"/>
    </x:row>
    <x:row r="38">
      <x:c r="A38" s="24"/>
      <x:c r="B38" s="24"/>
      <x:c r="C38" s="24"/>
      <x:c r="D38" s="24"/>
      <x:c r="E38" s="34"/>
      <x:c r="F38" s="24"/>
      <x:c r="G38" s="24"/>
      <x:c r="H38" s="24"/>
      <x:c r="I38" s="24"/>
    </x:row>
    <x:row r="39">
      <x:c r="A39" s="24"/>
      <x:c r="B39" s="24"/>
      <x:c r="C39" s="24"/>
      <x:c r="D39" s="24"/>
      <x:c r="E39" s="34"/>
      <x:c r="F39" s="24"/>
      <x:c r="G39" s="24"/>
      <x:c r="H39" s="24"/>
      <x:c r="I39" s="24"/>
    </x:row>
    <x:row r="40">
      <x:c r="A40" s="24"/>
      <x:c r="B40" s="24"/>
      <x:c r="C40" s="24"/>
      <x:c r="D40" s="24"/>
      <x:c r="E40" s="34"/>
      <x:c r="F40" s="24"/>
      <x:c r="G40" s="24"/>
      <x:c r="H40" s="24"/>
      <x:c r="I40" s="24"/>
    </x:row>
    <x:row r="41">
      <x:c r="A41" s="24"/>
      <x:c r="B41" s="24"/>
      <x:c r="C41" s="24"/>
      <x:c r="D41" s="24"/>
      <x:c r="E41" s="34"/>
      <x:c r="F41" s="24"/>
      <x:c r="G41" s="24"/>
      <x:c r="H41" s="24"/>
      <x:c r="I41" s="24"/>
    </x:row>
    <x:row r="42">
      <x:c r="A42" s="24"/>
      <x:c r="B42" s="24"/>
      <x:c r="C42" s="24"/>
      <x:c r="D42" s="24"/>
      <x:c r="E42" s="34"/>
      <x:c r="F42" s="24"/>
      <x:c r="G42" s="24"/>
      <x:c r="H42" s="24"/>
      <x:c r="I42" s="24"/>
    </x:row>
    <x:row r="43">
      <x:c r="A43" s="24"/>
      <x:c r="B43" s="24"/>
      <x:c r="C43" s="24"/>
      <x:c r="D43" s="24"/>
      <x:c r="E43" s="34"/>
      <x:c r="F43" s="24"/>
      <x:c r="G43" s="24"/>
      <x:c r="H43" s="24"/>
      <x:c r="I43" s="24"/>
    </x:row>
    <x:row r="44">
      <x:c r="A44" s="24"/>
      <x:c r="B44" s="24"/>
      <x:c r="C44" s="24"/>
      <x:c r="D44" s="24"/>
      <x:c r="E44" s="34"/>
      <x:c r="F44" s="24"/>
      <x:c r="G44" s="24"/>
      <x:c r="H44" s="24"/>
      <x:c r="I44" s="24"/>
    </x:row>
    <x:row r="45">
      <x:c r="A45" s="24"/>
      <x:c r="B45" s="24"/>
      <x:c r="C45" s="24"/>
      <x:c r="D45" s="24"/>
      <x:c r="E45" s="34"/>
      <x:c r="F45" s="24"/>
      <x:c r="G45" s="24"/>
      <x:c r="H45" s="24"/>
      <x:c r="I45" s="24"/>
    </x:row>
    <x:row r="46">
      <x:c r="A46" s="24"/>
      <x:c r="B46" s="24"/>
      <x:c r="C46" s="24"/>
      <x:c r="D46" s="24"/>
      <x:c r="E46" s="34"/>
      <x:c r="F46" s="24"/>
      <x:c r="G46" s="24"/>
      <x:c r="H46" s="24"/>
      <x:c r="I46" s="24"/>
    </x:row>
    <x:row r="47">
      <x:c r="A47" s="24"/>
      <x:c r="B47" s="24"/>
      <x:c r="C47" s="24"/>
      <x:c r="D47" s="24"/>
      <x:c r="E47" s="34"/>
      <x:c r="F47" s="24"/>
      <x:c r="G47" s="24"/>
      <x:c r="H47" s="24"/>
      <x:c r="I47" s="24"/>
    </x:row>
    <x:row r="48">
      <x:c r="A48" s="24"/>
      <x:c r="B48" s="24"/>
      <x:c r="C48" s="24"/>
      <x:c r="D48" s="24"/>
      <x:c r="E48" s="34"/>
      <x:c r="F48" s="24"/>
      <x:c r="G48" s="24"/>
      <x:c r="H48" s="24"/>
      <x:c r="I48" s="24"/>
    </x:row>
    <x:row r="49">
      <x:c r="A49" s="24"/>
      <x:c r="B49" s="24"/>
      <x:c r="C49" s="24"/>
      <x:c r="D49" s="24"/>
      <x:c r="E49" s="34"/>
      <x:c r="F49" s="24"/>
      <x:c r="G49" s="24"/>
      <x:c r="H49" s="24"/>
      <x:c r="I49" s="24"/>
    </x:row>
    <x:row r="50">
      <x:c r="A50" s="24"/>
      <x:c r="B50" s="24"/>
      <x:c r="C50" s="24"/>
      <x:c r="D50" s="24"/>
      <x:c r="E50" s="34"/>
      <x:c r="F50" s="24"/>
      <x:c r="G50" s="24"/>
      <x:c r="H50" s="24"/>
      <x:c r="I50" s="24"/>
    </x:row>
    <x:row r="51">
      <x:c r="A51" s="24"/>
      <x:c r="B51" s="24"/>
      <x:c r="C51" s="24"/>
      <x:c r="D51" s="24"/>
      <x:c r="E51" s="34"/>
      <x:c r="F51" s="24"/>
      <x:c r="G51" s="24"/>
      <x:c r="H51" s="24"/>
      <x:c r="I51" s="24"/>
    </x:row>
    <x:row r="52">
      <x:c r="A52" s="24"/>
      <x:c r="B52" s="24"/>
      <x:c r="C52" s="24"/>
      <x:c r="D52" s="24"/>
      <x:c r="E52" s="34"/>
      <x:c r="F52" s="24"/>
      <x:c r="G52" s="24"/>
      <x:c r="H52" s="24"/>
      <x:c r="I52" s="24"/>
    </x:row>
    <x:row r="53">
      <x:c r="A53" s="24"/>
      <x:c r="B53" s="24"/>
      <x:c r="C53" s="24"/>
      <x:c r="D53" s="24"/>
      <x:c r="E53" s="34"/>
      <x:c r="F53" s="24"/>
      <x:c r="G53" s="24"/>
      <x:c r="H53" s="24"/>
      <x:c r="I53" s="24"/>
    </x:row>
    <x:row r="54">
      <x:c r="A54" s="24"/>
      <x:c r="B54" s="24"/>
      <x:c r="C54" s="24"/>
      <x:c r="D54" s="24"/>
      <x:c r="E54" s="34"/>
      <x:c r="F54" s="24"/>
      <x:c r="G54" s="24"/>
      <x:c r="H54" s="24"/>
      <x:c r="I54" s="24"/>
    </x:row>
    <x:row r="55">
      <x:c r="A55" s="24"/>
      <x:c r="B55" s="24"/>
      <x:c r="C55" s="24"/>
      <x:c r="D55" s="24"/>
      <x:c r="E55" s="34"/>
      <x:c r="F55" s="24"/>
      <x:c r="G55" s="24"/>
      <x:c r="H55" s="24"/>
      <x:c r="I55" s="24"/>
    </x:row>
    <x:row r="56">
      <x:c r="A56" s="24"/>
      <x:c r="B56" s="24"/>
      <x:c r="C56" s="24"/>
      <x:c r="D56" s="24"/>
      <x:c r="E56" s="34"/>
      <x:c r="F56" s="24"/>
      <x:c r="G56" s="24"/>
      <x:c r="H56" s="24"/>
      <x:c r="I56" s="24"/>
    </x:row>
    <x:row r="57">
      <x:c r="A57" s="24"/>
      <x:c r="B57" s="24"/>
      <x:c r="C57" s="24"/>
      <x:c r="D57" s="24"/>
      <x:c r="E57" s="34"/>
      <x:c r="F57" s="24"/>
      <x:c r="G57" s="24"/>
      <x:c r="H57" s="24"/>
      <x:c r="I57" s="24"/>
    </x:row>
    <x:row r="58">
      <x:c r="A58" s="24"/>
      <x:c r="B58" s="24"/>
      <x:c r="C58" s="24"/>
      <x:c r="D58" s="24"/>
      <x:c r="E58" s="34"/>
      <x:c r="F58" s="24"/>
      <x:c r="G58" s="24"/>
      <x:c r="H58" s="24"/>
      <x:c r="I58" s="24"/>
    </x:row>
    <x:row r="59">
      <x:c r="A59" s="24"/>
      <x:c r="B59" s="24"/>
      <x:c r="C59" s="24"/>
      <x:c r="D59" s="24"/>
      <x:c r="E59" s="34"/>
      <x:c r="F59" s="24"/>
      <x:c r="G59" s="24"/>
      <x:c r="H59" s="24"/>
      <x:c r="I59" s="24"/>
    </x:row>
    <x:row r="60">
      <x:c r="A60" s="24"/>
      <x:c r="B60" s="24"/>
      <x:c r="C60" s="24"/>
      <x:c r="D60" s="24"/>
      <x:c r="E60" s="34"/>
      <x:c r="F60" s="24"/>
      <x:c r="G60" s="24"/>
      <x:c r="H60" s="24"/>
      <x:c r="I60" s="24"/>
    </x:row>
    <x:row r="61">
      <x:c r="A61" s="24"/>
      <x:c r="B61" s="24"/>
      <x:c r="C61" s="24"/>
      <x:c r="D61" s="24"/>
      <x:c r="E61" s="34"/>
      <x:c r="F61" s="24"/>
      <x:c r="G61" s="24"/>
      <x:c r="H61" s="24"/>
      <x:c r="I61" s="24"/>
    </x:row>
    <x:row r="62">
      <x:c r="A62" s="24"/>
      <x:c r="B62" s="24"/>
      <x:c r="C62" s="24"/>
      <x:c r="D62" s="24"/>
      <x:c r="E62" s="34"/>
      <x:c r="F62" s="24"/>
      <x:c r="G62" s="24"/>
      <x:c r="H62" s="24"/>
      <x:c r="I62" s="24"/>
    </x:row>
    <x:row r="63">
      <x:c r="A63" s="24"/>
      <x:c r="B63" s="24"/>
      <x:c r="C63" s="24"/>
      <x:c r="D63" s="24"/>
      <x:c r="E63" s="34"/>
      <x:c r="F63" s="24"/>
      <x:c r="G63" s="24"/>
      <x:c r="H63" s="24"/>
      <x:c r="I63" s="24"/>
    </x:row>
    <x:row r="64">
      <x:c r="A64" s="24"/>
      <x:c r="B64" s="24"/>
      <x:c r="C64" s="24"/>
      <x:c r="D64" s="24"/>
      <x:c r="E64" s="34"/>
      <x:c r="F64" s="24"/>
      <x:c r="G64" s="24"/>
      <x:c r="H64" s="24"/>
      <x:c r="I64" s="24"/>
    </x:row>
    <x:row r="65">
      <x:c r="A65" s="24"/>
      <x:c r="B65" s="24"/>
      <x:c r="C65" s="24"/>
      <x:c r="D65" s="24"/>
      <x:c r="E65" s="34"/>
      <x:c r="F65" s="24"/>
      <x:c r="G65" s="24"/>
      <x:c r="H65" s="24"/>
      <x:c r="I65" s="24"/>
    </x:row>
    <x:row r="66">
      <x:c r="A66" s="24"/>
      <x:c r="B66" s="24"/>
      <x:c r="C66" s="24"/>
      <x:c r="D66" s="24"/>
      <x:c r="E66" s="34"/>
      <x:c r="F66" s="24"/>
      <x:c r="G66" s="24"/>
      <x:c r="H66" s="24"/>
      <x:c r="I66" s="24"/>
    </x:row>
    <x:row r="67">
      <x:c r="A67" s="24"/>
      <x:c r="B67" s="24"/>
      <x:c r="C67" s="24"/>
      <x:c r="D67" s="24"/>
      <x:c r="E67" s="34"/>
      <x:c r="F67" s="24"/>
      <x:c r="G67" s="24"/>
      <x:c r="H67" s="24"/>
      <x:c r="I67" s="24"/>
    </x:row>
    <x:row r="68">
      <x:c r="A68" s="24"/>
      <x:c r="B68" s="24"/>
      <x:c r="C68" s="24"/>
      <x:c r="D68" s="24"/>
      <x:c r="E68" s="34"/>
      <x:c r="F68" s="24"/>
      <x:c r="G68" s="24"/>
      <x:c r="H68" s="24"/>
      <x:c r="I68" s="24"/>
    </x:row>
    <x:row r="69">
      <x:c r="A69" s="24"/>
      <x:c r="B69" s="24"/>
      <x:c r="C69" s="24"/>
      <x:c r="D69" s="24"/>
      <x:c r="E69" s="34"/>
      <x:c r="F69" s="24"/>
      <x:c r="G69" s="24"/>
      <x:c r="H69" s="24"/>
      <x:c r="I69" s="24"/>
    </x:row>
    <x:row r="70">
      <x:c r="A70" s="24"/>
      <x:c r="B70" s="24"/>
      <x:c r="C70" s="24"/>
      <x:c r="D70" s="24"/>
      <x:c r="E70" s="34"/>
      <x:c r="F70" s="24"/>
      <x:c r="G70" s="24"/>
      <x:c r="H70" s="24"/>
      <x:c r="I70" s="24"/>
    </x:row>
    <x:row r="71">
      <x:c r="A71" s="24"/>
      <x:c r="B71" s="24"/>
      <x:c r="C71" s="24"/>
      <x:c r="D71" s="24"/>
      <x:c r="E71" s="34"/>
      <x:c r="F71" s="24"/>
      <x:c r="G71" s="24"/>
      <x:c r="H71" s="24"/>
      <x:c r="I71" s="24"/>
    </x:row>
    <x:row r="72">
      <x:c r="A72" s="24"/>
      <x:c r="B72" s="24"/>
      <x:c r="C72" s="24"/>
      <x:c r="D72" s="24"/>
      <x:c r="E72" s="34"/>
      <x:c r="F72" s="24"/>
      <x:c r="G72" s="24"/>
      <x:c r="H72" s="24"/>
      <x:c r="I72" s="24"/>
    </x:row>
    <x:row r="73">
      <x:c r="A73" s="24"/>
      <x:c r="B73" s="24"/>
      <x:c r="C73" s="24"/>
      <x:c r="D73" s="24"/>
      <x:c r="E73" s="34"/>
      <x:c r="F73" s="24"/>
      <x:c r="G73" s="24"/>
      <x:c r="H73" s="24"/>
      <x:c r="I73" s="24"/>
    </x:row>
    <x:row r="74">
      <x:c r="A74" s="24"/>
      <x:c r="B74" s="24"/>
      <x:c r="C74" s="24"/>
      <x:c r="D74" s="24"/>
      <x:c r="E74" s="34"/>
      <x:c r="F74" s="24"/>
      <x:c r="G74" s="24"/>
      <x:c r="H74" s="24"/>
      <x:c r="I74" s="24"/>
    </x:row>
    <x:row r="75">
      <x:c r="A75" s="24"/>
      <x:c r="B75" s="24"/>
      <x:c r="C75" s="24"/>
      <x:c r="D75" s="24"/>
      <x:c r="E75" s="34"/>
      <x:c r="F75" s="24"/>
      <x:c r="G75" s="24"/>
      <x:c r="H75" s="24"/>
      <x:c r="I75" s="24"/>
    </x:row>
    <x:row r="76">
      <x:c r="A76" s="24"/>
      <x:c r="B76" s="24"/>
      <x:c r="C76" s="24"/>
      <x:c r="D76" s="24"/>
      <x:c r="E76" s="34"/>
      <x:c r="F76" s="24"/>
      <x:c r="G76" s="24"/>
      <x:c r="H76" s="24"/>
      <x:c r="I76" s="24"/>
    </x:row>
    <x:row r="77">
      <x:c r="A77" s="24"/>
      <x:c r="B77" s="24"/>
      <x:c r="C77" s="24"/>
      <x:c r="D77" s="24"/>
      <x:c r="E77" s="34"/>
      <x:c r="F77" s="24"/>
      <x:c r="G77" s="24"/>
      <x:c r="H77" s="24"/>
      <x:c r="I77" s="24"/>
    </x:row>
    <x:row r="78">
      <x:c r="A78" s="24"/>
      <x:c r="B78" s="24"/>
      <x:c r="C78" s="24"/>
      <x:c r="D78" s="24"/>
      <x:c r="E78" s="34"/>
      <x:c r="F78" s="24"/>
      <x:c r="G78" s="24"/>
      <x:c r="H78" s="24"/>
      <x:c r="I78" s="24"/>
    </x:row>
    <x:row r="79">
      <x:c r="A79" s="24"/>
      <x:c r="B79" s="24"/>
      <x:c r="C79" s="24"/>
      <x:c r="D79" s="24"/>
      <x:c r="E79" s="34"/>
      <x:c r="F79" s="24"/>
      <x:c r="G79" s="24"/>
      <x:c r="H79" s="24"/>
      <x:c r="I79" s="24"/>
    </x:row>
    <x:row r="80">
      <x:c r="A80" s="24"/>
      <x:c r="B80" s="24"/>
      <x:c r="C80" s="24"/>
      <x:c r="D80" s="24"/>
      <x:c r="E80" s="34"/>
      <x:c r="F80" s="24"/>
      <x:c r="G80" s="24"/>
      <x:c r="H80" s="24"/>
      <x:c r="I80" s="24"/>
    </x:row>
    <x:row r="81">
      <x:c r="A81" s="24"/>
      <x:c r="B81" s="24"/>
      <x:c r="C81" s="24"/>
      <x:c r="D81" s="24"/>
      <x:c r="E81" s="34"/>
      <x:c r="F81" s="24"/>
      <x:c r="G81" s="24"/>
      <x:c r="H81" s="24"/>
      <x:c r="I81" s="24"/>
    </x:row>
    <x:row r="82">
      <x:c r="A82" s="24"/>
      <x:c r="B82" s="24"/>
      <x:c r="C82" s="24"/>
      <x:c r="D82" s="24"/>
      <x:c r="E82" s="34"/>
      <x:c r="F82" s="24"/>
      <x:c r="G82" s="24"/>
      <x:c r="H82" s="24"/>
      <x:c r="I82" s="24"/>
    </x:row>
    <x:row r="83">
      <x:c r="A83" s="24"/>
      <x:c r="B83" s="24"/>
      <x:c r="C83" s="24"/>
      <x:c r="D83" s="24"/>
      <x:c r="E83" s="34"/>
      <x:c r="F83" s="24"/>
      <x:c r="G83" s="24"/>
      <x:c r="H83" s="24"/>
      <x:c r="I83" s="24"/>
    </x:row>
    <x:row r="84">
      <x:c r="A84" s="24"/>
      <x:c r="B84" s="24"/>
      <x:c r="C84" s="24"/>
      <x:c r="D84" s="24"/>
      <x:c r="E84" s="34"/>
      <x:c r="F84" s="24"/>
      <x:c r="G84" s="24"/>
      <x:c r="H84" s="24"/>
      <x:c r="I84" s="24"/>
    </x:row>
    <x:row r="85">
      <x:c r="A85" s="24"/>
      <x:c r="B85" s="24"/>
      <x:c r="C85" s="24"/>
      <x:c r="D85" s="24"/>
      <x:c r="E85" s="34"/>
      <x:c r="F85" s="24"/>
      <x:c r="G85" s="24"/>
      <x:c r="H85" s="24"/>
      <x:c r="I85" s="24"/>
    </x:row>
    <x:row r="86">
      <x:c r="A86" s="24"/>
      <x:c r="B86" s="24"/>
      <x:c r="C86" s="24"/>
      <x:c r="D86" s="24"/>
      <x:c r="E86" s="34"/>
      <x:c r="F86" s="24"/>
      <x:c r="G86" s="24"/>
      <x:c r="H86" s="24"/>
      <x:c r="I86" s="24"/>
    </x:row>
    <x:row r="87">
      <x:c r="A87" s="24"/>
      <x:c r="B87" s="24"/>
      <x:c r="C87" s="24"/>
      <x:c r="D87" s="24"/>
      <x:c r="E87" s="34"/>
      <x:c r="F87" s="24"/>
      <x:c r="G87" s="24"/>
      <x:c r="H87" s="24"/>
      <x:c r="I87" s="24"/>
    </x:row>
    <x:row r="88">
      <x:c r="A88" s="24"/>
      <x:c r="B88" s="24"/>
      <x:c r="C88" s="24"/>
      <x:c r="D88" s="24"/>
      <x:c r="E88" s="34"/>
      <x:c r="F88" s="24"/>
      <x:c r="G88" s="24"/>
      <x:c r="H88" s="24"/>
      <x:c r="I88" s="24"/>
    </x:row>
    <x:row r="89">
      <x:c r="A89" s="24"/>
      <x:c r="B89" s="24"/>
      <x:c r="C89" s="24"/>
      <x:c r="D89" s="24"/>
      <x:c r="E89" s="34"/>
      <x:c r="F89" s="24"/>
      <x:c r="G89" s="24"/>
      <x:c r="H89" s="24"/>
      <x:c r="I89" s="24"/>
    </x:row>
    <x:row r="90">
      <x:c r="A90" s="24"/>
      <x:c r="B90" s="24"/>
      <x:c r="C90" s="24"/>
      <x:c r="D90" s="24"/>
      <x:c r="E90" s="34"/>
      <x:c r="F90" s="24"/>
      <x:c r="G90" s="24"/>
      <x:c r="H90" s="24"/>
      <x:c r="I90" s="24"/>
    </x:row>
    <x:row r="91">
      <x:c r="A91" s="24"/>
      <x:c r="B91" s="24"/>
      <x:c r="C91" s="24"/>
      <x:c r="D91" s="24"/>
      <x:c r="E91" s="34"/>
      <x:c r="F91" s="24"/>
      <x:c r="G91" s="24"/>
      <x:c r="H91" s="24"/>
      <x:c r="I91" s="24"/>
    </x:row>
    <x:row r="92">
      <x:c r="A92" s="24"/>
      <x:c r="B92" s="24"/>
      <x:c r="C92" s="24"/>
      <x:c r="D92" s="24"/>
      <x:c r="E92" s="34"/>
      <x:c r="F92" s="24"/>
      <x:c r="G92" s="24"/>
      <x:c r="H92" s="24"/>
      <x:c r="I92" s="24"/>
    </x:row>
    <x:row r="93">
      <x:c r="A93" s="24"/>
      <x:c r="B93" s="24"/>
      <x:c r="C93" s="24"/>
      <x:c r="D93" s="24"/>
      <x:c r="E93" s="34"/>
      <x:c r="F93" s="24"/>
      <x:c r="G93" s="24"/>
      <x:c r="H93" s="24"/>
      <x:c r="I93" s="24"/>
    </x:row>
    <x:row r="94">
      <x:c r="A94" s="24"/>
      <x:c r="B94" s="24"/>
      <x:c r="C94" s="24"/>
      <x:c r="D94" s="24"/>
      <x:c r="E94" s="34"/>
      <x:c r="F94" s="24"/>
      <x:c r="G94" s="24"/>
      <x:c r="H94" s="24"/>
      <x:c r="I94" s="24"/>
    </x:row>
    <x:row r="95">
      <x:c r="A95" s="24"/>
      <x:c r="B95" s="24"/>
      <x:c r="C95" s="24"/>
      <x:c r="D95" s="24"/>
      <x:c r="E95" s="34"/>
      <x:c r="F95" s="24"/>
      <x:c r="G95" s="24"/>
      <x:c r="H95" s="24"/>
      <x:c r="I95" s="24"/>
    </x:row>
    <x:row r="96">
      <x:c r="A96" s="24"/>
      <x:c r="B96" s="24"/>
      <x:c r="C96" s="24"/>
      <x:c r="D96" s="24"/>
      <x:c r="E96" s="34"/>
      <x:c r="F96" s="24"/>
      <x:c r="G96" s="24"/>
      <x:c r="H96" s="24"/>
      <x:c r="I96" s="24"/>
    </x:row>
    <x:row r="97">
      <x:c r="A97" s="24"/>
      <x:c r="B97" s="24"/>
      <x:c r="C97" s="24"/>
      <x:c r="D97" s="24"/>
      <x:c r="E97" s="34"/>
      <x:c r="F97" s="24"/>
      <x:c r="G97" s="24"/>
      <x:c r="H97" s="24"/>
      <x:c r="I97" s="24"/>
    </x:row>
    <x:row r="98">
      <x:c r="A98" s="24"/>
      <x:c r="B98" s="24"/>
      <x:c r="C98" s="24"/>
      <x:c r="D98" s="24"/>
      <x:c r="E98" s="34"/>
      <x:c r="F98" s="24"/>
      <x:c r="G98" s="24"/>
      <x:c r="H98" s="24"/>
      <x:c r="I98" s="24"/>
    </x:row>
    <x:row r="99">
      <x:c r="A99" s="24"/>
      <x:c r="B99" s="24"/>
      <x:c r="C99" s="24"/>
      <x:c r="D99" s="24"/>
      <x:c r="E99" s="34"/>
      <x:c r="F99" s="24"/>
      <x:c r="G99" s="24"/>
      <x:c r="H99" s="24"/>
      <x:c r="I99" s="24"/>
    </x:row>
    <x:row r="100">
      <x:c r="A100" s="24"/>
      <x:c r="B100" s="24"/>
      <x:c r="C100" s="24"/>
      <x:c r="D100" s="24"/>
      <x:c r="E100" s="34"/>
      <x:c r="F100" s="24"/>
      <x:c r="G100" s="24"/>
      <x:c r="H100" s="24"/>
      <x:c r="I100" s="24"/>
    </x:row>
    <x:row r="101">
      <x:c r="A101" s="24"/>
      <x:c r="B101" s="24"/>
      <x:c r="C101" s="24"/>
      <x:c r="D101" s="24"/>
      <x:c r="E101" s="34"/>
      <x:c r="F101" s="24"/>
      <x:c r="G101" s="24"/>
      <x:c r="H101" s="24"/>
      <x:c r="I101" s="24"/>
    </x:row>
    <x:row r="102">
      <x:c r="A102" s="24"/>
      <x:c r="B102" s="24"/>
      <x:c r="C102" s="24"/>
      <x:c r="D102" s="24"/>
      <x:c r="E102" s="34"/>
      <x:c r="F102" s="24"/>
      <x:c r="G102" s="24"/>
      <x:c r="H102" s="24"/>
      <x:c r="I102" s="24"/>
    </x:row>
    <x:row r="103">
      <x:c r="A103" s="24"/>
      <x:c r="B103" s="24"/>
      <x:c r="C103" s="24"/>
      <x:c r="D103" s="24"/>
      <x:c r="E103" s="34"/>
      <x:c r="F103" s="24"/>
      <x:c r="G103" s="24"/>
      <x:c r="H103" s="24"/>
      <x:c r="I103" s="24"/>
    </x:row>
    <x:row r="104">
      <x:c r="A104" s="24"/>
      <x:c r="B104" s="24"/>
      <x:c r="C104" s="24"/>
      <x:c r="D104" s="24"/>
      <x:c r="E104" s="34"/>
      <x:c r="F104" s="24"/>
      <x:c r="G104" s="24"/>
      <x:c r="H104" s="24"/>
      <x:c r="I104" s="24"/>
    </x:row>
    <x:row r="105">
      <x:c r="A105" s="24"/>
      <x:c r="B105" s="24"/>
      <x:c r="C105" s="24"/>
      <x:c r="D105" s="24"/>
      <x:c r="E105" s="34"/>
      <x:c r="F105" s="24"/>
      <x:c r="G105" s="24"/>
      <x:c r="H105" s="24"/>
      <x:c r="I105" s="24"/>
    </x:row>
    <x:row r="106">
      <x:c r="A106" s="24"/>
      <x:c r="B106" s="24"/>
      <x:c r="C106" s="24"/>
      <x:c r="D106" s="24"/>
      <x:c r="E106" s="34"/>
      <x:c r="F106" s="24"/>
      <x:c r="G106" s="24"/>
      <x:c r="H106" s="24"/>
      <x:c r="I106" s="24"/>
    </x:row>
    <x:row r="107">
      <x:c r="A107" s="24"/>
      <x:c r="B107" s="24"/>
      <x:c r="C107" s="24"/>
      <x:c r="D107" s="24"/>
      <x:c r="E107" s="34"/>
      <x:c r="F107" s="24"/>
      <x:c r="G107" s="24"/>
      <x:c r="H107" s="24"/>
      <x:c r="I107" s="24"/>
    </x:row>
    <x:row r="108">
      <x:c r="A108" s="24"/>
      <x:c r="B108" s="24"/>
      <x:c r="C108" s="24"/>
      <x:c r="D108" s="24"/>
      <x:c r="E108" s="34"/>
      <x:c r="F108" s="24"/>
      <x:c r="G108" s="24"/>
      <x:c r="H108" s="24"/>
      <x:c r="I108" s="24"/>
    </x:row>
    <x:row r="109">
      <x:c r="A109" s="24"/>
      <x:c r="B109" s="24"/>
      <x:c r="C109" s="24"/>
      <x:c r="D109" s="24"/>
      <x:c r="E109" s="34"/>
      <x:c r="F109" s="24"/>
      <x:c r="G109" s="24"/>
      <x:c r="H109" s="24"/>
      <x:c r="I109" s="24"/>
    </x:row>
    <x:row r="110">
      <x:c r="A110" s="24"/>
      <x:c r="B110" s="24"/>
      <x:c r="C110" s="24"/>
      <x:c r="D110" s="24"/>
      <x:c r="E110" s="34"/>
      <x:c r="F110" s="24"/>
      <x:c r="G110" s="24"/>
      <x:c r="H110" s="24"/>
      <x:c r="I110" s="24"/>
    </x:row>
    <x:row r="111">
      <x:c r="A111" s="24"/>
      <x:c r="B111" s="24"/>
      <x:c r="C111" s="24"/>
      <x:c r="D111" s="24"/>
      <x:c r="E111" s="34"/>
      <x:c r="F111" s="24"/>
      <x:c r="G111" s="24"/>
      <x:c r="H111" s="24"/>
      <x:c r="I111" s="24"/>
    </x:row>
    <x:row r="112">
      <x:c r="A112" s="24"/>
      <x:c r="B112" s="24"/>
      <x:c r="C112" s="24"/>
      <x:c r="D112" s="24"/>
      <x:c r="E112" s="34"/>
      <x:c r="F112" s="24"/>
      <x:c r="G112" s="24"/>
      <x:c r="H112" s="24"/>
      <x:c r="I112" s="24"/>
    </x:row>
    <x:row r="113">
      <x:c r="A113" s="24"/>
      <x:c r="B113" s="24"/>
      <x:c r="C113" s="24"/>
      <x:c r="D113" s="24"/>
      <x:c r="E113" s="34"/>
      <x:c r="F113" s="24"/>
      <x:c r="G113" s="24"/>
      <x:c r="H113" s="24"/>
      <x:c r="I113" s="24"/>
    </x:row>
    <x:row r="114">
      <x:c r="A114" s="24"/>
      <x:c r="B114" s="24"/>
      <x:c r="C114" s="24"/>
      <x:c r="D114" s="24"/>
      <x:c r="E114" s="34"/>
      <x:c r="F114" s="24"/>
      <x:c r="G114" s="24"/>
      <x:c r="H114" s="24"/>
      <x:c r="I114" s="24"/>
    </x:row>
    <x:row r="115">
      <x:c r="A115" s="24"/>
      <x:c r="B115" s="24"/>
      <x:c r="C115" s="24"/>
      <x:c r="D115" s="24"/>
      <x:c r="E115" s="34"/>
      <x:c r="F115" s="24"/>
      <x:c r="G115" s="24"/>
      <x:c r="H115" s="24"/>
      <x:c r="I115" s="24"/>
    </x:row>
    <x:row r="116">
      <x:c r="A116" s="24"/>
      <x:c r="B116" s="24"/>
      <x:c r="C116" s="24"/>
      <x:c r="D116" s="24"/>
      <x:c r="E116" s="34"/>
      <x:c r="F116" s="24"/>
      <x:c r="G116" s="24"/>
      <x:c r="H116" s="24"/>
      <x:c r="I116" s="24"/>
    </x:row>
    <x:row r="117">
      <x:c r="A117" s="24"/>
      <x:c r="B117" s="24"/>
      <x:c r="C117" s="24"/>
      <x:c r="D117" s="24"/>
      <x:c r="E117" s="34"/>
      <x:c r="F117" s="24"/>
      <x:c r="G117" s="24"/>
      <x:c r="H117" s="24"/>
      <x:c r="I117" s="24"/>
    </x:row>
    <x:row r="118">
      <x:c r="A118" s="24"/>
      <x:c r="B118" s="24"/>
      <x:c r="C118" s="24"/>
      <x:c r="D118" s="24"/>
      <x:c r="E118" s="34"/>
      <x:c r="F118" s="24"/>
      <x:c r="G118" s="24"/>
      <x:c r="H118" s="24"/>
      <x:c r="I118" s="24"/>
    </x:row>
    <x:row r="119">
      <x:c r="A119" s="24"/>
      <x:c r="B119" s="24"/>
      <x:c r="C119" s="24"/>
      <x:c r="D119" s="24"/>
      <x:c r="E119" s="34"/>
      <x:c r="F119" s="24"/>
      <x:c r="G119" s="24"/>
      <x:c r="H119" s="24"/>
      <x:c r="I119" s="24"/>
    </x:row>
    <x:row r="120">
      <x:c r="A120" s="24"/>
      <x:c r="B120" s="24"/>
      <x:c r="C120" s="24"/>
      <x:c r="D120" s="24"/>
      <x:c r="E120" s="34"/>
      <x:c r="F120" s="24"/>
      <x:c r="G120" s="24"/>
      <x:c r="H120" s="24"/>
      <x:c r="I120" s="24"/>
    </x:row>
    <x:row r="121">
      <x:c r="A121" s="24"/>
      <x:c r="B121" s="24"/>
      <x:c r="C121" s="24"/>
      <x:c r="D121" s="24"/>
      <x:c r="E121" s="34"/>
      <x:c r="F121" s="24"/>
      <x:c r="G121" s="24"/>
      <x:c r="H121" s="24"/>
      <x:c r="I121" s="24"/>
    </x:row>
    <x:row r="122">
      <x:c r="A122" s="24"/>
      <x:c r="B122" s="24"/>
      <x:c r="C122" s="24"/>
      <x:c r="D122" s="24"/>
      <x:c r="E122" s="34"/>
      <x:c r="F122" s="24"/>
      <x:c r="G122" s="24"/>
      <x:c r="H122" s="24"/>
      <x:c r="I122" s="24"/>
    </x:row>
    <x:row r="123">
      <x:c r="A123" s="24"/>
      <x:c r="B123" s="24"/>
      <x:c r="C123" s="24"/>
      <x:c r="D123" s="24"/>
      <x:c r="E123" s="34"/>
      <x:c r="F123" s="24"/>
      <x:c r="G123" s="24"/>
      <x:c r="H123" s="24"/>
      <x:c r="I123" s="24"/>
    </x:row>
    <x:row r="124">
      <x:c r="A124" s="24"/>
      <x:c r="B124" s="24"/>
      <x:c r="C124" s="24"/>
      <x:c r="D124" s="24"/>
      <x:c r="E124" s="34"/>
      <x:c r="F124" s="24"/>
      <x:c r="G124" s="24"/>
      <x:c r="H124" s="24"/>
      <x:c r="I124" s="24"/>
    </x:row>
    <x:row r="125">
      <x:c r="A125" s="24"/>
      <x:c r="B125" s="24"/>
      <x:c r="C125" s="24"/>
      <x:c r="D125" s="24"/>
      <x:c r="E125" s="34"/>
      <x:c r="F125" s="24"/>
      <x:c r="G125" s="24"/>
      <x:c r="H125" s="24"/>
      <x:c r="I125" s="24"/>
    </x:row>
    <x:row r="126">
      <x:c r="A126" s="24"/>
      <x:c r="B126" s="24"/>
      <x:c r="C126" s="24"/>
      <x:c r="D126" s="24"/>
      <x:c r="E126" s="34"/>
      <x:c r="F126" s="24"/>
      <x:c r="G126" s="24"/>
      <x:c r="H126" s="24"/>
      <x:c r="I126" s="24"/>
    </x:row>
    <x:row r="127">
      <x:c r="A127" s="24"/>
      <x:c r="B127" s="24"/>
      <x:c r="C127" s="24"/>
      <x:c r="D127" s="24"/>
      <x:c r="E127" s="34"/>
      <x:c r="F127" s="24"/>
      <x:c r="G127" s="24"/>
      <x:c r="H127" s="24"/>
      <x:c r="I127" s="24"/>
    </x:row>
    <x:row r="128">
      <x:c r="A128" s="24"/>
      <x:c r="B128" s="24"/>
      <x:c r="C128" s="24"/>
      <x:c r="D128" s="24"/>
      <x:c r="E128" s="34"/>
      <x:c r="F128" s="24"/>
      <x:c r="G128" s="24"/>
      <x:c r="H128" s="24"/>
      <x:c r="I128" s="24"/>
    </x:row>
    <x:row r="129">
      <x:c r="A129" s="24"/>
      <x:c r="B129" s="24"/>
      <x:c r="C129" s="24"/>
      <x:c r="D129" s="24"/>
      <x:c r="E129" s="34"/>
      <x:c r="F129" s="24"/>
      <x:c r="G129" s="24"/>
      <x:c r="H129" s="24"/>
      <x:c r="I129" s="24"/>
    </x:row>
    <x:row r="130">
      <x:c r="A130" s="24"/>
      <x:c r="B130" s="24"/>
      <x:c r="C130" s="24"/>
      <x:c r="D130" s="24"/>
      <x:c r="E130" s="34"/>
      <x:c r="F130" s="24"/>
      <x:c r="G130" s="24"/>
      <x:c r="H130" s="24"/>
      <x:c r="I130" s="24"/>
    </x:row>
    <x:row r="131">
      <x:c r="A131" s="24"/>
      <x:c r="B131" s="24"/>
      <x:c r="C131" s="24"/>
      <x:c r="D131" s="24"/>
      <x:c r="E131" s="34"/>
      <x:c r="F131" s="24"/>
      <x:c r="G131" s="24"/>
      <x:c r="H131" s="24"/>
      <x:c r="I131" s="24"/>
    </x:row>
    <x:row r="132">
      <x:c r="A132" s="24"/>
      <x:c r="B132" s="24"/>
      <x:c r="C132" s="24"/>
      <x:c r="D132" s="24"/>
      <x:c r="E132" s="34"/>
      <x:c r="F132" s="24"/>
      <x:c r="G132" s="24"/>
      <x:c r="H132" s="24"/>
      <x:c r="I132" s="24"/>
    </x:row>
    <x:row r="133">
      <x:c r="A133" s="24"/>
      <x:c r="B133" s="24"/>
      <x:c r="C133" s="24"/>
      <x:c r="D133" s="24"/>
      <x:c r="E133" s="34"/>
      <x:c r="F133" s="24"/>
      <x:c r="G133" s="24"/>
      <x:c r="H133" s="24"/>
      <x:c r="I133" s="24"/>
    </x:row>
    <x:row r="134">
      <x:c r="A134" s="24"/>
      <x:c r="B134" s="24"/>
      <x:c r="C134" s="24"/>
      <x:c r="D134" s="24"/>
      <x:c r="E134" s="34"/>
      <x:c r="F134" s="24"/>
      <x:c r="G134" s="24"/>
      <x:c r="H134" s="24"/>
      <x:c r="I134" s="24"/>
    </x:row>
    <x:row r="135">
      <x:c r="A135" s="24"/>
      <x:c r="B135" s="24"/>
      <x:c r="C135" s="24"/>
      <x:c r="D135" s="24"/>
      <x:c r="E135" s="34"/>
      <x:c r="F135" s="24"/>
      <x:c r="G135" s="24"/>
      <x:c r="H135" s="24"/>
      <x:c r="I135" s="24"/>
    </x:row>
    <x:row r="136">
      <x:c r="A136" s="24"/>
      <x:c r="B136" s="24"/>
      <x:c r="C136" s="24"/>
      <x:c r="D136" s="24"/>
      <x:c r="E136" s="34"/>
      <x:c r="F136" s="24"/>
      <x:c r="G136" s="24"/>
      <x:c r="H136" s="24"/>
      <x:c r="I136" s="24"/>
    </x:row>
    <x:row r="137">
      <x:c r="A137" s="24"/>
      <x:c r="B137" s="24"/>
      <x:c r="C137" s="24"/>
      <x:c r="D137" s="24"/>
      <x:c r="E137" s="34"/>
      <x:c r="F137" s="24"/>
      <x:c r="G137" s="24"/>
      <x:c r="H137" s="24"/>
      <x:c r="I137" s="24"/>
    </x:row>
    <x:row r="138">
      <x:c r="A138" s="24"/>
      <x:c r="B138" s="24"/>
      <x:c r="C138" s="24"/>
      <x:c r="D138" s="24"/>
      <x:c r="E138" s="34"/>
      <x:c r="F138" s="24"/>
      <x:c r="G138" s="24"/>
      <x:c r="H138" s="24"/>
      <x:c r="I138" s="24"/>
    </x:row>
    <x:row r="139">
      <x:c r="A139" s="24"/>
      <x:c r="B139" s="24"/>
      <x:c r="C139" s="24"/>
      <x:c r="D139" s="24"/>
      <x:c r="E139" s="34"/>
      <x:c r="F139" s="24"/>
      <x:c r="G139" s="24"/>
      <x:c r="H139" s="24"/>
      <x:c r="I139" s="24"/>
    </x:row>
    <x:row r="140">
      <x:c r="A140" s="24"/>
      <x:c r="B140" s="24"/>
      <x:c r="C140" s="24"/>
      <x:c r="D140" s="24"/>
      <x:c r="E140" s="34"/>
      <x:c r="F140" s="24"/>
      <x:c r="G140" s="24"/>
      <x:c r="H140" s="24"/>
      <x:c r="I140" s="24"/>
    </x:row>
    <x:row r="141">
      <x:c r="A141" s="24"/>
      <x:c r="B141" s="24"/>
      <x:c r="C141" s="24"/>
      <x:c r="D141" s="24"/>
      <x:c r="E141" s="34"/>
      <x:c r="F141" s="24"/>
      <x:c r="G141" s="24"/>
      <x:c r="H141" s="24"/>
      <x:c r="I141" s="24"/>
    </x:row>
    <x:row r="142">
      <x:c r="A142" s="24"/>
      <x:c r="B142" s="24"/>
      <x:c r="C142" s="24"/>
      <x:c r="D142" s="24"/>
      <x:c r="E142" s="34"/>
      <x:c r="F142" s="24"/>
      <x:c r="G142" s="24"/>
      <x:c r="H142" s="24"/>
      <x:c r="I142" s="24"/>
    </x:row>
    <x:row r="143">
      <x:c r="A143" s="24"/>
      <x:c r="B143" s="24"/>
      <x:c r="C143" s="24"/>
      <x:c r="D143" s="24"/>
      <x:c r="E143" s="34"/>
      <x:c r="F143" s="24"/>
      <x:c r="G143" s="24"/>
      <x:c r="H143" s="24"/>
      <x:c r="I143" s="24"/>
    </x:row>
    <x:row r="144">
      <x:c r="A144" s="24"/>
      <x:c r="B144" s="24"/>
      <x:c r="C144" s="24"/>
      <x:c r="D144" s="24"/>
      <x:c r="E144" s="34"/>
      <x:c r="F144" s="24"/>
      <x:c r="G144" s="24"/>
      <x:c r="H144" s="24"/>
      <x:c r="I144" s="24"/>
    </x:row>
    <x:row r="145">
      <x:c r="A145" s="24"/>
      <x:c r="B145" s="24"/>
      <x:c r="C145" s="24"/>
      <x:c r="D145" s="24"/>
      <x:c r="E145" s="34"/>
      <x:c r="F145" s="24"/>
      <x:c r="G145" s="24"/>
      <x:c r="H145" s="24"/>
      <x:c r="I145" s="24"/>
    </x:row>
    <x:row r="146">
      <x:c r="A146" s="24"/>
      <x:c r="B146" s="24"/>
      <x:c r="C146" s="24"/>
      <x:c r="D146" s="24"/>
      <x:c r="E146" s="34"/>
      <x:c r="F146" s="24"/>
      <x:c r="G146" s="24"/>
      <x:c r="H146" s="24"/>
      <x:c r="I146" s="24"/>
    </x:row>
    <x:row r="147">
      <x:c r="A147" s="24"/>
      <x:c r="B147" s="24"/>
      <x:c r="C147" s="24"/>
      <x:c r="D147" s="24"/>
      <x:c r="E147" s="34"/>
      <x:c r="F147" s="24"/>
      <x:c r="G147" s="24"/>
      <x:c r="H147" s="24"/>
      <x:c r="I147" s="24"/>
    </x:row>
    <x:row r="148">
      <x:c r="A148" s="24"/>
      <x:c r="B148" s="24"/>
      <x:c r="C148" s="24"/>
      <x:c r="D148" s="24"/>
      <x:c r="E148" s="34"/>
      <x:c r="F148" s="24"/>
      <x:c r="G148" s="24"/>
      <x:c r="H148" s="24"/>
      <x:c r="I148" s="24"/>
    </x:row>
    <x:row r="149">
      <x:c r="A149" s="24"/>
      <x:c r="B149" s="24"/>
      <x:c r="C149" s="24"/>
      <x:c r="D149" s="24"/>
      <x:c r="E149" s="34"/>
      <x:c r="F149" s="24"/>
      <x:c r="G149" s="24"/>
      <x:c r="H149" s="24"/>
      <x:c r="I149" s="24"/>
    </x:row>
    <x:row r="150">
      <x:c r="A150" s="24"/>
      <x:c r="B150" s="24"/>
      <x:c r="C150" s="24"/>
      <x:c r="D150" s="24"/>
      <x:c r="E150" s="34"/>
      <x:c r="F150" s="24"/>
      <x:c r="G150" s="24"/>
      <x:c r="H150" s="24"/>
      <x:c r="I150" s="24"/>
    </x:row>
    <x:row r="151">
      <x:c r="A151" s="24"/>
      <x:c r="B151" s="24"/>
      <x:c r="C151" s="24"/>
      <x:c r="D151" s="24"/>
      <x:c r="E151" s="34"/>
      <x:c r="F151" s="24"/>
      <x:c r="G151" s="24"/>
      <x:c r="H151" s="24"/>
      <x:c r="I151" s="24"/>
    </x:row>
    <x:row r="152">
      <x:c r="A152" s="24"/>
      <x:c r="B152" s="24"/>
      <x:c r="C152" s="24"/>
      <x:c r="D152" s="24"/>
      <x:c r="E152" s="34"/>
      <x:c r="F152" s="24"/>
      <x:c r="G152" s="24"/>
      <x:c r="H152" s="24"/>
      <x:c r="I152" s="24"/>
    </x:row>
    <x:row r="153">
      <x:c r="A153" s="24"/>
      <x:c r="B153" s="24"/>
      <x:c r="C153" s="24"/>
      <x:c r="D153" s="24"/>
      <x:c r="E153" s="34"/>
      <x:c r="F153" s="24"/>
      <x:c r="G153" s="24"/>
      <x:c r="H153" s="24"/>
      <x:c r="I153" s="24"/>
    </x:row>
    <x:row r="154">
      <x:c r="A154" s="24"/>
      <x:c r="B154" s="24"/>
      <x:c r="C154" s="24"/>
      <x:c r="D154" s="24"/>
      <x:c r="E154" s="34"/>
      <x:c r="F154" s="24"/>
      <x:c r="G154" s="24"/>
      <x:c r="H154" s="24"/>
      <x:c r="I154" s="24"/>
    </x:row>
    <x:row r="155">
      <x:c r="A155" s="24"/>
      <x:c r="B155" s="24"/>
      <x:c r="C155" s="24"/>
      <x:c r="D155" s="24"/>
      <x:c r="E155" s="34"/>
      <x:c r="F155" s="24"/>
      <x:c r="G155" s="24"/>
      <x:c r="H155" s="24"/>
      <x:c r="I155" s="24"/>
    </x:row>
    <x:row r="156">
      <x:c r="A156" s="24"/>
      <x:c r="B156" s="24"/>
      <x:c r="C156" s="24"/>
      <x:c r="D156" s="24"/>
      <x:c r="E156" s="34"/>
      <x:c r="F156" s="24"/>
      <x:c r="G156" s="24"/>
      <x:c r="H156" s="24"/>
      <x:c r="I156" s="24"/>
    </x:row>
    <x:row r="157">
      <x:c r="A157" s="24"/>
      <x:c r="B157" s="24"/>
      <x:c r="C157" s="24"/>
      <x:c r="D157" s="24"/>
      <x:c r="E157" s="34"/>
      <x:c r="F157" s="24"/>
      <x:c r="G157" s="24"/>
      <x:c r="H157" s="24"/>
      <x:c r="I157" s="24"/>
    </x:row>
    <x:row r="158">
      <x:c r="A158" s="24"/>
      <x:c r="B158" s="24"/>
      <x:c r="C158" s="24"/>
      <x:c r="D158" s="24"/>
      <x:c r="E158" s="34"/>
      <x:c r="F158" s="24"/>
      <x:c r="G158" s="24"/>
      <x:c r="H158" s="24"/>
      <x:c r="I158" s="24"/>
    </x:row>
    <x:row r="159">
      <x:c r="A159" s="24"/>
      <x:c r="B159" s="24"/>
      <x:c r="C159" s="24"/>
      <x:c r="D159" s="24"/>
      <x:c r="E159" s="34"/>
      <x:c r="F159" s="24"/>
      <x:c r="G159" s="24"/>
      <x:c r="H159" s="24"/>
      <x:c r="I159" s="24"/>
    </x:row>
    <x:row r="160">
      <x:c r="A160" s="24"/>
      <x:c r="B160" s="24"/>
      <x:c r="C160" s="24"/>
      <x:c r="D160" s="24"/>
      <x:c r="E160" s="34"/>
      <x:c r="F160" s="24"/>
      <x:c r="G160" s="24"/>
      <x:c r="H160" s="24"/>
      <x:c r="I160" s="24"/>
    </x:row>
    <x:row r="161">
      <x:c r="A161" s="24"/>
      <x:c r="B161" s="24"/>
      <x:c r="C161" s="24"/>
      <x:c r="D161" s="24"/>
      <x:c r="E161" s="34"/>
      <x:c r="F161" s="24"/>
      <x:c r="G161" s="24"/>
      <x:c r="H161" s="24"/>
      <x:c r="I161" s="24"/>
    </x:row>
    <x:row r="162">
      <x:c r="A162" s="24"/>
      <x:c r="B162" s="24"/>
      <x:c r="C162" s="24"/>
      <x:c r="D162" s="24"/>
      <x:c r="E162" s="34"/>
      <x:c r="F162" s="24"/>
      <x:c r="G162" s="24"/>
      <x:c r="H162" s="24"/>
      <x:c r="I162" s="24"/>
    </x:row>
    <x:row r="163">
      <x:c r="A163" s="24"/>
      <x:c r="B163" s="24"/>
      <x:c r="C163" s="24"/>
      <x:c r="D163" s="24"/>
      <x:c r="E163" s="34"/>
      <x:c r="F163" s="24"/>
      <x:c r="G163" s="24"/>
      <x:c r="H163" s="24"/>
      <x:c r="I163" s="24"/>
    </x:row>
    <x:row r="164">
      <x:c r="A164" s="24"/>
      <x:c r="B164" s="24"/>
      <x:c r="C164" s="24"/>
      <x:c r="D164" s="24"/>
      <x:c r="E164" s="34"/>
      <x:c r="F164" s="24"/>
      <x:c r="G164" s="24"/>
      <x:c r="H164" s="24"/>
      <x:c r="I164" s="24"/>
    </x:row>
    <x:row r="165">
      <x:c r="A165" s="24"/>
      <x:c r="B165" s="24"/>
      <x:c r="C165" s="24"/>
      <x:c r="D165" s="24"/>
      <x:c r="E165" s="34"/>
      <x:c r="F165" s="24"/>
      <x:c r="G165" s="24"/>
      <x:c r="H165" s="24"/>
      <x:c r="I165" s="24"/>
    </x:row>
    <x:row r="166">
      <x:c r="A166" s="24"/>
      <x:c r="B166" s="24"/>
      <x:c r="C166" s="24"/>
      <x:c r="D166" s="24"/>
      <x:c r="E166" s="34"/>
      <x:c r="F166" s="24"/>
      <x:c r="G166" s="24"/>
      <x:c r="H166" s="24"/>
      <x:c r="I166" s="24"/>
    </x:row>
    <x:row r="167">
      <x:c r="A167" s="24"/>
      <x:c r="B167" s="24"/>
      <x:c r="C167" s="24"/>
      <x:c r="D167" s="24"/>
      <x:c r="E167" s="34"/>
      <x:c r="F167" s="24"/>
      <x:c r="G167" s="24"/>
      <x:c r="H167" s="24"/>
      <x:c r="I167" s="24"/>
    </x:row>
    <x:row r="168">
      <x:c r="A168" s="24"/>
      <x:c r="B168" s="24"/>
      <x:c r="C168" s="24"/>
      <x:c r="D168" s="24"/>
      <x:c r="E168" s="34"/>
      <x:c r="F168" s="24"/>
      <x:c r="G168" s="24"/>
      <x:c r="H168" s="24"/>
      <x:c r="I168" s="24"/>
    </x:row>
    <x:row r="169">
      <x:c r="A169" s="24"/>
      <x:c r="B169" s="24"/>
      <x:c r="C169" s="24"/>
      <x:c r="D169" s="24"/>
      <x:c r="E169" s="34"/>
      <x:c r="F169" s="24"/>
      <x:c r="G169" s="24"/>
      <x:c r="H169" s="24"/>
      <x:c r="I169" s="24"/>
    </x:row>
    <x:row r="170">
      <x:c r="A170" s="24"/>
      <x:c r="B170" s="24"/>
      <x:c r="C170" s="24"/>
      <x:c r="D170" s="24"/>
      <x:c r="E170" s="34"/>
      <x:c r="F170" s="24"/>
      <x:c r="G170" s="24"/>
      <x:c r="H170" s="24"/>
      <x:c r="I170" s="24"/>
    </x:row>
    <x:row r="171">
      <x:c r="A171" s="24"/>
      <x:c r="B171" s="24"/>
      <x:c r="C171" s="24"/>
      <x:c r="D171" s="24"/>
      <x:c r="E171" s="34"/>
      <x:c r="F171" s="24"/>
      <x:c r="G171" s="24"/>
      <x:c r="H171" s="24"/>
      <x:c r="I171" s="24"/>
    </x:row>
    <x:row r="172">
      <x:c r="A172" s="24"/>
      <x:c r="B172" s="24"/>
      <x:c r="C172" s="24"/>
      <x:c r="D172" s="24"/>
      <x:c r="E172" s="34"/>
      <x:c r="F172" s="24"/>
      <x:c r="G172" s="24"/>
      <x:c r="H172" s="24"/>
      <x:c r="I172" s="24"/>
    </x:row>
    <x:row r="173">
      <x:c r="A173" s="24"/>
      <x:c r="B173" s="24"/>
      <x:c r="C173" s="24"/>
      <x:c r="D173" s="24"/>
      <x:c r="E173" s="34"/>
      <x:c r="F173" s="24"/>
      <x:c r="G173" s="24"/>
      <x:c r="H173" s="24"/>
      <x:c r="I173" s="24"/>
    </x:row>
    <x:row r="174">
      <x:c r="A174" s="24"/>
      <x:c r="B174" s="24"/>
      <x:c r="C174" s="24"/>
      <x:c r="D174" s="24"/>
      <x:c r="E174" s="34"/>
      <x:c r="F174" s="24"/>
      <x:c r="G174" s="24"/>
      <x:c r="H174" s="24"/>
      <x:c r="I174" s="24"/>
    </x:row>
    <x:row r="175">
      <x:c r="A175" s="24"/>
      <x:c r="B175" s="24"/>
      <x:c r="C175" s="24"/>
      <x:c r="D175" s="24"/>
      <x:c r="E175" s="34"/>
      <x:c r="F175" s="24"/>
      <x:c r="G175" s="24"/>
      <x:c r="H175" s="24"/>
      <x:c r="I175" s="24"/>
    </x:row>
    <x:row r="176">
      <x:c r="A176" s="24"/>
      <x:c r="B176" s="24"/>
      <x:c r="C176" s="24"/>
      <x:c r="D176" s="24"/>
      <x:c r="E176" s="34"/>
      <x:c r="F176" s="24"/>
      <x:c r="G176" s="24"/>
      <x:c r="H176" s="24"/>
      <x:c r="I176" s="24"/>
    </x:row>
    <x:row r="177">
      <x:c r="A177" s="24"/>
      <x:c r="B177" s="24"/>
      <x:c r="C177" s="24"/>
      <x:c r="D177" s="24"/>
      <x:c r="E177" s="34"/>
      <x:c r="F177" s="24"/>
      <x:c r="G177" s="24"/>
      <x:c r="H177" s="24"/>
      <x:c r="I177" s="24"/>
    </x:row>
    <x:row r="178">
      <x:c r="A178" s="24"/>
      <x:c r="B178" s="24"/>
      <x:c r="C178" s="24"/>
      <x:c r="D178" s="24"/>
      <x:c r="E178" s="34"/>
      <x:c r="F178" s="24"/>
      <x:c r="G178" s="24"/>
      <x:c r="H178" s="24"/>
      <x:c r="I178" s="24"/>
    </x:row>
    <x:row r="179">
      <x:c r="A179" s="24"/>
      <x:c r="B179" s="24"/>
      <x:c r="C179" s="24"/>
      <x:c r="D179" s="24"/>
      <x:c r="E179" s="34"/>
      <x:c r="F179" s="24"/>
      <x:c r="G179" s="24"/>
      <x:c r="H179" s="24"/>
      <x:c r="I179" s="24"/>
    </x:row>
    <x:row r="180">
      <x:c r="A180" s="24"/>
      <x:c r="B180" s="24"/>
      <x:c r="C180" s="24"/>
      <x:c r="D180" s="24"/>
      <x:c r="E180" s="34"/>
      <x:c r="F180" s="24"/>
      <x:c r="G180" s="24"/>
      <x:c r="H180" s="24"/>
      <x:c r="I180" s="24"/>
    </x:row>
    <x:row r="181">
      <x:c r="A181" s="24"/>
      <x:c r="B181" s="24"/>
      <x:c r="C181" s="24"/>
      <x:c r="D181" s="24"/>
      <x:c r="E181" s="34"/>
      <x:c r="F181" s="24"/>
      <x:c r="G181" s="24"/>
      <x:c r="H181" s="24"/>
      <x:c r="I181" s="24"/>
    </x:row>
    <x:row r="182">
      <x:c r="A182" s="24"/>
      <x:c r="B182" s="24"/>
      <x:c r="C182" s="24"/>
      <x:c r="D182" s="24"/>
      <x:c r="E182" s="34"/>
      <x:c r="F182" s="24"/>
      <x:c r="G182" s="24"/>
      <x:c r="H182" s="24"/>
      <x:c r="I182" s="24"/>
    </x:row>
    <x:row r="183">
      <x:c r="A183" s="24"/>
      <x:c r="B183" s="24"/>
      <x:c r="C183" s="24"/>
      <x:c r="D183" s="24"/>
      <x:c r="E183" s="34"/>
      <x:c r="F183" s="24"/>
      <x:c r="G183" s="24"/>
      <x:c r="H183" s="24"/>
      <x:c r="I183" s="24"/>
    </x:row>
    <x:row r="184">
      <x:c r="A184" s="24"/>
      <x:c r="B184" s="24"/>
      <x:c r="C184" s="24"/>
      <x:c r="D184" s="24"/>
      <x:c r="E184" s="34"/>
      <x:c r="F184" s="24"/>
      <x:c r="G184" s="24"/>
      <x:c r="H184" s="24"/>
      <x:c r="I184" s="24"/>
    </x:row>
    <x:row r="185">
      <x:c r="A185" s="24"/>
      <x:c r="B185" s="24"/>
      <x:c r="C185" s="24"/>
      <x:c r="D185" s="24"/>
      <x:c r="E185" s="34"/>
      <x:c r="F185" s="24"/>
      <x:c r="G185" s="24"/>
      <x:c r="H185" s="24"/>
      <x:c r="I185" s="24"/>
    </x:row>
    <x:row r="186">
      <x:c r="A186" s="24"/>
      <x:c r="B186" s="24"/>
      <x:c r="C186" s="24"/>
      <x:c r="D186" s="24"/>
      <x:c r="E186" s="34"/>
      <x:c r="F186" s="24"/>
      <x:c r="G186" s="24"/>
      <x:c r="H186" s="24"/>
      <x:c r="I186" s="24"/>
    </x:row>
    <x:row r="187">
      <x:c r="A187" s="24"/>
      <x:c r="B187" s="24"/>
      <x:c r="C187" s="24"/>
      <x:c r="D187" s="24"/>
      <x:c r="E187" s="34"/>
      <x:c r="F187" s="24"/>
      <x:c r="G187" s="24"/>
      <x:c r="H187" s="24"/>
      <x:c r="I187" s="24"/>
    </x:row>
    <x:row r="188">
      <x:c r="A188" s="24"/>
      <x:c r="B188" s="24"/>
      <x:c r="C188" s="24"/>
      <x:c r="D188" s="24"/>
      <x:c r="E188" s="34"/>
      <x:c r="F188" s="24"/>
      <x:c r="G188" s="24"/>
      <x:c r="H188" s="24"/>
      <x:c r="I188" s="24"/>
    </x:row>
    <x:row r="189">
      <x:c r="A189" s="24"/>
      <x:c r="B189" s="24"/>
      <x:c r="C189" s="24"/>
      <x:c r="D189" s="24"/>
      <x:c r="E189" s="34"/>
      <x:c r="F189" s="24"/>
      <x:c r="G189" s="24"/>
      <x:c r="H189" s="24"/>
      <x:c r="I189" s="24"/>
    </x:row>
    <x:row r="190">
      <x:c r="A190" s="24"/>
      <x:c r="B190" s="24"/>
      <x:c r="C190" s="24"/>
      <x:c r="D190" s="24"/>
      <x:c r="E190" s="34"/>
      <x:c r="F190" s="24"/>
      <x:c r="G190" s="24"/>
      <x:c r="H190" s="24"/>
      <x:c r="I190" s="24"/>
    </x:row>
    <x:row r="191">
      <x:c r="A191" s="24"/>
      <x:c r="B191" s="24"/>
      <x:c r="C191" s="24"/>
      <x:c r="D191" s="24"/>
      <x:c r="E191" s="34"/>
      <x:c r="F191" s="24"/>
      <x:c r="G191" s="24"/>
      <x:c r="H191" s="24"/>
      <x:c r="I191" s="24"/>
    </x:row>
    <x:row r="192">
      <x:c r="A192" s="24"/>
      <x:c r="B192" s="24"/>
      <x:c r="C192" s="24"/>
      <x:c r="D192" s="24"/>
      <x:c r="E192" s="34"/>
      <x:c r="F192" s="24"/>
      <x:c r="G192" s="24"/>
      <x:c r="H192" s="24"/>
      <x:c r="I192" s="24"/>
    </x:row>
    <x:row r="193">
      <x:c r="A193" s="24"/>
      <x:c r="B193" s="24"/>
      <x:c r="C193" s="24"/>
      <x:c r="D193" s="24"/>
      <x:c r="E193" s="34"/>
      <x:c r="F193" s="24"/>
      <x:c r="G193" s="24"/>
      <x:c r="H193" s="24"/>
      <x:c r="I193" s="24"/>
    </x:row>
    <x:row r="194">
      <x:c r="A194" s="24"/>
      <x:c r="B194" s="24"/>
      <x:c r="C194" s="24"/>
      <x:c r="D194" s="24"/>
      <x:c r="E194" s="34"/>
      <x:c r="F194" s="24"/>
      <x:c r="G194" s="24"/>
      <x:c r="H194" s="24"/>
      <x:c r="I194" s="24"/>
    </x:row>
    <x:row r="195">
      <x:c r="A195" s="24"/>
      <x:c r="B195" s="24"/>
      <x:c r="C195" s="24"/>
      <x:c r="D195" s="24"/>
      <x:c r="E195" s="34"/>
      <x:c r="F195" s="24"/>
      <x:c r="G195" s="24"/>
      <x:c r="H195" s="24"/>
      <x:c r="I195" s="24"/>
    </x:row>
    <x:row r="196">
      <x:c r="A196" s="24"/>
      <x:c r="B196" s="24"/>
      <x:c r="C196" s="24"/>
      <x:c r="D196" s="24"/>
      <x:c r="E196" s="34"/>
      <x:c r="F196" s="24"/>
      <x:c r="G196" s="24"/>
      <x:c r="H196" s="24"/>
      <x:c r="I196" s="24"/>
    </x:row>
    <x:row r="197">
      <x:c r="A197" s="24"/>
      <x:c r="B197" s="24"/>
      <x:c r="C197" s="24"/>
      <x:c r="D197" s="24"/>
      <x:c r="E197" s="34"/>
      <x:c r="F197" s="24"/>
      <x:c r="G197" s="24"/>
      <x:c r="H197" s="24"/>
      <x:c r="I197" s="24"/>
    </x:row>
    <x:row r="198">
      <x:c r="A198" s="24"/>
      <x:c r="B198" s="24"/>
      <x:c r="C198" s="24"/>
      <x:c r="D198" s="24"/>
      <x:c r="E198" s="34"/>
      <x:c r="F198" s="24"/>
      <x:c r="G198" s="24"/>
      <x:c r="H198" s="24"/>
      <x:c r="I198" s="24"/>
    </x:row>
    <x:row r="199">
      <x:c r="A199" s="24"/>
      <x:c r="B199" s="24"/>
      <x:c r="C199" s="24"/>
      <x:c r="D199" s="24"/>
      <x:c r="E199" s="34"/>
      <x:c r="F199" s="24"/>
      <x:c r="G199" s="24"/>
      <x:c r="H199" s="24"/>
      <x:c r="I199" s="24"/>
    </x:row>
    <x:row r="200">
      <x:c r="A200" s="24"/>
      <x:c r="B200" s="24"/>
      <x:c r="C200" s="24"/>
      <x:c r="D200" s="24"/>
      <x:c r="E200" s="34"/>
      <x:c r="F200" s="24"/>
      <x:c r="G200" s="24"/>
      <x:c r="H200" s="24"/>
      <x:c r="I200" s="24"/>
    </x:row>
    <x:row r="201">
      <x:c r="A201" s="24"/>
      <x:c r="B201" s="24"/>
      <x:c r="C201" s="24"/>
      <x:c r="D201" s="24"/>
      <x:c r="E201" s="34"/>
      <x:c r="F201" s="24"/>
      <x:c r="G201" s="24"/>
      <x:c r="H201" s="24"/>
      <x:c r="I201" s="24"/>
    </x:row>
    <x:row r="202">
      <x:c r="A202" s="24"/>
      <x:c r="B202" s="24"/>
      <x:c r="C202" s="24"/>
      <x:c r="D202" s="24"/>
      <x:c r="E202" s="34"/>
      <x:c r="F202" s="24"/>
      <x:c r="G202" s="24"/>
      <x:c r="H202" s="24"/>
      <x:c r="I202" s="24"/>
    </x:row>
    <x:row r="203">
      <x:c r="A203" s="24"/>
      <x:c r="B203" s="24"/>
      <x:c r="C203" s="24"/>
      <x:c r="D203" s="24"/>
      <x:c r="E203" s="34"/>
      <x:c r="F203" s="24"/>
      <x:c r="G203" s="24"/>
      <x:c r="H203" s="24"/>
      <x:c r="I203" s="24"/>
    </x:row>
    <x:row r="204">
      <x:c r="A204" s="24"/>
      <x:c r="B204" s="24"/>
      <x:c r="C204" s="24"/>
      <x:c r="D204" s="24"/>
      <x:c r="E204" s="34"/>
      <x:c r="F204" s="24"/>
      <x:c r="G204" s="24"/>
      <x:c r="H204" s="24"/>
      <x:c r="I204" s="24"/>
    </x:row>
    <x:row r="205">
      <x:c r="A205" s="24"/>
      <x:c r="B205" s="24"/>
      <x:c r="C205" s="24"/>
      <x:c r="D205" s="24"/>
      <x:c r="E205" s="34"/>
      <x:c r="F205" s="24"/>
      <x:c r="G205" s="24"/>
      <x:c r="H205" s="24"/>
      <x:c r="I205" s="24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1" hidden="0" customWidth="1"/>
    <x:col min="3" max="3" width="23" hidden="0" customWidth="1"/>
    <x:col min="4" max="4" width="18" hidden="0" customWidth="1"/>
    <x:col min="5" max="5" width="20" hidden="0" customWidth="1"/>
    <x:col min="6" max="6" width="22" hidden="0" customWidth="1"/>
    <x:col min="7" max="7" width="16" hidden="0" customWidth="1"/>
    <x:col min="8" max="8" width="24" hidden="0" customWidth="1"/>
    <x:col min="9" max="9" width="24" hidden="0" customWidth="1"/>
    <x:col min="10" max="10" width="24" hidden="0" customWidth="1"/>
    <x:col min="11" max="11" width="22" hidden="0" customWidth="1"/>
    <x:col min="12" max="12" width="23" hidden="0" customWidth="1"/>
    <x:col min="13" max="13" width="22" hidden="0" customWidth="1"/>
    <x:col min="14" max="14" width="14" hidden="0" customWidth="1"/>
  </x:cols>
  <x:sheetData>
    <x:row r="1">
      <x:c r="A1" s="5" t="str">
        <x:v>Materiality</x:v>
      </x:c>
      <x:c r="B1" s="5" t="str">
        <x:v>Source role</x:v>
      </x:c>
      <x:c r="C1" s="5" t="str">
        <x:v>Evidence state</x:v>
      </x:c>
      <x:c r="D1" s="5" t="str">
        <x:v>Source role fit</x:v>
      </x:c>
      <x:c r="E1" s="5" t="str">
        <x:v>Attribution</x:v>
      </x:c>
      <x:c r="F1" s="5" t="str">
        <x:v>Currency</x:v>
      </x:c>
      <x:c r="G1" s="5" t="str">
        <x:v>Directness</x:v>
      </x:c>
      <x:c r="H1" s="5" t="str">
        <x:v>Context fit</x:v>
      </x:c>
      <x:c r="I1" s="5" t="str">
        <x:v>Independence</x:v>
      </x:c>
      <x:c r="J1" s="5" t="str">
        <x:v>Corroboration</x:v>
      </x:c>
      <x:c r="K1" s="5" t="str">
        <x:v>Conflict</x:v>
      </x:c>
      <x:c r="L1" s="5" t="str">
        <x:v>Collection/use</x:v>
      </x:c>
      <x:c r="M1" s="5" t="str">
        <x:v>Conflict type</x:v>
      </x:c>
      <x:c r="N1" s="5" t="str">
        <x:v>YES/NO</x:v>
      </x:c>
    </x:row>
    <x:row r="2">
      <x:c r="A2" t="str">
        <x:v>MATERIAL</x:v>
      </x:c>
      <x:c r="B2" t="str">
        <x:v>FIRST-PARTY PUBLISHED</x:v>
      </x:c>
      <x:c r="C2" t="str">
        <x:v>OBSERVED</x:v>
      </x:c>
      <x:c r="D2" t="str">
        <x:v>YES</x:v>
      </x:c>
      <x:c r="E2" t="str">
        <x:v>TRACEABLE</x:v>
      </x:c>
      <x:c r="F2" t="str">
        <x:v>CURRENT ENOUGH</x:v>
      </x:c>
      <x:c r="G2" t="str">
        <x:v>DIRECT</x:v>
      </x:c>
      <x:c r="H2" t="str">
        <x:v>IN SCOPE</x:v>
      </x:c>
      <x:c r="I2" t="str">
        <x:v>INDEPENDENT</x:v>
      </x:c>
      <x:c r="J2" t="str">
        <x:v>PRESENT</x:v>
      </x:c>
      <x:c r="K2" t="str">
        <x:v>NONE KNOWN</x:v>
      </x:c>
      <x:c r="L2" t="str">
        <x:v>ACCEPTABLE</x:v>
      </x:c>
      <x:c r="M2" t="str">
        <x:v>FACT</x:v>
      </x:c>
      <x:c r="N2" t="str">
        <x:v>YES</x:v>
      </x:c>
    </x:row>
    <x:row r="3">
      <x:c r="A3" t="str">
        <x:v>SUPPORTING</x:v>
      </x:c>
      <x:c r="B3" t="str">
        <x:v>BUYER / SALES EVIDENCE</x:v>
      </x:c>
      <x:c r="C3" t="str">
        <x:v>INFERRED</x:v>
      </x:c>
      <x:c r="D3" t="str">
        <x:v>NO</x:v>
      </x:c>
      <x:c r="E3" t="str">
        <x:v>NOT TRACEABLE</x:v>
      </x:c>
      <x:c r="F3" t="str">
        <x:v>STALE / UNCLEAR</x:v>
      </x:c>
      <x:c r="G3" t="str">
        <x:v>INDIRECT</x:v>
      </x:c>
      <x:c r="H3" t="str">
        <x:v>PARTIAL / OUT OF SCOPE</x:v>
      </x:c>
      <x:c r="I3" t="str">
        <x:v>DERIVATIVE / UNCLEAR</x:v>
      </x:c>
      <x:c r="J3" t="str">
        <x:v>ABSENT / NOT REQUIRED</x:v>
      </x:c>
      <x:c r="K3" t="str">
        <x:v>MATERIAL CONFLICT</x:v>
      </x:c>
      <x:c r="L3" t="str">
        <x:v>UNCLEAR</x:v>
      </x:c>
      <x:c r="M3" t="str">
        <x:v>SCOPE</x:v>
      </x:c>
      <x:c r="N3" t="str">
        <x:v>NO</x:v>
      </x:c>
    </x:row>
    <x:row r="4">
      <x:c r="B4" t="str">
        <x:v>INDEPENDENT THIRD PARTY</x:v>
      </x:c>
      <x:c r="C4" t="str">
        <x:v>ASSUMED</x:v>
      </x:c>
      <x:c r="D4" t="str">
        <x:v>UNCLEAR</x:v>
      </x:c>
      <x:c r="L4" t="str">
        <x:v>PROHIBITED</x:v>
      </x:c>
      <x:c r="M4" t="str">
        <x:v>TIME</x:v>
      </x:c>
    </x:row>
    <x:row r="5">
      <x:c r="B5" t="str">
        <x:v>MODELLED / ESTIMATED</x:v>
      </x:c>
      <x:c r="C5" t="str">
        <x:v>CONTRADICTORY</x:v>
      </x:c>
      <x:c r="M5" t="str">
        <x:v>METHOD</x:v>
      </x:c>
    </x:row>
    <x:row r="6">
      <x:c r="B6" t="str">
        <x:v>DISCOVERY / INDEX</x:v>
      </x:c>
      <x:c r="C6" t="str">
        <x:v>UNRESOLVED</x:v>
      </x:c>
      <x:c r="M6" t="str">
        <x:v>DEFINITION</x:v>
      </x:c>
    </x:row>
    <x:row r="7">
      <x:c r="B7" t="str">
        <x:v>INTERNAL OBSERVATION</x:v>
      </x:c>
      <x:c r="M7" t="str">
        <x:v>INTERPRETATION</x:v>
      </x:c>
    </x:row>
    <x:row r="8">
      <x:c r="B8" t="str">
        <x:v>SPECIALIST / AUTHORITY</x:v>
      </x:c>
    </x:row>
    <x:row r="9">
      <x:c r="B9" t="str">
        <x:v>DECISION RECORD</x:v>
      </x:c>
    </x:row>
    <x:row r="16">
      <x:c r="A16" s="12" t="str">
        <x:v>Canonical taxonomy: claim properties = materiality + exact claim + permitted wording; eight quality controls = source-role fit, attribution, currency, directness, context fit, independence, corroboration, conflict; governance boundaries = known limitation + collection/use boundary.</x:v>
      </x:c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</x:row>
  </x:sheetData>
  <x:mergeCells>
    <x:mergeCell ref="A16:N16"/>
  </x:mergeCells>
  <x:pageMargins left="0.7" right="0.7" top="0.75" bottom="0.75" header="0.3" footer="0.3"/>
</x:worksheet>
</file>