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629c51d64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d7c931e44bb4aee"/>
    <x:sheet xmlns:r="http://schemas.openxmlformats.org/officeDocument/2006/relationships" name="DECISION_REGISTER" sheetId="2" r:id="Ra8f4016fdcfb4fb6"/>
    <x:sheet xmlns:r="http://schemas.openxmlformats.org/officeDocument/2006/relationships" name="ALTERNATIVES" sheetId="3" r:id="R87bf325dfa604519"/>
    <x:sheet xmlns:r="http://schemas.openxmlformats.org/officeDocument/2006/relationships" name="CRITERIA" sheetId="4" r:id="Rb83d6d74671a49ef"/>
    <x:sheet xmlns:r="http://schemas.openxmlformats.org/officeDocument/2006/relationships" name="CANVAS" sheetId="5" r:id="R3007d7956c744ef2"/>
    <x:sheet xmlns:r="http://schemas.openxmlformats.org/officeDocument/2006/relationships" name="HANDOFF" sheetId="6" r:id="R10e13091443a45d0"/>
    <x:sheet xmlns:r="http://schemas.openxmlformats.org/officeDocument/2006/relationships" name="EXAMPLE" sheetId="7" r:id="R8a0fffb689de4b45"/>
    <x:sheet xmlns:r="http://schemas.openxmlformats.org/officeDocument/2006/relationships" name="STRATEGY_MAP" sheetId="8" r:id="R9b50c13f0fd747f0"/>
    <x:sheet xmlns:r="http://schemas.openxmlformats.org/officeDocument/2006/relationships" name="CHANGE_LOG" sheetId="9" r:id="Ra60c4956eb484db5"/>
    <x:sheet xmlns:r="http://schemas.openxmlformats.org/officeDocument/2006/relationships" name="LISTS" sheetId="10" r:id="Rbe06b3e80794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4515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6F8FA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vertical="top" wrapText="1"/>
    </x:xf>
    <x:xf numFmtId="200" fontId="0" fillId="4" borderId="1" xfId="0" applyNumberFormat="1" applyFont="1" applyFill="1" applyBorder="1"/>
    <x:xf numFmtId="20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2c14f4b6d487a" /><Relationship Type="http://schemas.openxmlformats.org/officeDocument/2006/relationships/theme" Target="/xl/theme/theme1.xml" Id="R5ad62b09a69e42ee" /><Relationship Type="http://schemas.openxmlformats.org/officeDocument/2006/relationships/sharedStrings" Target="/xl/sharedStrings.xml" Id="R6f7d5c98c90841f1" /><Relationship Type="http://schemas.openxmlformats.org/officeDocument/2006/relationships/worksheet" Target="/xl/worksheets/sheet1.xml" Id="Rbd7c931e44bb4aee" /><Relationship Type="http://schemas.openxmlformats.org/officeDocument/2006/relationships/worksheet" Target="/xl/worksheets/sheet2.xml" Id="Ra8f4016fdcfb4fb6" /><Relationship Type="http://schemas.openxmlformats.org/officeDocument/2006/relationships/worksheet" Target="/xl/worksheets/sheet3.xml" Id="R87bf325dfa604519" /><Relationship Type="http://schemas.openxmlformats.org/officeDocument/2006/relationships/worksheet" Target="/xl/worksheets/sheet4.xml" Id="Rb83d6d74671a49ef" /><Relationship Type="http://schemas.openxmlformats.org/officeDocument/2006/relationships/worksheet" Target="/xl/worksheets/sheet5.xml" Id="R3007d7956c744ef2" /><Relationship Type="http://schemas.openxmlformats.org/officeDocument/2006/relationships/worksheet" Target="/xl/worksheets/sheet6.xml" Id="R10e13091443a45d0" /><Relationship Type="http://schemas.openxmlformats.org/officeDocument/2006/relationships/worksheet" Target="/xl/worksheets/sheet7.xml" Id="R8a0fffb689de4b45" /><Relationship Type="http://schemas.openxmlformats.org/officeDocument/2006/relationships/worksheet" Target="/xl/worksheets/sheet8.xml" Id="R9b50c13f0fd747f0" /><Relationship Type="http://schemas.openxmlformats.org/officeDocument/2006/relationships/worksheet" Target="/xl/worksheets/sheet9.xml" Id="Ra60c4956eb484db5" /><Relationship Type="http://schemas.openxmlformats.org/officeDocument/2006/relationships/worksheet" Target="/xl/worksheets/sheet10.xml" Id="Rbe06b3e8079442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62" hidden="0" customWidth="1"/>
    <x:col min="4" max="4" width="42" hidden="0" customWidth="1"/>
  </x:cols>
  <x:sheetData>
    <x:row r="1">
      <x:c r="A1" s="5" t="str">
        <x:v>SERPIFAI Decision Definition Canvas Workbook - V1.0.2 PRE_NATIVE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Before comparing routes, pin the destination, name who is driving, mark the roads that are out of bounds, and decide what evidence would actually make you turn.</x:v>
      </x:c>
      <x:c r="B3" s="12"/>
      <x:c r="C3" s="12"/>
      <x:c r="D3" s="12"/>
      <x:c r="E3" s="12"/>
      <x:c r="F3" s="12"/>
      <x:c r="G3" s="12"/>
      <x:c r="H3" s="12"/>
    </x:row>
    <x:row r="5">
      <x:c r="A5" s="5" t="str">
        <x:v>1</x:v>
      </x:c>
      <x:c r="B5" s="5" t="str">
        <x:v>DECISION_REGISTER</x:v>
      </x:c>
      <x:c r="C5" s="5" t="str">
        <x:v>One decision per row. Enter identity, scope, 3-5 distinct criteria, hard constraints, evidence rule and reopen trigger.</x:v>
      </x:c>
      <x:c r="D5" s="5" t="str">
        <x:v>Primary governed source.</x:v>
      </x:c>
    </x:row>
    <x:row r="6">
      <x:c r="A6" t="str">
        <x:v>2</x:v>
      </x:c>
      <x:c r="B6" t="str">
        <x:v>ALTERNATIVES</x:v>
      </x:c>
      <x:c r="C6" t="str">
        <x:v>Add specific alternative records using one exact machine token vocabulary.</x:v>
      </x:c>
      <x:c r="D6" t="str">
        <x:v>At least two DISTINCT valid alternative types are required.</x:v>
      </x:c>
    </x:row>
    <x:row r="7">
      <x:c r="A7" t="str">
        <x:v>3</x:v>
      </x:c>
      <x:c r="B7" t="str">
        <x:v>CRITERIA</x:v>
      </x:c>
      <x:c r="C7" t="str">
        <x:v>Add detailed same-decision records matching the canonical 3-5 criteria.</x:v>
      </x:c>
      <x:c r="D7" t="str">
        <x:v>Parity is bidirectional: no duplicates, omissions or hidden extras.</x:v>
      </x:c>
    </x:row>
    <x:row r="8">
      <x:c r="A8" t="str">
        <x:v>4</x:v>
      </x:c>
      <x:c r="B8" t="str">
        <x:v>CANVAS</x:v>
      </x:c>
      <x:c r="C8" t="str">
        <x:v>Review one Decision ID in guided form.</x:v>
      </x:c>
      <x:c r="D8" t="str">
        <x:v>Display surface only; not a second source of truth.</x:v>
      </x:c>
    </x:row>
    <x:row r="9">
      <x:c r="A9" t="str">
        <x:v>5</x:v>
      </x:c>
      <x:c r="B9" t="str">
        <x:v>HANDOFF</x:v>
      </x:c>
      <x:c r="C9" t="str">
        <x:v>Share only when READY TO SHARE.</x:v>
      </x:c>
      <x:c r="D9" t="str">
        <x:v>Every canonical snapshot field is tamper-checked.</x:v>
      </x:c>
    </x:row>
    <x:row r="10">
      <x:c r="A10" t="str">
        <x:v>6</x:v>
      </x:c>
      <x:c r="B10" t="str">
        <x:v>EXAMPLE</x:v>
      </x:c>
      <x:c r="C10" t="str">
        <x:v>Use the fictional example and QA map.</x:v>
      </x:c>
      <x:c r="D10" t="str">
        <x:v>No fictional example is a client result.</x:v>
      </x:c>
    </x:row>
    <x:row r="11">
      <x:c r="A11" t="str">
        <x:v>7</x:v>
      </x:c>
      <x:c r="B11" t="str">
        <x:v>CHANGE_LOG</x:v>
      </x:c>
      <x:c r="C11" t="str">
        <x:v>Record material post-freeze changes.</x:v>
      </x:c>
      <x:c r="D11" t="str">
        <x:v>No silent baseline change.</x:v>
      </x:c>
    </x:row>
    <x:row r="13">
      <x:c r="A13" s="12" t="str">
        <x:v>Fresh-container compatibility design: no inherited A61 OOXML, no data-validation objects, no tables, no conditional formatting, no TEXTJOIN, no LET/LAMBDA/FILTER/UNIQUE/INDIRECT/OFFSET. Formulas use established IF/AND/OR/EXACT/COUNTIF/COUNTIFS/INDEX/MATCH/UPPER/TRIM/TEXT and concatenation.</x:v>
      </x:c>
      <x:c r="B13" s="12"/>
      <x:c r="C13" s="12"/>
      <x:c r="D13" s="12"/>
      <x:c r="E13" s="12"/>
      <x:c r="F13" s="12"/>
      <x:c r="G13" s="12"/>
      <x:c r="H13" s="12"/>
    </x:row>
  </x:sheetData>
  <x:mergeCells>
    <x:mergeCell ref="A1:H1"/>
    <x:mergeCell ref="A3:H3"/>
    <x:mergeCell ref="A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4" hidden="0" customWidth="1"/>
    <x:col min="4" max="4" width="42" hidden="0" customWidth="1"/>
    <x:col min="5" max="5" width="50" hidden="0" customWidth="1"/>
    <x:col min="6" max="6" width="50" hidden="0" customWidth="1"/>
    <x:col min="7" max="7" width="44" hidden="0" customWidth="1"/>
    <x:col min="8" max="8" width="48" hidden="0" customWidth="1"/>
    <x:col min="9" max="9" width="32" hidden="0" customWidth="1"/>
    <x:col min="10" max="10" width="24" hidden="0" customWidth="1"/>
    <x:col min="11" max="11" width="44" hidden="0" customWidth="1"/>
    <x:col min="12" max="12" width="48" hidden="0" customWidth="1"/>
    <x:col min="13" max="13" width="22" hidden="0" customWidth="1"/>
    <x:col min="14" max="14" width="26" hidden="0" customWidth="1"/>
    <x:col min="15" max="15" width="26" hidden="0" customWidth="1"/>
    <x:col min="16" max="16" width="32" hidden="0" customWidth="1"/>
    <x:col min="17" max="17" width="25" hidden="0" customWidth="1"/>
    <x:col min="18" max="18" width="18" hidden="0" customWidth="1"/>
    <x:col min="19" max="19" width="18" hidden="0" customWidth="1"/>
    <x:col min="20" max="20" width="30" hidden="0" customWidth="1"/>
    <x:col min="21" max="21" width="46" hidden="0" customWidth="1"/>
    <x:col min="22" max="22" width="90" hidden="0" customWidth="1"/>
    <x:col min="23" max="23" width="52" hidden="0" customWidth="1"/>
    <x:col min="24" max="24" width="24" hidden="0" customWidth="1"/>
    <x:col min="25" max="25" width="25" hidden="0" customWidth="1"/>
    <x:col min="26" max="26" width="48" hidden="0" customWidth="1"/>
    <x:col min="27" max="27" width="72" hidden="0" customWidth="1"/>
    <x:col min="28" max="28" width="72" hidden="0" customWidth="1"/>
    <x:col min="29" max="29" width="28" hidden="0" customWidth="1"/>
    <x:col min="30" max="30" width="28" hidden="0" customWidth="1"/>
    <x:col min="31" max="31" width="30" hidden="0" customWidth="1"/>
    <x:col min="32" max="32" width="28" hidden="0" customWidth="1"/>
    <x:col min="33" max="33" width="28" hidden="0" customWidth="1"/>
    <x:col min="34" max="34" width="28" hidden="0" customWidth="1"/>
    <x:col min="35" max="35" width="16" hidden="0" customWidth="1"/>
  </x:cols>
  <x:sheetData>
    <x:row r="1">
      <x:c r="A1" s="5" t="str">
        <x:v>Decision ID</x:v>
      </x:c>
      <x:c r="B1" s="5" t="str">
        <x:v>Decision owner</x:v>
      </x:c>
      <x:c r="C1" s="5" t="str">
        <x:v>Decision date</x:v>
      </x:c>
      <x:c r="D1" s="5" t="str">
        <x:v>Specific action under decision</x:v>
      </x:c>
      <x:c r="E1" s="5" t="str">
        <x:v>Buyer + material job</x:v>
      </x:c>
      <x:c r="F1" s="5" t="str">
        <x:v>Offer / use-case boundary</x:v>
      </x:c>
      <x:c r="G1" s="5" t="str">
        <x:v>Market / geography / evidence window</x:v>
      </x:c>
      <x:c r="H1" s="5" t="str">
        <x:v>Explicit exclusions</x:v>
      </x:c>
      <x:c r="I1" s="5" t="str">
        <x:v>Evidence threshold</x:v>
      </x:c>
      <x:c r="J1" s="5" t="str">
        <x:v>Research can change action</x:v>
      </x:c>
      <x:c r="K1" s="5" t="str">
        <x:v>Actions evidence may change</x:v>
      </x:c>
      <x:c r="L1" s="5" t="str">
        <x:v>Reopen trigger</x:v>
      </x:c>
      <x:c r="M1" s="5" t="str">
        <x:v>Owner / reviewer</x:v>
      </x:c>
      <x:c r="N1" s="5" t="str">
        <x:v>ID control</x:v>
      </x:c>
      <x:c r="O1" s="5" t="str">
        <x:v>Required-field control</x:v>
      </x:c>
      <x:c r="P1" s="5" t="str">
        <x:v>Evidence-token control</x:v>
      </x:c>
      <x:c r="Q1" s="5" t="str">
        <x:v>Action-token control</x:v>
      </x:c>
      <x:c r="R1" s="5" t="str">
        <x:v>Distinct alternative types</x:v>
      </x:c>
      <x:c r="S1" s="5" t="str">
        <x:v>Valid material criteria</x:v>
      </x:c>
      <x:c r="T1" s="5" t="str">
        <x:v>Readiness</x:v>
      </x:c>
      <x:c r="U1" s="5" t="str">
        <x:v>Next action</x:v>
      </x:c>
      <x:c r="V1" s="5" t="str">
        <x:v>Decision Contract</x:v>
      </x:c>
      <x:c r="W1" s="5" t="str">
        <x:v>Custom evidence rule</x:v>
      </x:c>
      <x:c r="X1" s="5" t="str">
        <x:v>Quality tests completed</x:v>
      </x:c>
      <x:c r="Y1" s="5" t="str">
        <x:v>Quality-token control</x:v>
      </x:c>
      <x:c r="Z1" s="5" t="str">
        <x:v>Hard constraints</x:v>
      </x:c>
      <x:c r="AA1" s="5" t="str">
        <x:v>Alternative universe</x:v>
      </x:c>
      <x:c r="AB1" s="5" t="str">
        <x:v>Material criteria</x:v>
      </x:c>
      <x:c r="AC1" s="5" t="str">
        <x:v>Criterion 1</x:v>
      </x:c>
      <x:c r="AD1" s="5" t="str">
        <x:v>Criterion 2</x:v>
      </x:c>
      <x:c r="AE1" s="5" t="str">
        <x:v>Criterion 3</x:v>
      </x:c>
      <x:c r="AF1" s="5" t="str">
        <x:v>Criterion 4 (optional)</x:v>
      </x:c>
      <x:c r="AG1" s="5" t="str">
        <x:v>Criterion 5 (optional)</x:v>
      </x:c>
      <x:c r="AH1" s="5" t="str">
        <x:v>Criteria parity control</x:v>
      </x:c>
      <x:c r="AI1" s="5" t="str">
        <x:v>Criteria count</x:v>
      </x:c>
      <x:c r="AJ1" s="5" t="str">
        <x:v>Norm C1</x:v>
      </x:c>
      <x:c r="AK1" s="5" t="str">
        <x:v>Norm C2</x:v>
      </x:c>
      <x:c r="AL1" s="5" t="str">
        <x:v>Norm C3</x:v>
      </x:c>
      <x:c r="AM1" s="5" t="str">
        <x:v>Norm C4</x:v>
      </x:c>
      <x:c r="AN1" s="5" t="str">
        <x:v>Norm C5</x:v>
      </x:c>
      <x:c r="AO1" s="5" t="str">
        <x:v>DIRECT present</x:v>
      </x:c>
      <x:c r="AP1" s="5" t="str">
        <x:v>ADJACENT present</x:v>
      </x:c>
      <x:c r="AQ1" s="5" t="str">
        <x:v>SUBSTITUTE / SERVICE present</x:v>
      </x:c>
      <x:c r="AR1" s="5" t="str">
        <x:v>INTERNAL BUILD present</x:v>
      </x:c>
      <x:c r="AS1" s="5" t="str">
        <x:v>STATUS QUO present</x:v>
      </x:c>
      <x:c r="AT1" s="5" t="str">
        <x:v>Alternative diversity control</x:v>
      </x:c>
    </x:row>
    <x:row r="6">
      <x:c r="A6" s="18" t="str">
        <x:v>DDC-FICTIONAL-001</x:v>
      </x:c>
      <x:c r="B6" s="18" t="str">
        <x:v>VP Marketing</x:v>
      </x:c>
      <x:c r="C6" s="32" t="n">
        <x:v>46310</x:v>
      </x:c>
      <x:c r="D6" s="18" t="str">
        <x:v>fund, defer or narrow a UK professional-services segment pilot</x:v>
      </x:c>
      <x:c r="E6" s="18" t="str">
        <x:v>operations leaders at 50-250 employee professional-services firms choosing a workflow system for multi-team intake and approval</x:v>
      </x:c>
      <x:c r="F6" s="18" t="str">
        <x:v>packaged intake, approval and audit workflow; integration-only tooling is adjacent unless it can own the buyer outcome</x:v>
      </x:c>
      <x:c r="G6" s="18" t="str">
        <x:v>UK mid-market direct-sales motion; current 2026 offer and buying conditions</x:v>
      </x:c>
      <x:c r="H6" s="18" t="str">
        <x:v>directories, marketplaces and generic integration tools unless evidence shows they can own the same buyer outcome</x:v>
      </x:c>
      <x:c r="I6" s="18" t="str">
        <x:v>CURRENT ATTRIBUTABLE MIXED</x:v>
      </x:c>
      <x:c r="J6" s="18" t="str">
        <x:v>YES</x:v>
      </x:c>
      <x:c r="K6" s="18" t="str">
        <x:v>fund pilot / defer / narrow segment / change comparison set</x:v>
      </x:c>
      <x:c r="L6" s="18" t="str">
        <x:v>buyer segment, offer, pricing model, regulatory constraint or implementation architecture changes materially</x:v>
      </x:c>
      <x:c r="M6" s="18" t="str">
        <x:v>Founder / decision owner</x:v>
      </x:c>
      <x:c r="N6" s="24" t="str">
        <x:f>IF(A6="","",IF(COUNTIF($A$6:$A$205,A6)=1,"VALID","INVALID - DUPLICATE DECISION ID"))</x:f>
        <x:v>VALID</x:v>
      </x:c>
      <x:c r="O6" s="24" t="str">
        <x:f>IF(A6="","",IF(AND(B6&lt;&gt;"",C6&lt;&gt;"",D6&lt;&gt;"",E6&lt;&gt;"",F6&lt;&gt;"",G6&lt;&gt;"",H6&lt;&gt;"",K6&lt;&gt;"",L6&lt;&gt;"",M6&lt;&gt;"",Z6&lt;&gt;"",AC6&lt;&gt;"",AD6&lt;&gt;"",AE6&lt;&gt;""),"VALID","INVALID - REQUIRED FIELD"))</x:f>
        <x:v>VALID</x:v>
      </x:c>
      <x:c r="P6" s="24" t="str">
        <x:f>IF(A6="","",IF(AND(OR(EXACT(I6,"CURRENT ATTRIBUTABLE OBSERVED"),EXACT(I6,"CURRENT ATTRIBUTABLE MIXED"),EXACT(I6,"CUSTOM")),IF(EXACT(I6,"CUSTOM"),W6&lt;&gt;"",TRUE)),"VALID","INVALID - EVIDENCE TOKEN / CUSTOM RULE"))</x:f>
        <x:v>VALID</x:v>
      </x:c>
      <x:c r="Q6" s="24" t="str">
        <x:f>IF(A6="","",IF(OR(EXACT(J6,"YES"),EXACT(J6,"UNCLEAR"),EXACT(J6,"NO")),"VALID","INVALID - ACTION TOKEN"))</x:f>
        <x:v>VALID</x:v>
      </x:c>
      <x:c r="R6" s="24" t="n">
        <x:f>IF(A6="","",SUM(AO6:AS6))</x:f>
        <x:v>5</x:v>
      </x:c>
      <x:c r="S6" s="24" t="n">
        <x:f>IF(A6="","",COUNTIFS(CRITERIA!$B$6:$B$205,A6,CRITERIA!$G$6:$G$205,"YES",CRITERIA!$L$6:$L$205,"VALID"))</x:f>
        <x:v>5</x:v>
      </x:c>
      <x:c r="T6" s="24" t="str">
        <x:f>IF(A6="","",IF(Q6&lt;&gt;"VALID","REPAIR CANVAS",IF(EXACT(J6,"NO"),"STOP - RESEARCH NOT JUSTIFIED",IF(OR(N6&lt;&gt;"VALID",O6&lt;&gt;"VALID",P6&lt;&gt;"VALID",Y6&lt;&gt;"VALID",AH6&lt;&gt;"VALID",AT6&lt;&gt;"VALID",EXACT(J6,"UNCLEAR"),X6&lt;&gt;"YES"),"REPAIR CANVAS","READY TO RESEARCH"))))</x:f>
        <x:v>READY TO RESEARCH</x:v>
      </x:c>
      <x:c r="U6" s="24" t="str">
        <x:f>IF(A6="","",IF(T6="READY TO RESEARCH","Freeze this Decision Contract, then conduct the Evidence Audit.",IF(T6="STOP - RESEARCH NOT JUSTIFIED","State the real purpose of the work or reopen the decision before competitor research.","Repair the named controls before collecting competitor evidence.")))</x:f>
        <x:v>Freeze this Decision Contract, then conduct the Evidence Audit.</x:v>
      </x:c>
      <x:c r="V6" s="24" t="str">
        <x:f>IF(A6="","",IF(T6="READY TO RESEARCH","Decision ID "&amp;A6&amp;". By "&amp;TEXT(C6,"yyyy-mm-dd")&amp;", "&amp;B6&amp;" will decide whether to "&amp;D6&amp;" for "&amp;E6&amp;", within "&amp;F6&amp;" and "&amp;G6&amp;". Permitted alternative universe: "&amp;AA6&amp;". Explicit exclusions: "&amp;H6&amp;". Material criteria: "&amp;AB6&amp;". Hard constraints: "&amp;Z6&amp;". Evidence threshold: "&amp;I6&amp;IF(EXACT(I6,"CUSTOM")," - "&amp;W6,"")&amp;". Evidence may change: "&amp;K6&amp;". Reopen if "&amp;L6&amp;".","NOT READY - complete or repair the governed canvas before handoff."))</x:f>
        <x:v>Decision ID DDC-FICTIONAL-001. By 2026-10-15, VP Marketing will decide whether to fund, defer or narrow a UK professional-services segment pilot for operations leaders at 50-250 employee professional-services firms choosing a workflow system for multi-team intake and approval, within packaged intake, approval and audit workflow; integration-only tooling is adjacent unless it can own the buyer outcome and UK mid-market direct-sales motion; current 2026 offer and buying conditions. Permitted alternative universe: DIRECT; ADJACENT; SUBSTITUTE / SERVICE; INTERNAL BUILD; STATUS QUO. Explicit exclusions: directories, marketplaces and generic integration tools unless evidence shows they can own the same buyer outcome. Material criteria: Buyer-job fit; Implementation burden; Security and procurement fit; Switching / exit burden; Commercial model. Hard constraints: pilot must fit the planning-cycle deadline and existing identity architecture. Evidence threshold: CURRENT ATTRIBUTABLE MIXED. Evidence may change: fund pilot / defer / narrow segment / change comparison set. Reopen if buyer segment, offer, pricing model, regulatory constraint or implementation architecture changes materially.</x:v>
      </x:c>
      <x:c r="W6" s="18" t="str"/>
      <x:c r="X6" s="18" t="str">
        <x:v>YES</x:v>
      </x:c>
      <x:c r="Y6" s="24" t="str">
        <x:f>IF(A6="","",IF(OR(EXACT(X6,"YES"),EXACT(X6,"NO")),"VALID","INVALID - QUALITY TOKEN"))</x:f>
        <x:v>VALID</x:v>
      </x:c>
      <x:c r="Z6" s="18" t="str">
        <x:v>pilot must fit the planning-cycle deadline and existing identity architecture</x:v>
      </x:c>
      <x:c r="AA6" s="18" t="str">
        <x:f>IF(A6="","",IF(AT6&lt;&gt;"VALID","NOT READY - ALTERNATIVES",IF(AO6=1,"DIRECT","")&amp;IF(AP6=1,IF(AO6=1,"; ","")&amp;"ADJACENT","")&amp;IF(AQ6=1,IF(SUM(AO6:AP6)&gt;0,"; ","")&amp;"SUBSTITUTE / SERVICE","")&amp;IF(AR6=1,IF(SUM(AO6:AQ6)&gt;0,"; ","")&amp;"INTERNAL BUILD","")&amp;IF(AS6=1,IF(SUM(AO6:AR6)&gt;0,"; ","")&amp;"STATUS QUO","")))</x:f>
        <x:v>DIRECT; ADJACENT; SUBSTITUTE / SERVICE; INTERNAL BUILD; STATUS QUO</x:v>
      </x:c>
      <x:c r="AB6" s="18" t="str">
        <x:f>IF(A6="","",IF(AH6&lt;&gt;"VALID","NOT READY - CRITERIA",AC6&amp;"; "&amp;AD6&amp;"; "&amp;AE6&amp;IF(AF6&lt;&gt;"","; "&amp;AF6,"")&amp;IF(AG6&lt;&gt;"","; "&amp;AG6,"")))</x:f>
        <x:v>Buyer-job fit; Implementation burden; Security and procurement fit; Switching / exit burden; Commercial model</x:v>
      </x:c>
      <x:c r="AC6" s="18" t="str">
        <x:v>Buyer-job fit</x:v>
      </x:c>
      <x:c r="AD6" s="18" t="str">
        <x:v>Implementation burden</x:v>
      </x:c>
      <x:c r="AE6" s="18" t="str">
        <x:v>Security and procurement fit</x:v>
      </x:c>
      <x:c r="AF6" s="18" t="str">
        <x:v>Switching / exit burden</x:v>
      </x:c>
      <x:c r="AG6" s="18" t="str">
        <x:v>Commercial model</x:v>
      </x:c>
      <x:c r="AH6" s="24" t="str">
        <x:f>IF(A6="","",IF(AND(AI6&gt;=3,AI6&lt;=5,AJ6&lt;&gt;"",AK6&lt;&gt;"",AL6&lt;&gt;"",S6=AI6,COUNTIF($AJ6:$AN6,AJ6)=1,COUNTIF($AJ6:$AN6,AK6)=1,COUNTIF($AJ6:$AN6,AL6)=1,IF(AM6="",TRUE,COUNTIF($AJ6:$AN6,AM6)=1),IF(AN6="",TRUE,COUNTIF($AJ6:$AN6,AN6)=1),COUNTIFS(CRITERIA!$B$6:$B$205,A6,CRITERIA!$M$6:$M$205,AJ6,CRITERIA!$G$6:$G$205,"YES",CRITERIA!$L$6:$L$205,"VALID")=1,COUNTIFS(CRITERIA!$B$6:$B$205,A6,CRITERIA!$M$6:$M$205,AK6,CRITERIA!$G$6:$G$205,"YES",CRITERIA!$L$6:$L$205,"VALID")=1,COUNTIFS(CRITERIA!$B$6:$B$205,A6,CRITERIA!$M$6:$M$205,AL6,CRITERIA!$G$6:$G$205,"YES",CRITERIA!$L$6:$L$205,"VALID")=1,IF(AM6="",TRUE,COUNTIFS(CRITERIA!$B$6:$B$205,A6,CRITERIA!$M$6:$M$205,AM6,CRITERIA!$G$6:$G$205,"YES",CRITERIA!$L$6:$L$205,"VALID")=1),IF(AN6="",TRUE,COUNTIFS(CRITERIA!$B$6:$B$205,A6,CRITERIA!$M$6:$M$205,AN6,CRITERIA!$G$6:$G$205,"YES",CRITERIA!$L$6:$L$205,"VALID")=1)),"VALID","INVALID - CRITERIA PARITY"))</x:f>
        <x:v>VALID</x:v>
      </x:c>
      <x:c r="AI6" s="24" t="n">
        <x:f>IF(AC6&lt;&gt;"",1,0)+IF(AD6&lt;&gt;"",1,0)+IF(AE6&lt;&gt;"",1,0)+IF(AF6&lt;&gt;"",1,0)+IF(AG6&lt;&gt;"",1,0)</x:f>
        <x:v>5</x:v>
      </x:c>
      <x:c r="AJ6" s="24" t="str">
        <x:f>IF(AC6="","",UPPER(TRIM(AC6)))</x:f>
        <x:v>BUYER-JOB FIT</x:v>
      </x:c>
      <x:c r="AK6" s="24" t="str">
        <x:f>IF(AD6="","",UPPER(TRIM(AD6)))</x:f>
        <x:v>IMPLEMENTATION BURDEN</x:v>
      </x:c>
      <x:c r="AL6" s="24" t="str">
        <x:f>IF(AE6="","",UPPER(TRIM(AE6)))</x:f>
        <x:v>SECURITY AND PROCUREMENT FIT</x:v>
      </x:c>
      <x:c r="AM6" s="24" t="str">
        <x:f>IF(AF6="","",UPPER(TRIM(AF6)))</x:f>
        <x:v>SWITCHING / EXIT BURDEN</x:v>
      </x:c>
      <x:c r="AN6" s="24" t="str">
        <x:f>IF(AG6="","",UPPER(TRIM(AG6)))</x:f>
        <x:v>COMMERCIAL MODEL</x:v>
      </x:c>
      <x:c r="AO6" s="24" t="n">
        <x:f>IF(A6="","",IF(COUNTIFS(ALTERNATIVES!$B$6:$B$205,A6,ALTERNATIVES!$C$6:$C$205,"DIRECT",ALTERNATIVES!$H$6:$H$205,"VALID")&gt;0,1,0))</x:f>
        <x:v>1</x:v>
      </x:c>
      <x:c r="AP6" s="24" t="n">
        <x:f>IF(A6="","",IF(COUNTIFS(ALTERNATIVES!$B$6:$B$205,A6,ALTERNATIVES!$C$6:$C$205,"ADJACENT",ALTERNATIVES!$H$6:$H$205,"VALID")&gt;0,1,0))</x:f>
        <x:v>1</x:v>
      </x:c>
      <x:c r="AQ6" s="24" t="n">
        <x:f>IF(A6="","",IF(COUNTIFS(ALTERNATIVES!$B$6:$B$205,A6,ALTERNATIVES!$C$6:$C$205,"SUBSTITUTE / SERVICE",ALTERNATIVES!$H$6:$H$205,"VALID")&gt;0,1,0))</x:f>
        <x:v>1</x:v>
      </x:c>
      <x:c r="AR6" s="24" t="n">
        <x:f>IF(A6="","",IF(COUNTIFS(ALTERNATIVES!$B$6:$B$205,A6,ALTERNATIVES!$C$6:$C$205,"INTERNAL BUILD",ALTERNATIVES!$H$6:$H$205,"VALID")&gt;0,1,0))</x:f>
        <x:v>1</x:v>
      </x:c>
      <x:c r="AS6" s="24" t="n">
        <x:f>IF(A6="","",IF(COUNTIFS(ALTERNATIVES!$B$6:$B$205,A6,ALTERNATIVES!$C$6:$C$205,"STATUS QUO",ALTERNATIVES!$H$6:$H$205,"VALID")&gt;0,1,0))</x:f>
        <x:v>1</x:v>
      </x:c>
      <x:c r="AT6" s="24" t="str">
        <x:f>IF(A6="","",IF(R6&gt;=2,"VALID","INVALID - ALTERNATIVE DIVERSITY"))</x:f>
        <x:v>VALID</x:v>
      </x:c>
    </x:row>
    <x:row r="7">
      <x:c r="A7" s="18"/>
      <x:c r="B7" s="18"/>
      <x:c r="C7" s="32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24" t="str">
        <x:f>IF(A7="","",IF(COUNTIF($A$6:$A$205,A7)=1,"VALID","INVALID - DUPLICATE DECISION ID"))</x:f>
      </x:c>
      <x:c r="O7" s="24" t="str">
        <x:f>IF(A7="","",IF(AND(B7&lt;&gt;"",C7&lt;&gt;"",D7&lt;&gt;"",E7&lt;&gt;"",F7&lt;&gt;"",G7&lt;&gt;"",H7&lt;&gt;"",K7&lt;&gt;"",L7&lt;&gt;"",M7&lt;&gt;"",Z7&lt;&gt;"",AC7&lt;&gt;"",AD7&lt;&gt;"",AE7&lt;&gt;""),"VALID","INVALID - REQUIRED FIELD"))</x:f>
      </x:c>
      <x:c r="P7" s="24" t="str">
        <x:f>IF(A7="","",IF(AND(OR(EXACT(I7,"CURRENT ATTRIBUTABLE OBSERVED"),EXACT(I7,"CURRENT ATTRIBUTABLE MIXED"),EXACT(I7,"CUSTOM")),IF(EXACT(I7,"CUSTOM"),W7&lt;&gt;"",TRUE)),"VALID","INVALID - EVIDENCE TOKEN / CUSTOM RULE"))</x:f>
      </x:c>
      <x:c r="Q7" s="24" t="str">
        <x:f>IF(A7="","",IF(OR(EXACT(J7,"YES"),EXACT(J7,"UNCLEAR"),EXACT(J7,"NO")),"VALID","INVALID - ACTION TOKEN"))</x:f>
      </x:c>
      <x:c r="R7" s="24" t="str">
        <x:f>IF(A7="","",SUM(AO7:AS7))</x:f>
      </x:c>
      <x:c r="S7" s="24" t="str">
        <x:f>IF(A7="","",COUNTIFS(CRITERIA!$B$6:$B$205,A7,CRITERIA!$G$6:$G$205,"YES",CRITERIA!$L$6:$L$205,"VALID"))</x:f>
      </x:c>
      <x:c r="T7" s="24" t="str">
        <x:f>IF(A7="","",IF(Q7&lt;&gt;"VALID","REPAIR CANVAS",IF(EXACT(J7,"NO"),"STOP - RESEARCH NOT JUSTIFIED",IF(OR(N7&lt;&gt;"VALID",O7&lt;&gt;"VALID",P7&lt;&gt;"VALID",Y7&lt;&gt;"VALID",AH7&lt;&gt;"VALID",AT7&lt;&gt;"VALID",EXACT(J7,"UNCLEAR"),X7&lt;&gt;"YES"),"REPAIR CANVAS","READY TO RESEARCH"))))</x:f>
      </x:c>
      <x:c r="U7" s="24" t="str">
        <x:f>IF(A7="","",IF(T7="READY TO RESEARCH","Freeze this Decision Contract, then conduct the Evidence Audit.",IF(T7="STOP - RESEARCH NOT JUSTIFIED","State the real purpose of the work or reopen the decision before competitor research.","Repair the named controls before collecting competitor evidence.")))</x:f>
      </x:c>
      <x:c r="V7" s="24" t="str">
        <x:f>IF(A7="","",IF(T7="READY TO RESEARCH","Decision ID "&amp;A7&amp;". By "&amp;TEXT(C7,"yyyy-mm-dd")&amp;", "&amp;B7&amp;" will decide whether to "&amp;D7&amp;" for "&amp;E7&amp;", within "&amp;F7&amp;" and "&amp;G7&amp;". Permitted alternative universe: "&amp;AA7&amp;". Explicit exclusions: "&amp;H7&amp;". Material criteria: "&amp;AB7&amp;". Hard constraints: "&amp;Z7&amp;". Evidence threshold: "&amp;I7&amp;IF(EXACT(I7,"CUSTOM")," - "&amp;W7,"")&amp;". Evidence may change: "&amp;K7&amp;". Reopen if "&amp;L7&amp;".","NOT READY - complete or repair the governed canvas before handoff."))</x:f>
      </x:c>
      <x:c r="W7" s="18"/>
      <x:c r="X7" s="18"/>
      <x:c r="Y7" s="24" t="str">
        <x:f>IF(A7="","",IF(OR(EXACT(X7,"YES"),EXACT(X7,"NO")),"VALID","INVALID - QUALITY TOKEN"))</x:f>
      </x:c>
      <x:c r="Z7" s="18"/>
      <x:c r="AA7" s="18" t="str">
        <x:f>IF(A7="","",IF(AT7&lt;&gt;"VALID","NOT READY - ALTERNATIVES",IF(AO7=1,"DIRECT","")&amp;IF(AP7=1,IF(AO7=1,"; ","")&amp;"ADJACENT","")&amp;IF(AQ7=1,IF(SUM(AO7:AP7)&gt;0,"; ","")&amp;"SUBSTITUTE / SERVICE","")&amp;IF(AR7=1,IF(SUM(AO7:AQ7)&gt;0,"; ","")&amp;"INTERNAL BUILD","")&amp;IF(AS7=1,IF(SUM(AO7:AR7)&gt;0,"; ","")&amp;"STATUS QUO","")))</x:f>
      </x:c>
      <x:c r="AB7" s="18" t="str">
        <x:f>IF(A7="","",IF(AH7&lt;&gt;"VALID","NOT READY - CRITERIA",AC7&amp;"; "&amp;AD7&amp;"; "&amp;AE7&amp;IF(AF7&lt;&gt;"","; "&amp;AF7,"")&amp;IF(AG7&lt;&gt;"","; "&amp;AG7,"")))</x:f>
      </x:c>
      <x:c r="AC7" s="18"/>
      <x:c r="AD7" s="18"/>
      <x:c r="AE7" s="18"/>
      <x:c r="AF7" s="18"/>
      <x:c r="AG7" s="18"/>
      <x:c r="AH7" s="24" t="str">
        <x:f>IF(A7="","",IF(AND(AI7&gt;=3,AI7&lt;=5,AJ7&lt;&gt;"",AK7&lt;&gt;"",AL7&lt;&gt;"",S7=AI7,COUNTIF($AJ7:$AN7,AJ7)=1,COUNTIF($AJ7:$AN7,AK7)=1,COUNTIF($AJ7:$AN7,AL7)=1,IF(AM7="",TRUE,COUNTIF($AJ7:$AN7,AM7)=1),IF(AN7="",TRUE,COUNTIF($AJ7:$AN7,AN7)=1),COUNTIFS(CRITERIA!$B$6:$B$205,A7,CRITERIA!$M$6:$M$205,AJ7,CRITERIA!$G$6:$G$205,"YES",CRITERIA!$L$6:$L$205,"VALID")=1,COUNTIFS(CRITERIA!$B$6:$B$205,A7,CRITERIA!$M$6:$M$205,AK7,CRITERIA!$G$6:$G$205,"YES",CRITERIA!$L$6:$L$205,"VALID")=1,COUNTIFS(CRITERIA!$B$6:$B$205,A7,CRITERIA!$M$6:$M$205,AL7,CRITERIA!$G$6:$G$205,"YES",CRITERIA!$L$6:$L$205,"VALID")=1,IF(AM7="",TRUE,COUNTIFS(CRITERIA!$B$6:$B$205,A7,CRITERIA!$M$6:$M$205,AM7,CRITERIA!$G$6:$G$205,"YES",CRITERIA!$L$6:$L$205,"VALID")=1),IF(AN7="",TRUE,COUNTIFS(CRITERIA!$B$6:$B$205,A7,CRITERIA!$M$6:$M$205,AN7,CRITERIA!$G$6:$G$205,"YES",CRITERIA!$L$6:$L$205,"VALID")=1)),"VALID","INVALID - CRITERIA PARITY"))</x:f>
      </x:c>
      <x:c r="AI7" s="24" t="n">
        <x:f>IF(AC7&lt;&gt;"",1,0)+IF(AD7&lt;&gt;"",1,0)+IF(AE7&lt;&gt;"",1,0)+IF(AF7&lt;&gt;"",1,0)+IF(AG7&lt;&gt;"",1,0)</x:f>
        <x:v>0</x:v>
      </x:c>
      <x:c r="AJ7" s="24" t="str">
        <x:f>IF(AC7="","",UPPER(TRIM(AC7)))</x:f>
      </x:c>
      <x:c r="AK7" s="24" t="str">
        <x:f>IF(AD7="","",UPPER(TRIM(AD7)))</x:f>
      </x:c>
      <x:c r="AL7" s="24" t="str">
        <x:f>IF(AE7="","",UPPER(TRIM(AE7)))</x:f>
      </x:c>
      <x:c r="AM7" s="24" t="str">
        <x:f>IF(AF7="","",UPPER(TRIM(AF7)))</x:f>
      </x:c>
      <x:c r="AN7" s="24" t="str">
        <x:f>IF(AG7="","",UPPER(TRIM(AG7)))</x:f>
      </x:c>
      <x:c r="AO7" s="24" t="str">
        <x:f>IF(A7="","",IF(COUNTIFS(ALTERNATIVES!$B$6:$B$205,A7,ALTERNATIVES!$C$6:$C$205,"DIRECT",ALTERNATIVES!$H$6:$H$205,"VALID")&gt;0,1,0))</x:f>
      </x:c>
      <x:c r="AP7" s="24" t="str">
        <x:f>IF(A7="","",IF(COUNTIFS(ALTERNATIVES!$B$6:$B$205,A7,ALTERNATIVES!$C$6:$C$205,"ADJACENT",ALTERNATIVES!$H$6:$H$205,"VALID")&gt;0,1,0))</x:f>
      </x:c>
      <x:c r="AQ7" s="24" t="str">
        <x:f>IF(A7="","",IF(COUNTIFS(ALTERNATIVES!$B$6:$B$205,A7,ALTERNATIVES!$C$6:$C$205,"SUBSTITUTE / SERVICE",ALTERNATIVES!$H$6:$H$205,"VALID")&gt;0,1,0))</x:f>
      </x:c>
      <x:c r="AR7" s="24" t="str">
        <x:f>IF(A7="","",IF(COUNTIFS(ALTERNATIVES!$B$6:$B$205,A7,ALTERNATIVES!$C$6:$C$205,"INTERNAL BUILD",ALTERNATIVES!$H$6:$H$205,"VALID")&gt;0,1,0))</x:f>
      </x:c>
      <x:c r="AS7" s="24" t="str">
        <x:f>IF(A7="","",IF(COUNTIFS(ALTERNATIVES!$B$6:$B$205,A7,ALTERNATIVES!$C$6:$C$205,"STATUS QUO",ALTERNATIVES!$H$6:$H$205,"VALID")&gt;0,1,0))</x:f>
      </x:c>
      <x:c r="AT7" s="24" t="str">
        <x:f>IF(A7="","",IF(R7&gt;=2,"VALID","INVALID - ALTERNATIVE DIVERSITY"))</x:f>
      </x:c>
    </x:row>
    <x:row r="8">
      <x:c r="A8" s="18"/>
      <x:c r="B8" s="18"/>
      <x:c r="C8" s="32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24" t="str">
        <x:f>IF(A8="","",IF(COUNTIF($A$6:$A$205,A8)=1,"VALID","INVALID - DUPLICATE DECISION ID"))</x:f>
      </x:c>
      <x:c r="O8" s="24" t="str">
        <x:f>IF(A8="","",IF(AND(B8&lt;&gt;"",C8&lt;&gt;"",D8&lt;&gt;"",E8&lt;&gt;"",F8&lt;&gt;"",G8&lt;&gt;"",H8&lt;&gt;"",K8&lt;&gt;"",L8&lt;&gt;"",M8&lt;&gt;"",Z8&lt;&gt;"",AC8&lt;&gt;"",AD8&lt;&gt;"",AE8&lt;&gt;""),"VALID","INVALID - REQUIRED FIELD"))</x:f>
      </x:c>
      <x:c r="P8" s="24" t="str">
        <x:f>IF(A8="","",IF(AND(OR(EXACT(I8,"CURRENT ATTRIBUTABLE OBSERVED"),EXACT(I8,"CURRENT ATTRIBUTABLE MIXED"),EXACT(I8,"CUSTOM")),IF(EXACT(I8,"CUSTOM"),W8&lt;&gt;"",TRUE)),"VALID","INVALID - EVIDENCE TOKEN / CUSTOM RULE"))</x:f>
      </x:c>
      <x:c r="Q8" s="24" t="str">
        <x:f>IF(A8="","",IF(OR(EXACT(J8,"YES"),EXACT(J8,"UNCLEAR"),EXACT(J8,"NO")),"VALID","INVALID - ACTION TOKEN"))</x:f>
      </x:c>
      <x:c r="R8" s="24" t="str">
        <x:f>IF(A8="","",SUM(AO8:AS8))</x:f>
      </x:c>
      <x:c r="S8" s="24" t="str">
        <x:f>IF(A8="","",COUNTIFS(CRITERIA!$B$6:$B$205,A8,CRITERIA!$G$6:$G$205,"YES",CRITERIA!$L$6:$L$205,"VALID"))</x:f>
      </x:c>
      <x:c r="T8" s="24" t="str">
        <x:f>IF(A8="","",IF(Q8&lt;&gt;"VALID","REPAIR CANVAS",IF(EXACT(J8,"NO"),"STOP - RESEARCH NOT JUSTIFIED",IF(OR(N8&lt;&gt;"VALID",O8&lt;&gt;"VALID",P8&lt;&gt;"VALID",Y8&lt;&gt;"VALID",AH8&lt;&gt;"VALID",AT8&lt;&gt;"VALID",EXACT(J8,"UNCLEAR"),X8&lt;&gt;"YES"),"REPAIR CANVAS","READY TO RESEARCH"))))</x:f>
      </x:c>
      <x:c r="U8" s="24" t="str">
        <x:f>IF(A8="","",IF(T8="READY TO RESEARCH","Freeze this Decision Contract, then conduct the Evidence Audit.",IF(T8="STOP - RESEARCH NOT JUSTIFIED","State the real purpose of the work or reopen the decision before competitor research.","Repair the named controls before collecting competitor evidence.")))</x:f>
      </x:c>
      <x:c r="V8" s="24" t="str">
        <x:f>IF(A8="","",IF(T8="READY TO RESEARCH","Decision ID "&amp;A8&amp;". By "&amp;TEXT(C8,"yyyy-mm-dd")&amp;", "&amp;B8&amp;" will decide whether to "&amp;D8&amp;" for "&amp;E8&amp;", within "&amp;F8&amp;" and "&amp;G8&amp;". Permitted alternative universe: "&amp;AA8&amp;". Explicit exclusions: "&amp;H8&amp;". Material criteria: "&amp;AB8&amp;". Hard constraints: "&amp;Z8&amp;". Evidence threshold: "&amp;I8&amp;IF(EXACT(I8,"CUSTOM")," - "&amp;W8,"")&amp;". Evidence may change: "&amp;K8&amp;". Reopen if "&amp;L8&amp;".","NOT READY - complete or repair the governed canvas before handoff."))</x:f>
      </x:c>
      <x:c r="W8" s="18"/>
      <x:c r="X8" s="18"/>
      <x:c r="Y8" s="24" t="str">
        <x:f>IF(A8="","",IF(OR(EXACT(X8,"YES"),EXACT(X8,"NO")),"VALID","INVALID - QUALITY TOKEN"))</x:f>
      </x:c>
      <x:c r="Z8" s="18"/>
      <x:c r="AA8" s="18" t="str">
        <x:f>IF(A8="","",IF(AT8&lt;&gt;"VALID","NOT READY - ALTERNATIVES",IF(AO8=1,"DIRECT","")&amp;IF(AP8=1,IF(AO8=1,"; ","")&amp;"ADJACENT","")&amp;IF(AQ8=1,IF(SUM(AO8:AP8)&gt;0,"; ","")&amp;"SUBSTITUTE / SERVICE","")&amp;IF(AR8=1,IF(SUM(AO8:AQ8)&gt;0,"; ","")&amp;"INTERNAL BUILD","")&amp;IF(AS8=1,IF(SUM(AO8:AR8)&gt;0,"; ","")&amp;"STATUS QUO","")))</x:f>
      </x:c>
      <x:c r="AB8" s="18" t="str">
        <x:f>IF(A8="","",IF(AH8&lt;&gt;"VALID","NOT READY - CRITERIA",AC8&amp;"; "&amp;AD8&amp;"; "&amp;AE8&amp;IF(AF8&lt;&gt;"","; "&amp;AF8,"")&amp;IF(AG8&lt;&gt;"","; "&amp;AG8,"")))</x:f>
      </x:c>
      <x:c r="AC8" s="18"/>
      <x:c r="AD8" s="18"/>
      <x:c r="AE8" s="18"/>
      <x:c r="AF8" s="18"/>
      <x:c r="AG8" s="18"/>
      <x:c r="AH8" s="24" t="str">
        <x:f>IF(A8="","",IF(AND(AI8&gt;=3,AI8&lt;=5,AJ8&lt;&gt;"",AK8&lt;&gt;"",AL8&lt;&gt;"",S8=AI8,COUNTIF($AJ8:$AN8,AJ8)=1,COUNTIF($AJ8:$AN8,AK8)=1,COUNTIF($AJ8:$AN8,AL8)=1,IF(AM8="",TRUE,COUNTIF($AJ8:$AN8,AM8)=1),IF(AN8="",TRUE,COUNTIF($AJ8:$AN8,AN8)=1),COUNTIFS(CRITERIA!$B$6:$B$205,A8,CRITERIA!$M$6:$M$205,AJ8,CRITERIA!$G$6:$G$205,"YES",CRITERIA!$L$6:$L$205,"VALID")=1,COUNTIFS(CRITERIA!$B$6:$B$205,A8,CRITERIA!$M$6:$M$205,AK8,CRITERIA!$G$6:$G$205,"YES",CRITERIA!$L$6:$L$205,"VALID")=1,COUNTIFS(CRITERIA!$B$6:$B$205,A8,CRITERIA!$M$6:$M$205,AL8,CRITERIA!$G$6:$G$205,"YES",CRITERIA!$L$6:$L$205,"VALID")=1,IF(AM8="",TRUE,COUNTIFS(CRITERIA!$B$6:$B$205,A8,CRITERIA!$M$6:$M$205,AM8,CRITERIA!$G$6:$G$205,"YES",CRITERIA!$L$6:$L$205,"VALID")=1),IF(AN8="",TRUE,COUNTIFS(CRITERIA!$B$6:$B$205,A8,CRITERIA!$M$6:$M$205,AN8,CRITERIA!$G$6:$G$205,"YES",CRITERIA!$L$6:$L$205,"VALID")=1)),"VALID","INVALID - CRITERIA PARITY"))</x:f>
      </x:c>
      <x:c r="AI8" s="24" t="n">
        <x:f>IF(AC8&lt;&gt;"",1,0)+IF(AD8&lt;&gt;"",1,0)+IF(AE8&lt;&gt;"",1,0)+IF(AF8&lt;&gt;"",1,0)+IF(AG8&lt;&gt;"",1,0)</x:f>
        <x:v>0</x:v>
      </x:c>
      <x:c r="AJ8" s="24" t="str">
        <x:f>IF(AC8="","",UPPER(TRIM(AC8)))</x:f>
      </x:c>
      <x:c r="AK8" s="24" t="str">
        <x:f>IF(AD8="","",UPPER(TRIM(AD8)))</x:f>
      </x:c>
      <x:c r="AL8" s="24" t="str">
        <x:f>IF(AE8="","",UPPER(TRIM(AE8)))</x:f>
      </x:c>
      <x:c r="AM8" s="24" t="str">
        <x:f>IF(AF8="","",UPPER(TRIM(AF8)))</x:f>
      </x:c>
      <x:c r="AN8" s="24" t="str">
        <x:f>IF(AG8="","",UPPER(TRIM(AG8)))</x:f>
      </x:c>
      <x:c r="AO8" s="24" t="str">
        <x:f>IF(A8="","",IF(COUNTIFS(ALTERNATIVES!$B$6:$B$205,A8,ALTERNATIVES!$C$6:$C$205,"DIRECT",ALTERNATIVES!$H$6:$H$205,"VALID")&gt;0,1,0))</x:f>
      </x:c>
      <x:c r="AP8" s="24" t="str">
        <x:f>IF(A8="","",IF(COUNTIFS(ALTERNATIVES!$B$6:$B$205,A8,ALTERNATIVES!$C$6:$C$205,"ADJACENT",ALTERNATIVES!$H$6:$H$205,"VALID")&gt;0,1,0))</x:f>
      </x:c>
      <x:c r="AQ8" s="24" t="str">
        <x:f>IF(A8="","",IF(COUNTIFS(ALTERNATIVES!$B$6:$B$205,A8,ALTERNATIVES!$C$6:$C$205,"SUBSTITUTE / SERVICE",ALTERNATIVES!$H$6:$H$205,"VALID")&gt;0,1,0))</x:f>
      </x:c>
      <x:c r="AR8" s="24" t="str">
        <x:f>IF(A8="","",IF(COUNTIFS(ALTERNATIVES!$B$6:$B$205,A8,ALTERNATIVES!$C$6:$C$205,"INTERNAL BUILD",ALTERNATIVES!$H$6:$H$205,"VALID")&gt;0,1,0))</x:f>
      </x:c>
      <x:c r="AS8" s="24" t="str">
        <x:f>IF(A8="","",IF(COUNTIFS(ALTERNATIVES!$B$6:$B$205,A8,ALTERNATIVES!$C$6:$C$205,"STATUS QUO",ALTERNATIVES!$H$6:$H$205,"VALID")&gt;0,1,0))</x:f>
      </x:c>
      <x:c r="AT8" s="24" t="str">
        <x:f>IF(A8="","",IF(R8&gt;=2,"VALID","INVALID - ALTERNATIVE DIVERSITY"))</x:f>
      </x:c>
    </x:row>
    <x:row r="9">
      <x:c r="A9" s="18"/>
      <x:c r="B9" s="18"/>
      <x:c r="C9" s="32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24" t="str">
        <x:f>IF(A9="","",IF(COUNTIF($A$6:$A$205,A9)=1,"VALID","INVALID - DUPLICATE DECISION ID"))</x:f>
      </x:c>
      <x:c r="O9" s="24" t="str">
        <x:f>IF(A9="","",IF(AND(B9&lt;&gt;"",C9&lt;&gt;"",D9&lt;&gt;"",E9&lt;&gt;"",F9&lt;&gt;"",G9&lt;&gt;"",H9&lt;&gt;"",K9&lt;&gt;"",L9&lt;&gt;"",M9&lt;&gt;"",Z9&lt;&gt;"",AC9&lt;&gt;"",AD9&lt;&gt;"",AE9&lt;&gt;""),"VALID","INVALID - REQUIRED FIELD"))</x:f>
      </x:c>
      <x:c r="P9" s="24" t="str">
        <x:f>IF(A9="","",IF(AND(OR(EXACT(I9,"CURRENT ATTRIBUTABLE OBSERVED"),EXACT(I9,"CURRENT ATTRIBUTABLE MIXED"),EXACT(I9,"CUSTOM")),IF(EXACT(I9,"CUSTOM"),W9&lt;&gt;"",TRUE)),"VALID","INVALID - EVIDENCE TOKEN / CUSTOM RULE"))</x:f>
      </x:c>
      <x:c r="Q9" s="24" t="str">
        <x:f>IF(A9="","",IF(OR(EXACT(J9,"YES"),EXACT(J9,"UNCLEAR"),EXACT(J9,"NO")),"VALID","INVALID - ACTION TOKEN"))</x:f>
      </x:c>
      <x:c r="R9" s="24" t="str">
        <x:f>IF(A9="","",SUM(AO9:AS9))</x:f>
      </x:c>
      <x:c r="S9" s="24" t="str">
        <x:f>IF(A9="","",COUNTIFS(CRITERIA!$B$6:$B$205,A9,CRITERIA!$G$6:$G$205,"YES",CRITERIA!$L$6:$L$205,"VALID"))</x:f>
      </x:c>
      <x:c r="T9" s="24" t="str">
        <x:f>IF(A9="","",IF(Q9&lt;&gt;"VALID","REPAIR CANVAS",IF(EXACT(J9,"NO"),"STOP - RESEARCH NOT JUSTIFIED",IF(OR(N9&lt;&gt;"VALID",O9&lt;&gt;"VALID",P9&lt;&gt;"VALID",Y9&lt;&gt;"VALID",AH9&lt;&gt;"VALID",AT9&lt;&gt;"VALID",EXACT(J9,"UNCLEAR"),X9&lt;&gt;"YES"),"REPAIR CANVAS","READY TO RESEARCH"))))</x:f>
      </x:c>
      <x:c r="U9" s="24" t="str">
        <x:f>IF(A9="","",IF(T9="READY TO RESEARCH","Freeze this Decision Contract, then conduct the Evidence Audit.",IF(T9="STOP - RESEARCH NOT JUSTIFIED","State the real purpose of the work or reopen the decision before competitor research.","Repair the named controls before collecting competitor evidence.")))</x:f>
      </x:c>
      <x:c r="V9" s="24" t="str">
        <x:f>IF(A9="","",IF(T9="READY TO RESEARCH","Decision ID "&amp;A9&amp;". By "&amp;TEXT(C9,"yyyy-mm-dd")&amp;", "&amp;B9&amp;" will decide whether to "&amp;D9&amp;" for "&amp;E9&amp;", within "&amp;F9&amp;" and "&amp;G9&amp;". Permitted alternative universe: "&amp;AA9&amp;". Explicit exclusions: "&amp;H9&amp;". Material criteria: "&amp;AB9&amp;". Hard constraints: "&amp;Z9&amp;". Evidence threshold: "&amp;I9&amp;IF(EXACT(I9,"CUSTOM")," - "&amp;W9,"")&amp;". Evidence may change: "&amp;K9&amp;". Reopen if "&amp;L9&amp;".","NOT READY - complete or repair the governed canvas before handoff."))</x:f>
      </x:c>
      <x:c r="W9" s="18"/>
      <x:c r="X9" s="18"/>
      <x:c r="Y9" s="24" t="str">
        <x:f>IF(A9="","",IF(OR(EXACT(X9,"YES"),EXACT(X9,"NO")),"VALID","INVALID - QUALITY TOKEN"))</x:f>
      </x:c>
      <x:c r="Z9" s="18"/>
      <x:c r="AA9" s="18" t="str">
        <x:f>IF(A9="","",IF(AT9&lt;&gt;"VALID","NOT READY - ALTERNATIVES",IF(AO9=1,"DIRECT","")&amp;IF(AP9=1,IF(AO9=1,"; ","")&amp;"ADJACENT","")&amp;IF(AQ9=1,IF(SUM(AO9:AP9)&gt;0,"; ","")&amp;"SUBSTITUTE / SERVICE","")&amp;IF(AR9=1,IF(SUM(AO9:AQ9)&gt;0,"; ","")&amp;"INTERNAL BUILD","")&amp;IF(AS9=1,IF(SUM(AO9:AR9)&gt;0,"; ","")&amp;"STATUS QUO","")))</x:f>
      </x:c>
      <x:c r="AB9" s="18" t="str">
        <x:f>IF(A9="","",IF(AH9&lt;&gt;"VALID","NOT READY - CRITERIA",AC9&amp;"; "&amp;AD9&amp;"; "&amp;AE9&amp;IF(AF9&lt;&gt;"","; "&amp;AF9,"")&amp;IF(AG9&lt;&gt;"","; "&amp;AG9,"")))</x:f>
      </x:c>
      <x:c r="AC9" s="18"/>
      <x:c r="AD9" s="18"/>
      <x:c r="AE9" s="18"/>
      <x:c r="AF9" s="18"/>
      <x:c r="AG9" s="18"/>
      <x:c r="AH9" s="24" t="str">
        <x:f>IF(A9="","",IF(AND(AI9&gt;=3,AI9&lt;=5,AJ9&lt;&gt;"",AK9&lt;&gt;"",AL9&lt;&gt;"",S9=AI9,COUNTIF($AJ9:$AN9,AJ9)=1,COUNTIF($AJ9:$AN9,AK9)=1,COUNTIF($AJ9:$AN9,AL9)=1,IF(AM9="",TRUE,COUNTIF($AJ9:$AN9,AM9)=1),IF(AN9="",TRUE,COUNTIF($AJ9:$AN9,AN9)=1),COUNTIFS(CRITERIA!$B$6:$B$205,A9,CRITERIA!$M$6:$M$205,AJ9,CRITERIA!$G$6:$G$205,"YES",CRITERIA!$L$6:$L$205,"VALID")=1,COUNTIFS(CRITERIA!$B$6:$B$205,A9,CRITERIA!$M$6:$M$205,AK9,CRITERIA!$G$6:$G$205,"YES",CRITERIA!$L$6:$L$205,"VALID")=1,COUNTIFS(CRITERIA!$B$6:$B$205,A9,CRITERIA!$M$6:$M$205,AL9,CRITERIA!$G$6:$G$205,"YES",CRITERIA!$L$6:$L$205,"VALID")=1,IF(AM9="",TRUE,COUNTIFS(CRITERIA!$B$6:$B$205,A9,CRITERIA!$M$6:$M$205,AM9,CRITERIA!$G$6:$G$205,"YES",CRITERIA!$L$6:$L$205,"VALID")=1),IF(AN9="",TRUE,COUNTIFS(CRITERIA!$B$6:$B$205,A9,CRITERIA!$M$6:$M$205,AN9,CRITERIA!$G$6:$G$205,"YES",CRITERIA!$L$6:$L$205,"VALID")=1)),"VALID","INVALID - CRITERIA PARITY"))</x:f>
      </x:c>
      <x:c r="AI9" s="24" t="n">
        <x:f>IF(AC9&lt;&gt;"",1,0)+IF(AD9&lt;&gt;"",1,0)+IF(AE9&lt;&gt;"",1,0)+IF(AF9&lt;&gt;"",1,0)+IF(AG9&lt;&gt;"",1,0)</x:f>
        <x:v>0</x:v>
      </x:c>
      <x:c r="AJ9" s="24" t="str">
        <x:f>IF(AC9="","",UPPER(TRIM(AC9)))</x:f>
      </x:c>
      <x:c r="AK9" s="24" t="str">
        <x:f>IF(AD9="","",UPPER(TRIM(AD9)))</x:f>
      </x:c>
      <x:c r="AL9" s="24" t="str">
        <x:f>IF(AE9="","",UPPER(TRIM(AE9)))</x:f>
      </x:c>
      <x:c r="AM9" s="24" t="str">
        <x:f>IF(AF9="","",UPPER(TRIM(AF9)))</x:f>
      </x:c>
      <x:c r="AN9" s="24" t="str">
        <x:f>IF(AG9="","",UPPER(TRIM(AG9)))</x:f>
      </x:c>
      <x:c r="AO9" s="24" t="str">
        <x:f>IF(A9="","",IF(COUNTIFS(ALTERNATIVES!$B$6:$B$205,A9,ALTERNATIVES!$C$6:$C$205,"DIRECT",ALTERNATIVES!$H$6:$H$205,"VALID")&gt;0,1,0))</x:f>
      </x:c>
      <x:c r="AP9" s="24" t="str">
        <x:f>IF(A9="","",IF(COUNTIFS(ALTERNATIVES!$B$6:$B$205,A9,ALTERNATIVES!$C$6:$C$205,"ADJACENT",ALTERNATIVES!$H$6:$H$205,"VALID")&gt;0,1,0))</x:f>
      </x:c>
      <x:c r="AQ9" s="24" t="str">
        <x:f>IF(A9="","",IF(COUNTIFS(ALTERNATIVES!$B$6:$B$205,A9,ALTERNATIVES!$C$6:$C$205,"SUBSTITUTE / SERVICE",ALTERNATIVES!$H$6:$H$205,"VALID")&gt;0,1,0))</x:f>
      </x:c>
      <x:c r="AR9" s="24" t="str">
        <x:f>IF(A9="","",IF(COUNTIFS(ALTERNATIVES!$B$6:$B$205,A9,ALTERNATIVES!$C$6:$C$205,"INTERNAL BUILD",ALTERNATIVES!$H$6:$H$205,"VALID")&gt;0,1,0))</x:f>
      </x:c>
      <x:c r="AS9" s="24" t="str">
        <x:f>IF(A9="","",IF(COUNTIFS(ALTERNATIVES!$B$6:$B$205,A9,ALTERNATIVES!$C$6:$C$205,"STATUS QUO",ALTERNATIVES!$H$6:$H$205,"VALID")&gt;0,1,0))</x:f>
      </x:c>
      <x:c r="AT9" s="24" t="str">
        <x:f>IF(A9="","",IF(R9&gt;=2,"VALID","INVALID - ALTERNATIVE DIVERSITY"))</x:f>
      </x:c>
    </x:row>
    <x:row r="10">
      <x:c r="A10" s="18"/>
      <x:c r="B10" s="18"/>
      <x:c r="C10" s="32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24" t="str">
        <x:f>IF(A10="","",IF(COUNTIF($A$6:$A$205,A10)=1,"VALID","INVALID - DUPLICATE DECISION ID"))</x:f>
      </x:c>
      <x:c r="O10" s="24" t="str">
        <x:f>IF(A10="","",IF(AND(B10&lt;&gt;"",C10&lt;&gt;"",D10&lt;&gt;"",E10&lt;&gt;"",F10&lt;&gt;"",G10&lt;&gt;"",H10&lt;&gt;"",K10&lt;&gt;"",L10&lt;&gt;"",M10&lt;&gt;"",Z10&lt;&gt;"",AC10&lt;&gt;"",AD10&lt;&gt;"",AE10&lt;&gt;""),"VALID","INVALID - REQUIRED FIELD"))</x:f>
      </x:c>
      <x:c r="P10" s="24" t="str">
        <x:f>IF(A10="","",IF(AND(OR(EXACT(I10,"CURRENT ATTRIBUTABLE OBSERVED"),EXACT(I10,"CURRENT ATTRIBUTABLE MIXED"),EXACT(I10,"CUSTOM")),IF(EXACT(I10,"CUSTOM"),W10&lt;&gt;"",TRUE)),"VALID","INVALID - EVIDENCE TOKEN / CUSTOM RULE"))</x:f>
      </x:c>
      <x:c r="Q10" s="24" t="str">
        <x:f>IF(A10="","",IF(OR(EXACT(J10,"YES"),EXACT(J10,"UNCLEAR"),EXACT(J10,"NO")),"VALID","INVALID - ACTION TOKEN"))</x:f>
      </x:c>
      <x:c r="R10" s="24" t="str">
        <x:f>IF(A10="","",SUM(AO10:AS10))</x:f>
      </x:c>
      <x:c r="S10" s="24" t="str">
        <x:f>IF(A10="","",COUNTIFS(CRITERIA!$B$6:$B$205,A10,CRITERIA!$G$6:$G$205,"YES",CRITERIA!$L$6:$L$205,"VALID"))</x:f>
      </x:c>
      <x:c r="T10" s="24" t="str">
        <x:f>IF(A10="","",IF(Q10&lt;&gt;"VALID","REPAIR CANVAS",IF(EXACT(J10,"NO"),"STOP - RESEARCH NOT JUSTIFIED",IF(OR(N10&lt;&gt;"VALID",O10&lt;&gt;"VALID",P10&lt;&gt;"VALID",Y10&lt;&gt;"VALID",AH10&lt;&gt;"VALID",AT10&lt;&gt;"VALID",EXACT(J10,"UNCLEAR"),X10&lt;&gt;"YES"),"REPAIR CANVAS","READY TO RESEARCH"))))</x:f>
      </x:c>
      <x:c r="U10" s="24" t="str">
        <x:f>IF(A10="","",IF(T10="READY TO RESEARCH","Freeze this Decision Contract, then conduct the Evidence Audit.",IF(T10="STOP - RESEARCH NOT JUSTIFIED","State the real purpose of the work or reopen the decision before competitor research.","Repair the named controls before collecting competitor evidence.")))</x:f>
      </x:c>
      <x:c r="V10" s="24" t="str">
        <x:f>IF(A10="","",IF(T10="READY TO RESEARCH","Decision ID "&amp;A10&amp;". By "&amp;TEXT(C10,"yyyy-mm-dd")&amp;", "&amp;B10&amp;" will decide whether to "&amp;D10&amp;" for "&amp;E10&amp;", within "&amp;F10&amp;" and "&amp;G10&amp;". Permitted alternative universe: "&amp;AA10&amp;". Explicit exclusions: "&amp;H10&amp;". Material criteria: "&amp;AB10&amp;". Hard constraints: "&amp;Z10&amp;". Evidence threshold: "&amp;I10&amp;IF(EXACT(I10,"CUSTOM")," - "&amp;W10,"")&amp;". Evidence may change: "&amp;K10&amp;". Reopen if "&amp;L10&amp;".","NOT READY - complete or repair the governed canvas before handoff."))</x:f>
      </x:c>
      <x:c r="W10" s="18"/>
      <x:c r="X10" s="18"/>
      <x:c r="Y10" s="24" t="str">
        <x:f>IF(A10="","",IF(OR(EXACT(X10,"YES"),EXACT(X10,"NO")),"VALID","INVALID - QUALITY TOKEN"))</x:f>
      </x:c>
      <x:c r="Z10" s="18"/>
      <x:c r="AA10" s="18" t="str">
        <x:f>IF(A10="","",IF(AT10&lt;&gt;"VALID","NOT READY - ALTERNATIVES",IF(AO10=1,"DIRECT","")&amp;IF(AP10=1,IF(AO10=1,"; ","")&amp;"ADJACENT","")&amp;IF(AQ10=1,IF(SUM(AO10:AP10)&gt;0,"; ","")&amp;"SUBSTITUTE / SERVICE","")&amp;IF(AR10=1,IF(SUM(AO10:AQ10)&gt;0,"; ","")&amp;"INTERNAL BUILD","")&amp;IF(AS10=1,IF(SUM(AO10:AR10)&gt;0,"; ","")&amp;"STATUS QUO","")))</x:f>
      </x:c>
      <x:c r="AB10" s="18" t="str">
        <x:f>IF(A10="","",IF(AH10&lt;&gt;"VALID","NOT READY - CRITERIA",AC10&amp;"; "&amp;AD10&amp;"; "&amp;AE10&amp;IF(AF10&lt;&gt;"","; "&amp;AF10,"")&amp;IF(AG10&lt;&gt;"","; "&amp;AG10,"")))</x:f>
      </x:c>
      <x:c r="AC10" s="18"/>
      <x:c r="AD10" s="18"/>
      <x:c r="AE10" s="18"/>
      <x:c r="AF10" s="18"/>
      <x:c r="AG10" s="18"/>
      <x:c r="AH10" s="24" t="str">
        <x:f>IF(A10="","",IF(AND(AI10&gt;=3,AI10&lt;=5,AJ10&lt;&gt;"",AK10&lt;&gt;"",AL10&lt;&gt;"",S10=AI10,COUNTIF($AJ10:$AN10,AJ10)=1,COUNTIF($AJ10:$AN10,AK10)=1,COUNTIF($AJ10:$AN10,AL10)=1,IF(AM10="",TRUE,COUNTIF($AJ10:$AN10,AM10)=1),IF(AN10="",TRUE,COUNTIF($AJ10:$AN10,AN10)=1),COUNTIFS(CRITERIA!$B$6:$B$205,A10,CRITERIA!$M$6:$M$205,AJ10,CRITERIA!$G$6:$G$205,"YES",CRITERIA!$L$6:$L$205,"VALID")=1,COUNTIFS(CRITERIA!$B$6:$B$205,A10,CRITERIA!$M$6:$M$205,AK10,CRITERIA!$G$6:$G$205,"YES",CRITERIA!$L$6:$L$205,"VALID")=1,COUNTIFS(CRITERIA!$B$6:$B$205,A10,CRITERIA!$M$6:$M$205,AL10,CRITERIA!$G$6:$G$205,"YES",CRITERIA!$L$6:$L$205,"VALID")=1,IF(AM10="",TRUE,COUNTIFS(CRITERIA!$B$6:$B$205,A10,CRITERIA!$M$6:$M$205,AM10,CRITERIA!$G$6:$G$205,"YES",CRITERIA!$L$6:$L$205,"VALID")=1),IF(AN10="",TRUE,COUNTIFS(CRITERIA!$B$6:$B$205,A10,CRITERIA!$M$6:$M$205,AN10,CRITERIA!$G$6:$G$205,"YES",CRITERIA!$L$6:$L$205,"VALID")=1)),"VALID","INVALID - CRITERIA PARITY"))</x:f>
      </x:c>
      <x:c r="AI10" s="24" t="n">
        <x:f>IF(AC10&lt;&gt;"",1,0)+IF(AD10&lt;&gt;"",1,0)+IF(AE10&lt;&gt;"",1,0)+IF(AF10&lt;&gt;"",1,0)+IF(AG10&lt;&gt;"",1,0)</x:f>
        <x:v>0</x:v>
      </x:c>
      <x:c r="AJ10" s="24" t="str">
        <x:f>IF(AC10="","",UPPER(TRIM(AC10)))</x:f>
      </x:c>
      <x:c r="AK10" s="24" t="str">
        <x:f>IF(AD10="","",UPPER(TRIM(AD10)))</x:f>
      </x:c>
      <x:c r="AL10" s="24" t="str">
        <x:f>IF(AE10="","",UPPER(TRIM(AE10)))</x:f>
      </x:c>
      <x:c r="AM10" s="24" t="str">
        <x:f>IF(AF10="","",UPPER(TRIM(AF10)))</x:f>
      </x:c>
      <x:c r="AN10" s="24" t="str">
        <x:f>IF(AG10="","",UPPER(TRIM(AG10)))</x:f>
      </x:c>
      <x:c r="AO10" s="24" t="str">
        <x:f>IF(A10="","",IF(COUNTIFS(ALTERNATIVES!$B$6:$B$205,A10,ALTERNATIVES!$C$6:$C$205,"DIRECT",ALTERNATIVES!$H$6:$H$205,"VALID")&gt;0,1,0))</x:f>
      </x:c>
      <x:c r="AP10" s="24" t="str">
        <x:f>IF(A10="","",IF(COUNTIFS(ALTERNATIVES!$B$6:$B$205,A10,ALTERNATIVES!$C$6:$C$205,"ADJACENT",ALTERNATIVES!$H$6:$H$205,"VALID")&gt;0,1,0))</x:f>
      </x:c>
      <x:c r="AQ10" s="24" t="str">
        <x:f>IF(A10="","",IF(COUNTIFS(ALTERNATIVES!$B$6:$B$205,A10,ALTERNATIVES!$C$6:$C$205,"SUBSTITUTE / SERVICE",ALTERNATIVES!$H$6:$H$205,"VALID")&gt;0,1,0))</x:f>
      </x:c>
      <x:c r="AR10" s="24" t="str">
        <x:f>IF(A10="","",IF(COUNTIFS(ALTERNATIVES!$B$6:$B$205,A10,ALTERNATIVES!$C$6:$C$205,"INTERNAL BUILD",ALTERNATIVES!$H$6:$H$205,"VALID")&gt;0,1,0))</x:f>
      </x:c>
      <x:c r="AS10" s="24" t="str">
        <x:f>IF(A10="","",IF(COUNTIFS(ALTERNATIVES!$B$6:$B$205,A10,ALTERNATIVES!$C$6:$C$205,"STATUS QUO",ALTERNATIVES!$H$6:$H$205,"VALID")&gt;0,1,0))</x:f>
      </x:c>
      <x:c r="AT10" s="24" t="str">
        <x:f>IF(A10="","",IF(R10&gt;=2,"VALID","INVALID - ALTERNATIVE DIVERSITY"))</x:f>
      </x:c>
    </x:row>
    <x:row r="11">
      <x:c r="A11" s="18"/>
      <x:c r="B11" s="18"/>
      <x:c r="C11" s="32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24" t="str">
        <x:f>IF(A11="","",IF(COUNTIF($A$6:$A$205,A11)=1,"VALID","INVALID - DUPLICATE DECISION ID"))</x:f>
      </x:c>
      <x:c r="O11" s="24" t="str">
        <x:f>IF(A11="","",IF(AND(B11&lt;&gt;"",C11&lt;&gt;"",D11&lt;&gt;"",E11&lt;&gt;"",F11&lt;&gt;"",G11&lt;&gt;"",H11&lt;&gt;"",K11&lt;&gt;"",L11&lt;&gt;"",M11&lt;&gt;"",Z11&lt;&gt;"",AC11&lt;&gt;"",AD11&lt;&gt;"",AE11&lt;&gt;""),"VALID","INVALID - REQUIRED FIELD"))</x:f>
      </x:c>
      <x:c r="P11" s="24" t="str">
        <x:f>IF(A11="","",IF(AND(OR(EXACT(I11,"CURRENT ATTRIBUTABLE OBSERVED"),EXACT(I11,"CURRENT ATTRIBUTABLE MIXED"),EXACT(I11,"CUSTOM")),IF(EXACT(I11,"CUSTOM"),W11&lt;&gt;"",TRUE)),"VALID","INVALID - EVIDENCE TOKEN / CUSTOM RULE"))</x:f>
      </x:c>
      <x:c r="Q11" s="24" t="str">
        <x:f>IF(A11="","",IF(OR(EXACT(J11,"YES"),EXACT(J11,"UNCLEAR"),EXACT(J11,"NO")),"VALID","INVALID - ACTION TOKEN"))</x:f>
      </x:c>
      <x:c r="R11" s="24" t="str">
        <x:f>IF(A11="","",SUM(AO11:AS11))</x:f>
      </x:c>
      <x:c r="S11" s="24" t="str">
        <x:f>IF(A11="","",COUNTIFS(CRITERIA!$B$6:$B$205,A11,CRITERIA!$G$6:$G$205,"YES",CRITERIA!$L$6:$L$205,"VALID"))</x:f>
      </x:c>
      <x:c r="T11" s="24" t="str">
        <x:f>IF(A11="","",IF(Q11&lt;&gt;"VALID","REPAIR CANVAS",IF(EXACT(J11,"NO"),"STOP - RESEARCH NOT JUSTIFIED",IF(OR(N11&lt;&gt;"VALID",O11&lt;&gt;"VALID",P11&lt;&gt;"VALID",Y11&lt;&gt;"VALID",AH11&lt;&gt;"VALID",AT11&lt;&gt;"VALID",EXACT(J11,"UNCLEAR"),X11&lt;&gt;"YES"),"REPAIR CANVAS","READY TO RESEARCH"))))</x:f>
      </x:c>
      <x:c r="U11" s="24" t="str">
        <x:f>IF(A11="","",IF(T11="READY TO RESEARCH","Freeze this Decision Contract, then conduct the Evidence Audit.",IF(T11="STOP - RESEARCH NOT JUSTIFIED","State the real purpose of the work or reopen the decision before competitor research.","Repair the named controls before collecting competitor evidence.")))</x:f>
      </x:c>
      <x:c r="V11" s="24" t="str">
        <x:f>IF(A11="","",IF(T11="READY TO RESEARCH","Decision ID "&amp;A11&amp;". By "&amp;TEXT(C11,"yyyy-mm-dd")&amp;", "&amp;B11&amp;" will decide whether to "&amp;D11&amp;" for "&amp;E11&amp;", within "&amp;F11&amp;" and "&amp;G11&amp;". Permitted alternative universe: "&amp;AA11&amp;". Explicit exclusions: "&amp;H11&amp;". Material criteria: "&amp;AB11&amp;". Hard constraints: "&amp;Z11&amp;". Evidence threshold: "&amp;I11&amp;IF(EXACT(I11,"CUSTOM")," - "&amp;W11,"")&amp;". Evidence may change: "&amp;K11&amp;". Reopen if "&amp;L11&amp;".","NOT READY - complete or repair the governed canvas before handoff."))</x:f>
      </x:c>
      <x:c r="W11" s="18"/>
      <x:c r="X11" s="18"/>
      <x:c r="Y11" s="24" t="str">
        <x:f>IF(A11="","",IF(OR(EXACT(X11,"YES"),EXACT(X11,"NO")),"VALID","INVALID - QUALITY TOKEN"))</x:f>
      </x:c>
      <x:c r="Z11" s="18"/>
      <x:c r="AA11" s="18" t="str">
        <x:f>IF(A11="","",IF(AT11&lt;&gt;"VALID","NOT READY - ALTERNATIVES",IF(AO11=1,"DIRECT","")&amp;IF(AP11=1,IF(AO11=1,"; ","")&amp;"ADJACENT","")&amp;IF(AQ11=1,IF(SUM(AO11:AP11)&gt;0,"; ","")&amp;"SUBSTITUTE / SERVICE","")&amp;IF(AR11=1,IF(SUM(AO11:AQ11)&gt;0,"; ","")&amp;"INTERNAL BUILD","")&amp;IF(AS11=1,IF(SUM(AO11:AR11)&gt;0,"; ","")&amp;"STATUS QUO","")))</x:f>
      </x:c>
      <x:c r="AB11" s="18" t="str">
        <x:f>IF(A11="","",IF(AH11&lt;&gt;"VALID","NOT READY - CRITERIA",AC11&amp;"; "&amp;AD11&amp;"; "&amp;AE11&amp;IF(AF11&lt;&gt;"","; "&amp;AF11,"")&amp;IF(AG11&lt;&gt;"","; "&amp;AG11,"")))</x:f>
      </x:c>
      <x:c r="AC11" s="18"/>
      <x:c r="AD11" s="18"/>
      <x:c r="AE11" s="18"/>
      <x:c r="AF11" s="18"/>
      <x:c r="AG11" s="18"/>
      <x:c r="AH11" s="24" t="str">
        <x:f>IF(A11="","",IF(AND(AI11&gt;=3,AI11&lt;=5,AJ11&lt;&gt;"",AK11&lt;&gt;"",AL11&lt;&gt;"",S11=AI11,COUNTIF($AJ11:$AN11,AJ11)=1,COUNTIF($AJ11:$AN11,AK11)=1,COUNTIF($AJ11:$AN11,AL11)=1,IF(AM11="",TRUE,COUNTIF($AJ11:$AN11,AM11)=1),IF(AN11="",TRUE,COUNTIF($AJ11:$AN11,AN11)=1),COUNTIFS(CRITERIA!$B$6:$B$205,A11,CRITERIA!$M$6:$M$205,AJ11,CRITERIA!$G$6:$G$205,"YES",CRITERIA!$L$6:$L$205,"VALID")=1,COUNTIFS(CRITERIA!$B$6:$B$205,A11,CRITERIA!$M$6:$M$205,AK11,CRITERIA!$G$6:$G$205,"YES",CRITERIA!$L$6:$L$205,"VALID")=1,COUNTIFS(CRITERIA!$B$6:$B$205,A11,CRITERIA!$M$6:$M$205,AL11,CRITERIA!$G$6:$G$205,"YES",CRITERIA!$L$6:$L$205,"VALID")=1,IF(AM11="",TRUE,COUNTIFS(CRITERIA!$B$6:$B$205,A11,CRITERIA!$M$6:$M$205,AM11,CRITERIA!$G$6:$G$205,"YES",CRITERIA!$L$6:$L$205,"VALID")=1),IF(AN11="",TRUE,COUNTIFS(CRITERIA!$B$6:$B$205,A11,CRITERIA!$M$6:$M$205,AN11,CRITERIA!$G$6:$G$205,"YES",CRITERIA!$L$6:$L$205,"VALID")=1)),"VALID","INVALID - CRITERIA PARITY"))</x:f>
      </x:c>
      <x:c r="AI11" s="24" t="n">
        <x:f>IF(AC11&lt;&gt;"",1,0)+IF(AD11&lt;&gt;"",1,0)+IF(AE11&lt;&gt;"",1,0)+IF(AF11&lt;&gt;"",1,0)+IF(AG11&lt;&gt;"",1,0)</x:f>
        <x:v>0</x:v>
      </x:c>
      <x:c r="AJ11" s="24" t="str">
        <x:f>IF(AC11="","",UPPER(TRIM(AC11)))</x:f>
      </x:c>
      <x:c r="AK11" s="24" t="str">
        <x:f>IF(AD11="","",UPPER(TRIM(AD11)))</x:f>
      </x:c>
      <x:c r="AL11" s="24" t="str">
        <x:f>IF(AE11="","",UPPER(TRIM(AE11)))</x:f>
      </x:c>
      <x:c r="AM11" s="24" t="str">
        <x:f>IF(AF11="","",UPPER(TRIM(AF11)))</x:f>
      </x:c>
      <x:c r="AN11" s="24" t="str">
        <x:f>IF(AG11="","",UPPER(TRIM(AG11)))</x:f>
      </x:c>
      <x:c r="AO11" s="24" t="str">
        <x:f>IF(A11="","",IF(COUNTIFS(ALTERNATIVES!$B$6:$B$205,A11,ALTERNATIVES!$C$6:$C$205,"DIRECT",ALTERNATIVES!$H$6:$H$205,"VALID")&gt;0,1,0))</x:f>
      </x:c>
      <x:c r="AP11" s="24" t="str">
        <x:f>IF(A11="","",IF(COUNTIFS(ALTERNATIVES!$B$6:$B$205,A11,ALTERNATIVES!$C$6:$C$205,"ADJACENT",ALTERNATIVES!$H$6:$H$205,"VALID")&gt;0,1,0))</x:f>
      </x:c>
      <x:c r="AQ11" s="24" t="str">
        <x:f>IF(A11="","",IF(COUNTIFS(ALTERNATIVES!$B$6:$B$205,A11,ALTERNATIVES!$C$6:$C$205,"SUBSTITUTE / SERVICE",ALTERNATIVES!$H$6:$H$205,"VALID")&gt;0,1,0))</x:f>
      </x:c>
      <x:c r="AR11" s="24" t="str">
        <x:f>IF(A11="","",IF(COUNTIFS(ALTERNATIVES!$B$6:$B$205,A11,ALTERNATIVES!$C$6:$C$205,"INTERNAL BUILD",ALTERNATIVES!$H$6:$H$205,"VALID")&gt;0,1,0))</x:f>
      </x:c>
      <x:c r="AS11" s="24" t="str">
        <x:f>IF(A11="","",IF(COUNTIFS(ALTERNATIVES!$B$6:$B$205,A11,ALTERNATIVES!$C$6:$C$205,"STATUS QUO",ALTERNATIVES!$H$6:$H$205,"VALID")&gt;0,1,0))</x:f>
      </x:c>
      <x:c r="AT11" s="24" t="str">
        <x:f>IF(A11="","",IF(R11&gt;=2,"VALID","INVALID - ALTERNATIVE DIVERSITY"))</x:f>
      </x:c>
    </x:row>
    <x:row r="12">
      <x:c r="A12" s="18"/>
      <x:c r="B12" s="18"/>
      <x:c r="C12" s="32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24" t="str">
        <x:f>IF(A12="","",IF(COUNTIF($A$6:$A$205,A12)=1,"VALID","INVALID - DUPLICATE DECISION ID"))</x:f>
      </x:c>
      <x:c r="O12" s="24" t="str">
        <x:f>IF(A12="","",IF(AND(B12&lt;&gt;"",C12&lt;&gt;"",D12&lt;&gt;"",E12&lt;&gt;"",F12&lt;&gt;"",G12&lt;&gt;"",H12&lt;&gt;"",K12&lt;&gt;"",L12&lt;&gt;"",M12&lt;&gt;"",Z12&lt;&gt;"",AC12&lt;&gt;"",AD12&lt;&gt;"",AE12&lt;&gt;""),"VALID","INVALID - REQUIRED FIELD"))</x:f>
      </x:c>
      <x:c r="P12" s="24" t="str">
        <x:f>IF(A12="","",IF(AND(OR(EXACT(I12,"CURRENT ATTRIBUTABLE OBSERVED"),EXACT(I12,"CURRENT ATTRIBUTABLE MIXED"),EXACT(I12,"CUSTOM")),IF(EXACT(I12,"CUSTOM"),W12&lt;&gt;"",TRUE)),"VALID","INVALID - EVIDENCE TOKEN / CUSTOM RULE"))</x:f>
      </x:c>
      <x:c r="Q12" s="24" t="str">
        <x:f>IF(A12="","",IF(OR(EXACT(J12,"YES"),EXACT(J12,"UNCLEAR"),EXACT(J12,"NO")),"VALID","INVALID - ACTION TOKEN"))</x:f>
      </x:c>
      <x:c r="R12" s="24" t="str">
        <x:f>IF(A12="","",SUM(AO12:AS12))</x:f>
      </x:c>
      <x:c r="S12" s="24" t="str">
        <x:f>IF(A12="","",COUNTIFS(CRITERIA!$B$6:$B$205,A12,CRITERIA!$G$6:$G$205,"YES",CRITERIA!$L$6:$L$205,"VALID"))</x:f>
      </x:c>
      <x:c r="T12" s="24" t="str">
        <x:f>IF(A12="","",IF(Q12&lt;&gt;"VALID","REPAIR CANVAS",IF(EXACT(J12,"NO"),"STOP - RESEARCH NOT JUSTIFIED",IF(OR(N12&lt;&gt;"VALID",O12&lt;&gt;"VALID",P12&lt;&gt;"VALID",Y12&lt;&gt;"VALID",AH12&lt;&gt;"VALID",AT12&lt;&gt;"VALID",EXACT(J12,"UNCLEAR"),X12&lt;&gt;"YES"),"REPAIR CANVAS","READY TO RESEARCH"))))</x:f>
      </x:c>
      <x:c r="U12" s="24" t="str">
        <x:f>IF(A12="","",IF(T12="READY TO RESEARCH","Freeze this Decision Contract, then conduct the Evidence Audit.",IF(T12="STOP - RESEARCH NOT JUSTIFIED","State the real purpose of the work or reopen the decision before competitor research.","Repair the named controls before collecting competitor evidence.")))</x:f>
      </x:c>
      <x:c r="V12" s="24" t="str">
        <x:f>IF(A12="","",IF(T12="READY TO RESEARCH","Decision ID "&amp;A12&amp;". By "&amp;TEXT(C12,"yyyy-mm-dd")&amp;", "&amp;B12&amp;" will decide whether to "&amp;D12&amp;" for "&amp;E12&amp;", within "&amp;F12&amp;" and "&amp;G12&amp;". Permitted alternative universe: "&amp;AA12&amp;". Explicit exclusions: "&amp;H12&amp;". Material criteria: "&amp;AB12&amp;". Hard constraints: "&amp;Z12&amp;". Evidence threshold: "&amp;I12&amp;IF(EXACT(I12,"CUSTOM")," - "&amp;W12,"")&amp;". Evidence may change: "&amp;K12&amp;". Reopen if "&amp;L12&amp;".","NOT READY - complete or repair the governed canvas before handoff."))</x:f>
      </x:c>
      <x:c r="W12" s="18"/>
      <x:c r="X12" s="18"/>
      <x:c r="Y12" s="24" t="str">
        <x:f>IF(A12="","",IF(OR(EXACT(X12,"YES"),EXACT(X12,"NO")),"VALID","INVALID - QUALITY TOKEN"))</x:f>
      </x:c>
      <x:c r="Z12" s="18"/>
      <x:c r="AA12" s="18" t="str">
        <x:f>IF(A12="","",IF(AT12&lt;&gt;"VALID","NOT READY - ALTERNATIVES",IF(AO12=1,"DIRECT","")&amp;IF(AP12=1,IF(AO12=1,"; ","")&amp;"ADJACENT","")&amp;IF(AQ12=1,IF(SUM(AO12:AP12)&gt;0,"; ","")&amp;"SUBSTITUTE / SERVICE","")&amp;IF(AR12=1,IF(SUM(AO12:AQ12)&gt;0,"; ","")&amp;"INTERNAL BUILD","")&amp;IF(AS12=1,IF(SUM(AO12:AR12)&gt;0,"; ","")&amp;"STATUS QUO","")))</x:f>
      </x:c>
      <x:c r="AB12" s="18" t="str">
        <x:f>IF(A12="","",IF(AH12&lt;&gt;"VALID","NOT READY - CRITERIA",AC12&amp;"; "&amp;AD12&amp;"; "&amp;AE12&amp;IF(AF12&lt;&gt;"","; "&amp;AF12,"")&amp;IF(AG12&lt;&gt;"","; "&amp;AG12,"")))</x:f>
      </x:c>
      <x:c r="AC12" s="18"/>
      <x:c r="AD12" s="18"/>
      <x:c r="AE12" s="18"/>
      <x:c r="AF12" s="18"/>
      <x:c r="AG12" s="18"/>
      <x:c r="AH12" s="24" t="str">
        <x:f>IF(A12="","",IF(AND(AI12&gt;=3,AI12&lt;=5,AJ12&lt;&gt;"",AK12&lt;&gt;"",AL12&lt;&gt;"",S12=AI12,COUNTIF($AJ12:$AN12,AJ12)=1,COUNTIF($AJ12:$AN12,AK12)=1,COUNTIF($AJ12:$AN12,AL12)=1,IF(AM12="",TRUE,COUNTIF($AJ12:$AN12,AM12)=1),IF(AN12="",TRUE,COUNTIF($AJ12:$AN12,AN12)=1),COUNTIFS(CRITERIA!$B$6:$B$205,A12,CRITERIA!$M$6:$M$205,AJ12,CRITERIA!$G$6:$G$205,"YES",CRITERIA!$L$6:$L$205,"VALID")=1,COUNTIFS(CRITERIA!$B$6:$B$205,A12,CRITERIA!$M$6:$M$205,AK12,CRITERIA!$G$6:$G$205,"YES",CRITERIA!$L$6:$L$205,"VALID")=1,COUNTIFS(CRITERIA!$B$6:$B$205,A12,CRITERIA!$M$6:$M$205,AL12,CRITERIA!$G$6:$G$205,"YES",CRITERIA!$L$6:$L$205,"VALID")=1,IF(AM12="",TRUE,COUNTIFS(CRITERIA!$B$6:$B$205,A12,CRITERIA!$M$6:$M$205,AM12,CRITERIA!$G$6:$G$205,"YES",CRITERIA!$L$6:$L$205,"VALID")=1),IF(AN12="",TRUE,COUNTIFS(CRITERIA!$B$6:$B$205,A12,CRITERIA!$M$6:$M$205,AN12,CRITERIA!$G$6:$G$205,"YES",CRITERIA!$L$6:$L$205,"VALID")=1)),"VALID","INVALID - CRITERIA PARITY"))</x:f>
      </x:c>
      <x:c r="AI12" s="24" t="n">
        <x:f>IF(AC12&lt;&gt;"",1,0)+IF(AD12&lt;&gt;"",1,0)+IF(AE12&lt;&gt;"",1,0)+IF(AF12&lt;&gt;"",1,0)+IF(AG12&lt;&gt;"",1,0)</x:f>
        <x:v>0</x:v>
      </x:c>
      <x:c r="AJ12" s="24" t="str">
        <x:f>IF(AC12="","",UPPER(TRIM(AC12)))</x:f>
      </x:c>
      <x:c r="AK12" s="24" t="str">
        <x:f>IF(AD12="","",UPPER(TRIM(AD12)))</x:f>
      </x:c>
      <x:c r="AL12" s="24" t="str">
        <x:f>IF(AE12="","",UPPER(TRIM(AE12)))</x:f>
      </x:c>
      <x:c r="AM12" s="24" t="str">
        <x:f>IF(AF12="","",UPPER(TRIM(AF12)))</x:f>
      </x:c>
      <x:c r="AN12" s="24" t="str">
        <x:f>IF(AG12="","",UPPER(TRIM(AG12)))</x:f>
      </x:c>
      <x:c r="AO12" s="24" t="str">
        <x:f>IF(A12="","",IF(COUNTIFS(ALTERNATIVES!$B$6:$B$205,A12,ALTERNATIVES!$C$6:$C$205,"DIRECT",ALTERNATIVES!$H$6:$H$205,"VALID")&gt;0,1,0))</x:f>
      </x:c>
      <x:c r="AP12" s="24" t="str">
        <x:f>IF(A12="","",IF(COUNTIFS(ALTERNATIVES!$B$6:$B$205,A12,ALTERNATIVES!$C$6:$C$205,"ADJACENT",ALTERNATIVES!$H$6:$H$205,"VALID")&gt;0,1,0))</x:f>
      </x:c>
      <x:c r="AQ12" s="24" t="str">
        <x:f>IF(A12="","",IF(COUNTIFS(ALTERNATIVES!$B$6:$B$205,A12,ALTERNATIVES!$C$6:$C$205,"SUBSTITUTE / SERVICE",ALTERNATIVES!$H$6:$H$205,"VALID")&gt;0,1,0))</x:f>
      </x:c>
      <x:c r="AR12" s="24" t="str">
        <x:f>IF(A12="","",IF(COUNTIFS(ALTERNATIVES!$B$6:$B$205,A12,ALTERNATIVES!$C$6:$C$205,"INTERNAL BUILD",ALTERNATIVES!$H$6:$H$205,"VALID")&gt;0,1,0))</x:f>
      </x:c>
      <x:c r="AS12" s="24" t="str">
        <x:f>IF(A12="","",IF(COUNTIFS(ALTERNATIVES!$B$6:$B$205,A12,ALTERNATIVES!$C$6:$C$205,"STATUS QUO",ALTERNATIVES!$H$6:$H$205,"VALID")&gt;0,1,0))</x:f>
      </x:c>
      <x:c r="AT12" s="24" t="str">
        <x:f>IF(A12="","",IF(R12&gt;=2,"VALID","INVALID - ALTERNATIVE DIVERSITY"))</x:f>
      </x:c>
    </x:row>
    <x:row r="13">
      <x:c r="A13" s="18"/>
      <x:c r="B13" s="18"/>
      <x:c r="C13" s="32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24" t="str">
        <x:f>IF(A13="","",IF(COUNTIF($A$6:$A$205,A13)=1,"VALID","INVALID - DUPLICATE DECISION ID"))</x:f>
      </x:c>
      <x:c r="O13" s="24" t="str">
        <x:f>IF(A13="","",IF(AND(B13&lt;&gt;"",C13&lt;&gt;"",D13&lt;&gt;"",E13&lt;&gt;"",F13&lt;&gt;"",G13&lt;&gt;"",H13&lt;&gt;"",K13&lt;&gt;"",L13&lt;&gt;"",M13&lt;&gt;"",Z13&lt;&gt;"",AC13&lt;&gt;"",AD13&lt;&gt;"",AE13&lt;&gt;""),"VALID","INVALID - REQUIRED FIELD"))</x:f>
      </x:c>
      <x:c r="P13" s="24" t="str">
        <x:f>IF(A13="","",IF(AND(OR(EXACT(I13,"CURRENT ATTRIBUTABLE OBSERVED"),EXACT(I13,"CURRENT ATTRIBUTABLE MIXED"),EXACT(I13,"CUSTOM")),IF(EXACT(I13,"CUSTOM"),W13&lt;&gt;"",TRUE)),"VALID","INVALID - EVIDENCE TOKEN / CUSTOM RULE"))</x:f>
      </x:c>
      <x:c r="Q13" s="24" t="str">
        <x:f>IF(A13="","",IF(OR(EXACT(J13,"YES"),EXACT(J13,"UNCLEAR"),EXACT(J13,"NO")),"VALID","INVALID - ACTION TOKEN"))</x:f>
      </x:c>
      <x:c r="R13" s="24" t="str">
        <x:f>IF(A13="","",SUM(AO13:AS13))</x:f>
      </x:c>
      <x:c r="S13" s="24" t="str">
        <x:f>IF(A13="","",COUNTIFS(CRITERIA!$B$6:$B$205,A13,CRITERIA!$G$6:$G$205,"YES",CRITERIA!$L$6:$L$205,"VALID"))</x:f>
      </x:c>
      <x:c r="T13" s="24" t="str">
        <x:f>IF(A13="","",IF(Q13&lt;&gt;"VALID","REPAIR CANVAS",IF(EXACT(J13,"NO"),"STOP - RESEARCH NOT JUSTIFIED",IF(OR(N13&lt;&gt;"VALID",O13&lt;&gt;"VALID",P13&lt;&gt;"VALID",Y13&lt;&gt;"VALID",AH13&lt;&gt;"VALID",AT13&lt;&gt;"VALID",EXACT(J13,"UNCLEAR"),X13&lt;&gt;"YES"),"REPAIR CANVAS","READY TO RESEARCH"))))</x:f>
      </x:c>
      <x:c r="U13" s="24" t="str">
        <x:f>IF(A13="","",IF(T13="READY TO RESEARCH","Freeze this Decision Contract, then conduct the Evidence Audit.",IF(T13="STOP - RESEARCH NOT JUSTIFIED","State the real purpose of the work or reopen the decision before competitor research.","Repair the named controls before collecting competitor evidence.")))</x:f>
      </x:c>
      <x:c r="V13" s="24" t="str">
        <x:f>IF(A13="","",IF(T13="READY TO RESEARCH","Decision ID "&amp;A13&amp;". By "&amp;TEXT(C13,"yyyy-mm-dd")&amp;", "&amp;B13&amp;" will decide whether to "&amp;D13&amp;" for "&amp;E13&amp;", within "&amp;F13&amp;" and "&amp;G13&amp;". Permitted alternative universe: "&amp;AA13&amp;". Explicit exclusions: "&amp;H13&amp;". Material criteria: "&amp;AB13&amp;". Hard constraints: "&amp;Z13&amp;". Evidence threshold: "&amp;I13&amp;IF(EXACT(I13,"CUSTOM")," - "&amp;W13,"")&amp;". Evidence may change: "&amp;K13&amp;". Reopen if "&amp;L13&amp;".","NOT READY - complete or repair the governed canvas before handoff."))</x:f>
      </x:c>
      <x:c r="W13" s="18"/>
      <x:c r="X13" s="18"/>
      <x:c r="Y13" s="24" t="str">
        <x:f>IF(A13="","",IF(OR(EXACT(X13,"YES"),EXACT(X13,"NO")),"VALID","INVALID - QUALITY TOKEN"))</x:f>
      </x:c>
      <x:c r="Z13" s="18"/>
      <x:c r="AA13" s="18" t="str">
        <x:f>IF(A13="","",IF(AT13&lt;&gt;"VALID","NOT READY - ALTERNATIVES",IF(AO13=1,"DIRECT","")&amp;IF(AP13=1,IF(AO13=1,"; ","")&amp;"ADJACENT","")&amp;IF(AQ13=1,IF(SUM(AO13:AP13)&gt;0,"; ","")&amp;"SUBSTITUTE / SERVICE","")&amp;IF(AR13=1,IF(SUM(AO13:AQ13)&gt;0,"; ","")&amp;"INTERNAL BUILD","")&amp;IF(AS13=1,IF(SUM(AO13:AR13)&gt;0,"; ","")&amp;"STATUS QUO","")))</x:f>
      </x:c>
      <x:c r="AB13" s="18" t="str">
        <x:f>IF(A13="","",IF(AH13&lt;&gt;"VALID","NOT READY - CRITERIA",AC13&amp;"; "&amp;AD13&amp;"; "&amp;AE13&amp;IF(AF13&lt;&gt;"","; "&amp;AF13,"")&amp;IF(AG13&lt;&gt;"","; "&amp;AG13,"")))</x:f>
      </x:c>
      <x:c r="AC13" s="18"/>
      <x:c r="AD13" s="18"/>
      <x:c r="AE13" s="18"/>
      <x:c r="AF13" s="18"/>
      <x:c r="AG13" s="18"/>
      <x:c r="AH13" s="24" t="str">
        <x:f>IF(A13="","",IF(AND(AI13&gt;=3,AI13&lt;=5,AJ13&lt;&gt;"",AK13&lt;&gt;"",AL13&lt;&gt;"",S13=AI13,COUNTIF($AJ13:$AN13,AJ13)=1,COUNTIF($AJ13:$AN13,AK13)=1,COUNTIF($AJ13:$AN13,AL13)=1,IF(AM13="",TRUE,COUNTIF($AJ13:$AN13,AM13)=1),IF(AN13="",TRUE,COUNTIF($AJ13:$AN13,AN13)=1),COUNTIFS(CRITERIA!$B$6:$B$205,A13,CRITERIA!$M$6:$M$205,AJ13,CRITERIA!$G$6:$G$205,"YES",CRITERIA!$L$6:$L$205,"VALID")=1,COUNTIFS(CRITERIA!$B$6:$B$205,A13,CRITERIA!$M$6:$M$205,AK13,CRITERIA!$G$6:$G$205,"YES",CRITERIA!$L$6:$L$205,"VALID")=1,COUNTIFS(CRITERIA!$B$6:$B$205,A13,CRITERIA!$M$6:$M$205,AL13,CRITERIA!$G$6:$G$205,"YES",CRITERIA!$L$6:$L$205,"VALID")=1,IF(AM13="",TRUE,COUNTIFS(CRITERIA!$B$6:$B$205,A13,CRITERIA!$M$6:$M$205,AM13,CRITERIA!$G$6:$G$205,"YES",CRITERIA!$L$6:$L$205,"VALID")=1),IF(AN13="",TRUE,COUNTIFS(CRITERIA!$B$6:$B$205,A13,CRITERIA!$M$6:$M$205,AN13,CRITERIA!$G$6:$G$205,"YES",CRITERIA!$L$6:$L$205,"VALID")=1)),"VALID","INVALID - CRITERIA PARITY"))</x:f>
      </x:c>
      <x:c r="AI13" s="24" t="n">
        <x:f>IF(AC13&lt;&gt;"",1,0)+IF(AD13&lt;&gt;"",1,0)+IF(AE13&lt;&gt;"",1,0)+IF(AF13&lt;&gt;"",1,0)+IF(AG13&lt;&gt;"",1,0)</x:f>
        <x:v>0</x:v>
      </x:c>
      <x:c r="AJ13" s="24" t="str">
        <x:f>IF(AC13="","",UPPER(TRIM(AC13)))</x:f>
      </x:c>
      <x:c r="AK13" s="24" t="str">
        <x:f>IF(AD13="","",UPPER(TRIM(AD13)))</x:f>
      </x:c>
      <x:c r="AL13" s="24" t="str">
        <x:f>IF(AE13="","",UPPER(TRIM(AE13)))</x:f>
      </x:c>
      <x:c r="AM13" s="24" t="str">
        <x:f>IF(AF13="","",UPPER(TRIM(AF13)))</x:f>
      </x:c>
      <x:c r="AN13" s="24" t="str">
        <x:f>IF(AG13="","",UPPER(TRIM(AG13)))</x:f>
      </x:c>
      <x:c r="AO13" s="24" t="str">
        <x:f>IF(A13="","",IF(COUNTIFS(ALTERNATIVES!$B$6:$B$205,A13,ALTERNATIVES!$C$6:$C$205,"DIRECT",ALTERNATIVES!$H$6:$H$205,"VALID")&gt;0,1,0))</x:f>
      </x:c>
      <x:c r="AP13" s="24" t="str">
        <x:f>IF(A13="","",IF(COUNTIFS(ALTERNATIVES!$B$6:$B$205,A13,ALTERNATIVES!$C$6:$C$205,"ADJACENT",ALTERNATIVES!$H$6:$H$205,"VALID")&gt;0,1,0))</x:f>
      </x:c>
      <x:c r="AQ13" s="24" t="str">
        <x:f>IF(A13="","",IF(COUNTIFS(ALTERNATIVES!$B$6:$B$205,A13,ALTERNATIVES!$C$6:$C$205,"SUBSTITUTE / SERVICE",ALTERNATIVES!$H$6:$H$205,"VALID")&gt;0,1,0))</x:f>
      </x:c>
      <x:c r="AR13" s="24" t="str">
        <x:f>IF(A13="","",IF(COUNTIFS(ALTERNATIVES!$B$6:$B$205,A13,ALTERNATIVES!$C$6:$C$205,"INTERNAL BUILD",ALTERNATIVES!$H$6:$H$205,"VALID")&gt;0,1,0))</x:f>
      </x:c>
      <x:c r="AS13" s="24" t="str">
        <x:f>IF(A13="","",IF(COUNTIFS(ALTERNATIVES!$B$6:$B$205,A13,ALTERNATIVES!$C$6:$C$205,"STATUS QUO",ALTERNATIVES!$H$6:$H$205,"VALID")&gt;0,1,0))</x:f>
      </x:c>
      <x:c r="AT13" s="24" t="str">
        <x:f>IF(A13="","",IF(R13&gt;=2,"VALID","INVALID - ALTERNATIVE DIVERSITY"))</x:f>
      </x:c>
    </x:row>
    <x:row r="14">
      <x:c r="A14" s="18"/>
      <x:c r="B14" s="18"/>
      <x:c r="C14" s="32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24" t="str">
        <x:f>IF(A14="","",IF(COUNTIF($A$6:$A$205,A14)=1,"VALID","INVALID - DUPLICATE DECISION ID"))</x:f>
      </x:c>
      <x:c r="O14" s="24" t="str">
        <x:f>IF(A14="","",IF(AND(B14&lt;&gt;"",C14&lt;&gt;"",D14&lt;&gt;"",E14&lt;&gt;"",F14&lt;&gt;"",G14&lt;&gt;"",H14&lt;&gt;"",K14&lt;&gt;"",L14&lt;&gt;"",M14&lt;&gt;"",Z14&lt;&gt;"",AC14&lt;&gt;"",AD14&lt;&gt;"",AE14&lt;&gt;""),"VALID","INVALID - REQUIRED FIELD"))</x:f>
      </x:c>
      <x:c r="P14" s="24" t="str">
        <x:f>IF(A14="","",IF(AND(OR(EXACT(I14,"CURRENT ATTRIBUTABLE OBSERVED"),EXACT(I14,"CURRENT ATTRIBUTABLE MIXED"),EXACT(I14,"CUSTOM")),IF(EXACT(I14,"CUSTOM"),W14&lt;&gt;"",TRUE)),"VALID","INVALID - EVIDENCE TOKEN / CUSTOM RULE"))</x:f>
      </x:c>
      <x:c r="Q14" s="24" t="str">
        <x:f>IF(A14="","",IF(OR(EXACT(J14,"YES"),EXACT(J14,"UNCLEAR"),EXACT(J14,"NO")),"VALID","INVALID - ACTION TOKEN"))</x:f>
      </x:c>
      <x:c r="R14" s="24" t="str">
        <x:f>IF(A14="","",SUM(AO14:AS14))</x:f>
      </x:c>
      <x:c r="S14" s="24" t="str">
        <x:f>IF(A14="","",COUNTIFS(CRITERIA!$B$6:$B$205,A14,CRITERIA!$G$6:$G$205,"YES",CRITERIA!$L$6:$L$205,"VALID"))</x:f>
      </x:c>
      <x:c r="T14" s="24" t="str">
        <x:f>IF(A14="","",IF(Q14&lt;&gt;"VALID","REPAIR CANVAS",IF(EXACT(J14,"NO"),"STOP - RESEARCH NOT JUSTIFIED",IF(OR(N14&lt;&gt;"VALID",O14&lt;&gt;"VALID",P14&lt;&gt;"VALID",Y14&lt;&gt;"VALID",AH14&lt;&gt;"VALID",AT14&lt;&gt;"VALID",EXACT(J14,"UNCLEAR"),X14&lt;&gt;"YES"),"REPAIR CANVAS","READY TO RESEARCH"))))</x:f>
      </x:c>
      <x:c r="U14" s="24" t="str">
        <x:f>IF(A14="","",IF(T14="READY TO RESEARCH","Freeze this Decision Contract, then conduct the Evidence Audit.",IF(T14="STOP - RESEARCH NOT JUSTIFIED","State the real purpose of the work or reopen the decision before competitor research.","Repair the named controls before collecting competitor evidence.")))</x:f>
      </x:c>
      <x:c r="V14" s="24" t="str">
        <x:f>IF(A14="","",IF(T14="READY TO RESEARCH","Decision ID "&amp;A14&amp;". By "&amp;TEXT(C14,"yyyy-mm-dd")&amp;", "&amp;B14&amp;" will decide whether to "&amp;D14&amp;" for "&amp;E14&amp;", within "&amp;F14&amp;" and "&amp;G14&amp;". Permitted alternative universe: "&amp;AA14&amp;". Explicit exclusions: "&amp;H14&amp;". Material criteria: "&amp;AB14&amp;". Hard constraints: "&amp;Z14&amp;". Evidence threshold: "&amp;I14&amp;IF(EXACT(I14,"CUSTOM")," - "&amp;W14,"")&amp;". Evidence may change: "&amp;K14&amp;". Reopen if "&amp;L14&amp;".","NOT READY - complete or repair the governed canvas before handoff."))</x:f>
      </x:c>
      <x:c r="W14" s="18"/>
      <x:c r="X14" s="18"/>
      <x:c r="Y14" s="24" t="str">
        <x:f>IF(A14="","",IF(OR(EXACT(X14,"YES"),EXACT(X14,"NO")),"VALID","INVALID - QUALITY TOKEN"))</x:f>
      </x:c>
      <x:c r="Z14" s="18"/>
      <x:c r="AA14" s="18" t="str">
        <x:f>IF(A14="","",IF(AT14&lt;&gt;"VALID","NOT READY - ALTERNATIVES",IF(AO14=1,"DIRECT","")&amp;IF(AP14=1,IF(AO14=1,"; ","")&amp;"ADJACENT","")&amp;IF(AQ14=1,IF(SUM(AO14:AP14)&gt;0,"; ","")&amp;"SUBSTITUTE / SERVICE","")&amp;IF(AR14=1,IF(SUM(AO14:AQ14)&gt;0,"; ","")&amp;"INTERNAL BUILD","")&amp;IF(AS14=1,IF(SUM(AO14:AR14)&gt;0,"; ","")&amp;"STATUS QUO","")))</x:f>
      </x:c>
      <x:c r="AB14" s="18" t="str">
        <x:f>IF(A14="","",IF(AH14&lt;&gt;"VALID","NOT READY - CRITERIA",AC14&amp;"; "&amp;AD14&amp;"; "&amp;AE14&amp;IF(AF14&lt;&gt;"","; "&amp;AF14,"")&amp;IF(AG14&lt;&gt;"","; "&amp;AG14,"")))</x:f>
      </x:c>
      <x:c r="AC14" s="18"/>
      <x:c r="AD14" s="18"/>
      <x:c r="AE14" s="18"/>
      <x:c r="AF14" s="18"/>
      <x:c r="AG14" s="18"/>
      <x:c r="AH14" s="24" t="str">
        <x:f>IF(A14="","",IF(AND(AI14&gt;=3,AI14&lt;=5,AJ14&lt;&gt;"",AK14&lt;&gt;"",AL14&lt;&gt;"",S14=AI14,COUNTIF($AJ14:$AN14,AJ14)=1,COUNTIF($AJ14:$AN14,AK14)=1,COUNTIF($AJ14:$AN14,AL14)=1,IF(AM14="",TRUE,COUNTIF($AJ14:$AN14,AM14)=1),IF(AN14="",TRUE,COUNTIF($AJ14:$AN14,AN14)=1),COUNTIFS(CRITERIA!$B$6:$B$205,A14,CRITERIA!$M$6:$M$205,AJ14,CRITERIA!$G$6:$G$205,"YES",CRITERIA!$L$6:$L$205,"VALID")=1,COUNTIFS(CRITERIA!$B$6:$B$205,A14,CRITERIA!$M$6:$M$205,AK14,CRITERIA!$G$6:$G$205,"YES",CRITERIA!$L$6:$L$205,"VALID")=1,COUNTIFS(CRITERIA!$B$6:$B$205,A14,CRITERIA!$M$6:$M$205,AL14,CRITERIA!$G$6:$G$205,"YES",CRITERIA!$L$6:$L$205,"VALID")=1,IF(AM14="",TRUE,COUNTIFS(CRITERIA!$B$6:$B$205,A14,CRITERIA!$M$6:$M$205,AM14,CRITERIA!$G$6:$G$205,"YES",CRITERIA!$L$6:$L$205,"VALID")=1),IF(AN14="",TRUE,COUNTIFS(CRITERIA!$B$6:$B$205,A14,CRITERIA!$M$6:$M$205,AN14,CRITERIA!$G$6:$G$205,"YES",CRITERIA!$L$6:$L$205,"VALID")=1)),"VALID","INVALID - CRITERIA PARITY"))</x:f>
      </x:c>
      <x:c r="AI14" s="24" t="n">
        <x:f>IF(AC14&lt;&gt;"",1,0)+IF(AD14&lt;&gt;"",1,0)+IF(AE14&lt;&gt;"",1,0)+IF(AF14&lt;&gt;"",1,0)+IF(AG14&lt;&gt;"",1,0)</x:f>
        <x:v>0</x:v>
      </x:c>
      <x:c r="AJ14" s="24" t="str">
        <x:f>IF(AC14="","",UPPER(TRIM(AC14)))</x:f>
      </x:c>
      <x:c r="AK14" s="24" t="str">
        <x:f>IF(AD14="","",UPPER(TRIM(AD14)))</x:f>
      </x:c>
      <x:c r="AL14" s="24" t="str">
        <x:f>IF(AE14="","",UPPER(TRIM(AE14)))</x:f>
      </x:c>
      <x:c r="AM14" s="24" t="str">
        <x:f>IF(AF14="","",UPPER(TRIM(AF14)))</x:f>
      </x:c>
      <x:c r="AN14" s="24" t="str">
        <x:f>IF(AG14="","",UPPER(TRIM(AG14)))</x:f>
      </x:c>
      <x:c r="AO14" s="24" t="str">
        <x:f>IF(A14="","",IF(COUNTIFS(ALTERNATIVES!$B$6:$B$205,A14,ALTERNATIVES!$C$6:$C$205,"DIRECT",ALTERNATIVES!$H$6:$H$205,"VALID")&gt;0,1,0))</x:f>
      </x:c>
      <x:c r="AP14" s="24" t="str">
        <x:f>IF(A14="","",IF(COUNTIFS(ALTERNATIVES!$B$6:$B$205,A14,ALTERNATIVES!$C$6:$C$205,"ADJACENT",ALTERNATIVES!$H$6:$H$205,"VALID")&gt;0,1,0))</x:f>
      </x:c>
      <x:c r="AQ14" s="24" t="str">
        <x:f>IF(A14="","",IF(COUNTIFS(ALTERNATIVES!$B$6:$B$205,A14,ALTERNATIVES!$C$6:$C$205,"SUBSTITUTE / SERVICE",ALTERNATIVES!$H$6:$H$205,"VALID")&gt;0,1,0))</x:f>
      </x:c>
      <x:c r="AR14" s="24" t="str">
        <x:f>IF(A14="","",IF(COUNTIFS(ALTERNATIVES!$B$6:$B$205,A14,ALTERNATIVES!$C$6:$C$205,"INTERNAL BUILD",ALTERNATIVES!$H$6:$H$205,"VALID")&gt;0,1,0))</x:f>
      </x:c>
      <x:c r="AS14" s="24" t="str">
        <x:f>IF(A14="","",IF(COUNTIFS(ALTERNATIVES!$B$6:$B$205,A14,ALTERNATIVES!$C$6:$C$205,"STATUS QUO",ALTERNATIVES!$H$6:$H$205,"VALID")&gt;0,1,0))</x:f>
      </x:c>
      <x:c r="AT14" s="24" t="str">
        <x:f>IF(A14="","",IF(R14&gt;=2,"VALID","INVALID - ALTERNATIVE DIVERSITY"))</x:f>
      </x:c>
    </x:row>
    <x:row r="15">
      <x:c r="A15" s="18"/>
      <x:c r="B15" s="18"/>
      <x:c r="C15" s="32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24" t="str">
        <x:f>IF(A15="","",IF(COUNTIF($A$6:$A$205,A15)=1,"VALID","INVALID - DUPLICATE DECISION ID"))</x:f>
      </x:c>
      <x:c r="O15" s="24" t="str">
        <x:f>IF(A15="","",IF(AND(B15&lt;&gt;"",C15&lt;&gt;"",D15&lt;&gt;"",E15&lt;&gt;"",F15&lt;&gt;"",G15&lt;&gt;"",H15&lt;&gt;"",K15&lt;&gt;"",L15&lt;&gt;"",M15&lt;&gt;"",Z15&lt;&gt;"",AC15&lt;&gt;"",AD15&lt;&gt;"",AE15&lt;&gt;""),"VALID","INVALID - REQUIRED FIELD"))</x:f>
      </x:c>
      <x:c r="P15" s="24" t="str">
        <x:f>IF(A15="","",IF(AND(OR(EXACT(I15,"CURRENT ATTRIBUTABLE OBSERVED"),EXACT(I15,"CURRENT ATTRIBUTABLE MIXED"),EXACT(I15,"CUSTOM")),IF(EXACT(I15,"CUSTOM"),W15&lt;&gt;"",TRUE)),"VALID","INVALID - EVIDENCE TOKEN / CUSTOM RULE"))</x:f>
      </x:c>
      <x:c r="Q15" s="24" t="str">
        <x:f>IF(A15="","",IF(OR(EXACT(J15,"YES"),EXACT(J15,"UNCLEAR"),EXACT(J15,"NO")),"VALID","INVALID - ACTION TOKEN"))</x:f>
      </x:c>
      <x:c r="R15" s="24" t="str">
        <x:f>IF(A15="","",SUM(AO15:AS15))</x:f>
      </x:c>
      <x:c r="S15" s="24" t="str">
        <x:f>IF(A15="","",COUNTIFS(CRITERIA!$B$6:$B$205,A15,CRITERIA!$G$6:$G$205,"YES",CRITERIA!$L$6:$L$205,"VALID"))</x:f>
      </x:c>
      <x:c r="T15" s="24" t="str">
        <x:f>IF(A15="","",IF(Q15&lt;&gt;"VALID","REPAIR CANVAS",IF(EXACT(J15,"NO"),"STOP - RESEARCH NOT JUSTIFIED",IF(OR(N15&lt;&gt;"VALID",O15&lt;&gt;"VALID",P15&lt;&gt;"VALID",Y15&lt;&gt;"VALID",AH15&lt;&gt;"VALID",AT15&lt;&gt;"VALID",EXACT(J15,"UNCLEAR"),X15&lt;&gt;"YES"),"REPAIR CANVAS","READY TO RESEARCH"))))</x:f>
      </x:c>
      <x:c r="U15" s="24" t="str">
        <x:f>IF(A15="","",IF(T15="READY TO RESEARCH","Freeze this Decision Contract, then conduct the Evidence Audit.",IF(T15="STOP - RESEARCH NOT JUSTIFIED","State the real purpose of the work or reopen the decision before competitor research.","Repair the named controls before collecting competitor evidence.")))</x:f>
      </x:c>
      <x:c r="V15" s="24" t="str">
        <x:f>IF(A15="","",IF(T15="READY TO RESEARCH","Decision ID "&amp;A15&amp;". By "&amp;TEXT(C15,"yyyy-mm-dd")&amp;", "&amp;B15&amp;" will decide whether to "&amp;D15&amp;" for "&amp;E15&amp;", within "&amp;F15&amp;" and "&amp;G15&amp;". Permitted alternative universe: "&amp;AA15&amp;". Explicit exclusions: "&amp;H15&amp;". Material criteria: "&amp;AB15&amp;". Hard constraints: "&amp;Z15&amp;". Evidence threshold: "&amp;I15&amp;IF(EXACT(I15,"CUSTOM")," - "&amp;W15,"")&amp;". Evidence may change: "&amp;K15&amp;". Reopen if "&amp;L15&amp;".","NOT READY - complete or repair the governed canvas before handoff."))</x:f>
      </x:c>
      <x:c r="W15" s="18"/>
      <x:c r="X15" s="18"/>
      <x:c r="Y15" s="24" t="str">
        <x:f>IF(A15="","",IF(OR(EXACT(X15,"YES"),EXACT(X15,"NO")),"VALID","INVALID - QUALITY TOKEN"))</x:f>
      </x:c>
      <x:c r="Z15" s="18"/>
      <x:c r="AA15" s="18" t="str">
        <x:f>IF(A15="","",IF(AT15&lt;&gt;"VALID","NOT READY - ALTERNATIVES",IF(AO15=1,"DIRECT","")&amp;IF(AP15=1,IF(AO15=1,"; ","")&amp;"ADJACENT","")&amp;IF(AQ15=1,IF(SUM(AO15:AP15)&gt;0,"; ","")&amp;"SUBSTITUTE / SERVICE","")&amp;IF(AR15=1,IF(SUM(AO15:AQ15)&gt;0,"; ","")&amp;"INTERNAL BUILD","")&amp;IF(AS15=1,IF(SUM(AO15:AR15)&gt;0,"; ","")&amp;"STATUS QUO","")))</x:f>
      </x:c>
      <x:c r="AB15" s="18" t="str">
        <x:f>IF(A15="","",IF(AH15&lt;&gt;"VALID","NOT READY - CRITERIA",AC15&amp;"; "&amp;AD15&amp;"; "&amp;AE15&amp;IF(AF15&lt;&gt;"","; "&amp;AF15,"")&amp;IF(AG15&lt;&gt;"","; "&amp;AG15,"")))</x:f>
      </x:c>
      <x:c r="AC15" s="18"/>
      <x:c r="AD15" s="18"/>
      <x:c r="AE15" s="18"/>
      <x:c r="AF15" s="18"/>
      <x:c r="AG15" s="18"/>
      <x:c r="AH15" s="24" t="str">
        <x:f>IF(A15="","",IF(AND(AI15&gt;=3,AI15&lt;=5,AJ15&lt;&gt;"",AK15&lt;&gt;"",AL15&lt;&gt;"",S15=AI15,COUNTIF($AJ15:$AN15,AJ15)=1,COUNTIF($AJ15:$AN15,AK15)=1,COUNTIF($AJ15:$AN15,AL15)=1,IF(AM15="",TRUE,COUNTIF($AJ15:$AN15,AM15)=1),IF(AN15="",TRUE,COUNTIF($AJ15:$AN15,AN15)=1),COUNTIFS(CRITERIA!$B$6:$B$205,A15,CRITERIA!$M$6:$M$205,AJ15,CRITERIA!$G$6:$G$205,"YES",CRITERIA!$L$6:$L$205,"VALID")=1,COUNTIFS(CRITERIA!$B$6:$B$205,A15,CRITERIA!$M$6:$M$205,AK15,CRITERIA!$G$6:$G$205,"YES",CRITERIA!$L$6:$L$205,"VALID")=1,COUNTIFS(CRITERIA!$B$6:$B$205,A15,CRITERIA!$M$6:$M$205,AL15,CRITERIA!$G$6:$G$205,"YES",CRITERIA!$L$6:$L$205,"VALID")=1,IF(AM15="",TRUE,COUNTIFS(CRITERIA!$B$6:$B$205,A15,CRITERIA!$M$6:$M$205,AM15,CRITERIA!$G$6:$G$205,"YES",CRITERIA!$L$6:$L$205,"VALID")=1),IF(AN15="",TRUE,COUNTIFS(CRITERIA!$B$6:$B$205,A15,CRITERIA!$M$6:$M$205,AN15,CRITERIA!$G$6:$G$205,"YES",CRITERIA!$L$6:$L$205,"VALID")=1)),"VALID","INVALID - CRITERIA PARITY"))</x:f>
      </x:c>
      <x:c r="AI15" s="24" t="n">
        <x:f>IF(AC15&lt;&gt;"",1,0)+IF(AD15&lt;&gt;"",1,0)+IF(AE15&lt;&gt;"",1,0)+IF(AF15&lt;&gt;"",1,0)+IF(AG15&lt;&gt;"",1,0)</x:f>
        <x:v>0</x:v>
      </x:c>
      <x:c r="AJ15" s="24" t="str">
        <x:f>IF(AC15="","",UPPER(TRIM(AC15)))</x:f>
      </x:c>
      <x:c r="AK15" s="24" t="str">
        <x:f>IF(AD15="","",UPPER(TRIM(AD15)))</x:f>
      </x:c>
      <x:c r="AL15" s="24" t="str">
        <x:f>IF(AE15="","",UPPER(TRIM(AE15)))</x:f>
      </x:c>
      <x:c r="AM15" s="24" t="str">
        <x:f>IF(AF15="","",UPPER(TRIM(AF15)))</x:f>
      </x:c>
      <x:c r="AN15" s="24" t="str">
        <x:f>IF(AG15="","",UPPER(TRIM(AG15)))</x:f>
      </x:c>
      <x:c r="AO15" s="24" t="str">
        <x:f>IF(A15="","",IF(COUNTIFS(ALTERNATIVES!$B$6:$B$205,A15,ALTERNATIVES!$C$6:$C$205,"DIRECT",ALTERNATIVES!$H$6:$H$205,"VALID")&gt;0,1,0))</x:f>
      </x:c>
      <x:c r="AP15" s="24" t="str">
        <x:f>IF(A15="","",IF(COUNTIFS(ALTERNATIVES!$B$6:$B$205,A15,ALTERNATIVES!$C$6:$C$205,"ADJACENT",ALTERNATIVES!$H$6:$H$205,"VALID")&gt;0,1,0))</x:f>
      </x:c>
      <x:c r="AQ15" s="24" t="str">
        <x:f>IF(A15="","",IF(COUNTIFS(ALTERNATIVES!$B$6:$B$205,A15,ALTERNATIVES!$C$6:$C$205,"SUBSTITUTE / SERVICE",ALTERNATIVES!$H$6:$H$205,"VALID")&gt;0,1,0))</x:f>
      </x:c>
      <x:c r="AR15" s="24" t="str">
        <x:f>IF(A15="","",IF(COUNTIFS(ALTERNATIVES!$B$6:$B$205,A15,ALTERNATIVES!$C$6:$C$205,"INTERNAL BUILD",ALTERNATIVES!$H$6:$H$205,"VALID")&gt;0,1,0))</x:f>
      </x:c>
      <x:c r="AS15" s="24" t="str">
        <x:f>IF(A15="","",IF(COUNTIFS(ALTERNATIVES!$B$6:$B$205,A15,ALTERNATIVES!$C$6:$C$205,"STATUS QUO",ALTERNATIVES!$H$6:$H$205,"VALID")&gt;0,1,0))</x:f>
      </x:c>
      <x:c r="AT15" s="24" t="str">
        <x:f>IF(A15="","",IF(R15&gt;=2,"VALID","INVALID - ALTERNATIVE DIVERSITY"))</x:f>
      </x:c>
    </x:row>
    <x:row r="16">
      <x:c r="A16" s="18"/>
      <x:c r="B16" s="18"/>
      <x:c r="C16" s="32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24" t="str">
        <x:f>IF(A16="","",IF(COUNTIF($A$6:$A$205,A16)=1,"VALID","INVALID - DUPLICATE DECISION ID"))</x:f>
      </x:c>
      <x:c r="O16" s="24" t="str">
        <x:f>IF(A16="","",IF(AND(B16&lt;&gt;"",C16&lt;&gt;"",D16&lt;&gt;"",E16&lt;&gt;"",F16&lt;&gt;"",G16&lt;&gt;"",H16&lt;&gt;"",K16&lt;&gt;"",L16&lt;&gt;"",M16&lt;&gt;"",Z16&lt;&gt;"",AC16&lt;&gt;"",AD16&lt;&gt;"",AE16&lt;&gt;""),"VALID","INVALID - REQUIRED FIELD"))</x:f>
      </x:c>
      <x:c r="P16" s="24" t="str">
        <x:f>IF(A16="","",IF(AND(OR(EXACT(I16,"CURRENT ATTRIBUTABLE OBSERVED"),EXACT(I16,"CURRENT ATTRIBUTABLE MIXED"),EXACT(I16,"CUSTOM")),IF(EXACT(I16,"CUSTOM"),W16&lt;&gt;"",TRUE)),"VALID","INVALID - EVIDENCE TOKEN / CUSTOM RULE"))</x:f>
      </x:c>
      <x:c r="Q16" s="24" t="str">
        <x:f>IF(A16="","",IF(OR(EXACT(J16,"YES"),EXACT(J16,"UNCLEAR"),EXACT(J16,"NO")),"VALID","INVALID - ACTION TOKEN"))</x:f>
      </x:c>
      <x:c r="R16" s="24" t="str">
        <x:f>IF(A16="","",SUM(AO16:AS16))</x:f>
      </x:c>
      <x:c r="S16" s="24" t="str">
        <x:f>IF(A16="","",COUNTIFS(CRITERIA!$B$6:$B$205,A16,CRITERIA!$G$6:$G$205,"YES",CRITERIA!$L$6:$L$205,"VALID"))</x:f>
      </x:c>
      <x:c r="T16" s="24" t="str">
        <x:f>IF(A16="","",IF(Q16&lt;&gt;"VALID","REPAIR CANVAS",IF(EXACT(J16,"NO"),"STOP - RESEARCH NOT JUSTIFIED",IF(OR(N16&lt;&gt;"VALID",O16&lt;&gt;"VALID",P16&lt;&gt;"VALID",Y16&lt;&gt;"VALID",AH16&lt;&gt;"VALID",AT16&lt;&gt;"VALID",EXACT(J16,"UNCLEAR"),X16&lt;&gt;"YES"),"REPAIR CANVAS","READY TO RESEARCH"))))</x:f>
      </x:c>
      <x:c r="U16" s="24" t="str">
        <x:f>IF(A16="","",IF(T16="READY TO RESEARCH","Freeze this Decision Contract, then conduct the Evidence Audit.",IF(T16="STOP - RESEARCH NOT JUSTIFIED","State the real purpose of the work or reopen the decision before competitor research.","Repair the named controls before collecting competitor evidence.")))</x:f>
      </x:c>
      <x:c r="V16" s="24" t="str">
        <x:f>IF(A16="","",IF(T16="READY TO RESEARCH","Decision ID "&amp;A16&amp;". By "&amp;TEXT(C16,"yyyy-mm-dd")&amp;", "&amp;B16&amp;" will decide whether to "&amp;D16&amp;" for "&amp;E16&amp;", within "&amp;F16&amp;" and "&amp;G16&amp;". Permitted alternative universe: "&amp;AA16&amp;". Explicit exclusions: "&amp;H16&amp;". Material criteria: "&amp;AB16&amp;". Hard constraints: "&amp;Z16&amp;". Evidence threshold: "&amp;I16&amp;IF(EXACT(I16,"CUSTOM")," - "&amp;W16,"")&amp;". Evidence may change: "&amp;K16&amp;". Reopen if "&amp;L16&amp;".","NOT READY - complete or repair the governed canvas before handoff."))</x:f>
      </x:c>
      <x:c r="W16" s="18"/>
      <x:c r="X16" s="18"/>
      <x:c r="Y16" s="24" t="str">
        <x:f>IF(A16="","",IF(OR(EXACT(X16,"YES"),EXACT(X16,"NO")),"VALID","INVALID - QUALITY TOKEN"))</x:f>
      </x:c>
      <x:c r="Z16" s="18"/>
      <x:c r="AA16" s="18" t="str">
        <x:f>IF(A16="","",IF(AT16&lt;&gt;"VALID","NOT READY - ALTERNATIVES",IF(AO16=1,"DIRECT","")&amp;IF(AP16=1,IF(AO16=1,"; ","")&amp;"ADJACENT","")&amp;IF(AQ16=1,IF(SUM(AO16:AP16)&gt;0,"; ","")&amp;"SUBSTITUTE / SERVICE","")&amp;IF(AR16=1,IF(SUM(AO16:AQ16)&gt;0,"; ","")&amp;"INTERNAL BUILD","")&amp;IF(AS16=1,IF(SUM(AO16:AR16)&gt;0,"; ","")&amp;"STATUS QUO","")))</x:f>
      </x:c>
      <x:c r="AB16" s="18" t="str">
        <x:f>IF(A16="","",IF(AH16&lt;&gt;"VALID","NOT READY - CRITERIA",AC16&amp;"; "&amp;AD16&amp;"; "&amp;AE16&amp;IF(AF16&lt;&gt;"","; "&amp;AF16,"")&amp;IF(AG16&lt;&gt;"","; "&amp;AG16,"")))</x:f>
      </x:c>
      <x:c r="AC16" s="18"/>
      <x:c r="AD16" s="18"/>
      <x:c r="AE16" s="18"/>
      <x:c r="AF16" s="18"/>
      <x:c r="AG16" s="18"/>
      <x:c r="AH16" s="24" t="str">
        <x:f>IF(A16="","",IF(AND(AI16&gt;=3,AI16&lt;=5,AJ16&lt;&gt;"",AK16&lt;&gt;"",AL16&lt;&gt;"",S16=AI16,COUNTIF($AJ16:$AN16,AJ16)=1,COUNTIF($AJ16:$AN16,AK16)=1,COUNTIF($AJ16:$AN16,AL16)=1,IF(AM16="",TRUE,COUNTIF($AJ16:$AN16,AM16)=1),IF(AN16="",TRUE,COUNTIF($AJ16:$AN16,AN16)=1),COUNTIFS(CRITERIA!$B$6:$B$205,A16,CRITERIA!$M$6:$M$205,AJ16,CRITERIA!$G$6:$G$205,"YES",CRITERIA!$L$6:$L$205,"VALID")=1,COUNTIFS(CRITERIA!$B$6:$B$205,A16,CRITERIA!$M$6:$M$205,AK16,CRITERIA!$G$6:$G$205,"YES",CRITERIA!$L$6:$L$205,"VALID")=1,COUNTIFS(CRITERIA!$B$6:$B$205,A16,CRITERIA!$M$6:$M$205,AL16,CRITERIA!$G$6:$G$205,"YES",CRITERIA!$L$6:$L$205,"VALID")=1,IF(AM16="",TRUE,COUNTIFS(CRITERIA!$B$6:$B$205,A16,CRITERIA!$M$6:$M$205,AM16,CRITERIA!$G$6:$G$205,"YES",CRITERIA!$L$6:$L$205,"VALID")=1),IF(AN16="",TRUE,COUNTIFS(CRITERIA!$B$6:$B$205,A16,CRITERIA!$M$6:$M$205,AN16,CRITERIA!$G$6:$G$205,"YES",CRITERIA!$L$6:$L$205,"VALID")=1)),"VALID","INVALID - CRITERIA PARITY"))</x:f>
      </x:c>
      <x:c r="AI16" s="24" t="n">
        <x:f>IF(AC16&lt;&gt;"",1,0)+IF(AD16&lt;&gt;"",1,0)+IF(AE16&lt;&gt;"",1,0)+IF(AF16&lt;&gt;"",1,0)+IF(AG16&lt;&gt;"",1,0)</x:f>
        <x:v>0</x:v>
      </x:c>
      <x:c r="AJ16" s="24" t="str">
        <x:f>IF(AC16="","",UPPER(TRIM(AC16)))</x:f>
      </x:c>
      <x:c r="AK16" s="24" t="str">
        <x:f>IF(AD16="","",UPPER(TRIM(AD16)))</x:f>
      </x:c>
      <x:c r="AL16" s="24" t="str">
        <x:f>IF(AE16="","",UPPER(TRIM(AE16)))</x:f>
      </x:c>
      <x:c r="AM16" s="24" t="str">
        <x:f>IF(AF16="","",UPPER(TRIM(AF16)))</x:f>
      </x:c>
      <x:c r="AN16" s="24" t="str">
        <x:f>IF(AG16="","",UPPER(TRIM(AG16)))</x:f>
      </x:c>
      <x:c r="AO16" s="24" t="str">
        <x:f>IF(A16="","",IF(COUNTIFS(ALTERNATIVES!$B$6:$B$205,A16,ALTERNATIVES!$C$6:$C$205,"DIRECT",ALTERNATIVES!$H$6:$H$205,"VALID")&gt;0,1,0))</x:f>
      </x:c>
      <x:c r="AP16" s="24" t="str">
        <x:f>IF(A16="","",IF(COUNTIFS(ALTERNATIVES!$B$6:$B$205,A16,ALTERNATIVES!$C$6:$C$205,"ADJACENT",ALTERNATIVES!$H$6:$H$205,"VALID")&gt;0,1,0))</x:f>
      </x:c>
      <x:c r="AQ16" s="24" t="str">
        <x:f>IF(A16="","",IF(COUNTIFS(ALTERNATIVES!$B$6:$B$205,A16,ALTERNATIVES!$C$6:$C$205,"SUBSTITUTE / SERVICE",ALTERNATIVES!$H$6:$H$205,"VALID")&gt;0,1,0))</x:f>
      </x:c>
      <x:c r="AR16" s="24" t="str">
        <x:f>IF(A16="","",IF(COUNTIFS(ALTERNATIVES!$B$6:$B$205,A16,ALTERNATIVES!$C$6:$C$205,"INTERNAL BUILD",ALTERNATIVES!$H$6:$H$205,"VALID")&gt;0,1,0))</x:f>
      </x:c>
      <x:c r="AS16" s="24" t="str">
        <x:f>IF(A16="","",IF(COUNTIFS(ALTERNATIVES!$B$6:$B$205,A16,ALTERNATIVES!$C$6:$C$205,"STATUS QUO",ALTERNATIVES!$H$6:$H$205,"VALID")&gt;0,1,0))</x:f>
      </x:c>
      <x:c r="AT16" s="24" t="str">
        <x:f>IF(A16="","",IF(R16&gt;=2,"VALID","INVALID - ALTERNATIVE DIVERSITY"))</x:f>
      </x:c>
    </x:row>
    <x:row r="17">
      <x:c r="A17" s="18"/>
      <x:c r="B17" s="18"/>
      <x:c r="C17" s="32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24" t="str">
        <x:f>IF(A17="","",IF(COUNTIF($A$6:$A$205,A17)=1,"VALID","INVALID - DUPLICATE DECISION ID"))</x:f>
      </x:c>
      <x:c r="O17" s="24" t="str">
        <x:f>IF(A17="","",IF(AND(B17&lt;&gt;"",C17&lt;&gt;"",D17&lt;&gt;"",E17&lt;&gt;"",F17&lt;&gt;"",G17&lt;&gt;"",H17&lt;&gt;"",K17&lt;&gt;"",L17&lt;&gt;"",M17&lt;&gt;"",Z17&lt;&gt;"",AC17&lt;&gt;"",AD17&lt;&gt;"",AE17&lt;&gt;""),"VALID","INVALID - REQUIRED FIELD"))</x:f>
      </x:c>
      <x:c r="P17" s="24" t="str">
        <x:f>IF(A17="","",IF(AND(OR(EXACT(I17,"CURRENT ATTRIBUTABLE OBSERVED"),EXACT(I17,"CURRENT ATTRIBUTABLE MIXED"),EXACT(I17,"CUSTOM")),IF(EXACT(I17,"CUSTOM"),W17&lt;&gt;"",TRUE)),"VALID","INVALID - EVIDENCE TOKEN / CUSTOM RULE"))</x:f>
      </x:c>
      <x:c r="Q17" s="24" t="str">
        <x:f>IF(A17="","",IF(OR(EXACT(J17,"YES"),EXACT(J17,"UNCLEAR"),EXACT(J17,"NO")),"VALID","INVALID - ACTION TOKEN"))</x:f>
      </x:c>
      <x:c r="R17" s="24" t="str">
        <x:f>IF(A17="","",SUM(AO17:AS17))</x:f>
      </x:c>
      <x:c r="S17" s="24" t="str">
        <x:f>IF(A17="","",COUNTIFS(CRITERIA!$B$6:$B$205,A17,CRITERIA!$G$6:$G$205,"YES",CRITERIA!$L$6:$L$205,"VALID"))</x:f>
      </x:c>
      <x:c r="T17" s="24" t="str">
        <x:f>IF(A17="","",IF(Q17&lt;&gt;"VALID","REPAIR CANVAS",IF(EXACT(J17,"NO"),"STOP - RESEARCH NOT JUSTIFIED",IF(OR(N17&lt;&gt;"VALID",O17&lt;&gt;"VALID",P17&lt;&gt;"VALID",Y17&lt;&gt;"VALID",AH17&lt;&gt;"VALID",AT17&lt;&gt;"VALID",EXACT(J17,"UNCLEAR"),X17&lt;&gt;"YES"),"REPAIR CANVAS","READY TO RESEARCH"))))</x:f>
      </x:c>
      <x:c r="U17" s="24" t="str">
        <x:f>IF(A17="","",IF(T17="READY TO RESEARCH","Freeze this Decision Contract, then conduct the Evidence Audit.",IF(T17="STOP - RESEARCH NOT JUSTIFIED","State the real purpose of the work or reopen the decision before competitor research.","Repair the named controls before collecting competitor evidence.")))</x:f>
      </x:c>
      <x:c r="V17" s="24" t="str">
        <x:f>IF(A17="","",IF(T17="READY TO RESEARCH","Decision ID "&amp;A17&amp;". By "&amp;TEXT(C17,"yyyy-mm-dd")&amp;", "&amp;B17&amp;" will decide whether to "&amp;D17&amp;" for "&amp;E17&amp;", within "&amp;F17&amp;" and "&amp;G17&amp;". Permitted alternative universe: "&amp;AA17&amp;". Explicit exclusions: "&amp;H17&amp;". Material criteria: "&amp;AB17&amp;". Hard constraints: "&amp;Z17&amp;". Evidence threshold: "&amp;I17&amp;IF(EXACT(I17,"CUSTOM")," - "&amp;W17,"")&amp;". Evidence may change: "&amp;K17&amp;". Reopen if "&amp;L17&amp;".","NOT READY - complete or repair the governed canvas before handoff."))</x:f>
      </x:c>
      <x:c r="W17" s="18"/>
      <x:c r="X17" s="18"/>
      <x:c r="Y17" s="24" t="str">
        <x:f>IF(A17="","",IF(OR(EXACT(X17,"YES"),EXACT(X17,"NO")),"VALID","INVALID - QUALITY TOKEN"))</x:f>
      </x:c>
      <x:c r="Z17" s="18"/>
      <x:c r="AA17" s="18" t="str">
        <x:f>IF(A17="","",IF(AT17&lt;&gt;"VALID","NOT READY - ALTERNATIVES",IF(AO17=1,"DIRECT","")&amp;IF(AP17=1,IF(AO17=1,"; ","")&amp;"ADJACENT","")&amp;IF(AQ17=1,IF(SUM(AO17:AP17)&gt;0,"; ","")&amp;"SUBSTITUTE / SERVICE","")&amp;IF(AR17=1,IF(SUM(AO17:AQ17)&gt;0,"; ","")&amp;"INTERNAL BUILD","")&amp;IF(AS17=1,IF(SUM(AO17:AR17)&gt;0,"; ","")&amp;"STATUS QUO","")))</x:f>
      </x:c>
      <x:c r="AB17" s="18" t="str">
        <x:f>IF(A17="","",IF(AH17&lt;&gt;"VALID","NOT READY - CRITERIA",AC17&amp;"; "&amp;AD17&amp;"; "&amp;AE17&amp;IF(AF17&lt;&gt;"","; "&amp;AF17,"")&amp;IF(AG17&lt;&gt;"","; "&amp;AG17,"")))</x:f>
      </x:c>
      <x:c r="AC17" s="18"/>
      <x:c r="AD17" s="18"/>
      <x:c r="AE17" s="18"/>
      <x:c r="AF17" s="18"/>
      <x:c r="AG17" s="18"/>
      <x:c r="AH17" s="24" t="str">
        <x:f>IF(A17="","",IF(AND(AI17&gt;=3,AI17&lt;=5,AJ17&lt;&gt;"",AK17&lt;&gt;"",AL17&lt;&gt;"",S17=AI17,COUNTIF($AJ17:$AN17,AJ17)=1,COUNTIF($AJ17:$AN17,AK17)=1,COUNTIF($AJ17:$AN17,AL17)=1,IF(AM17="",TRUE,COUNTIF($AJ17:$AN17,AM17)=1),IF(AN17="",TRUE,COUNTIF($AJ17:$AN17,AN17)=1),COUNTIFS(CRITERIA!$B$6:$B$205,A17,CRITERIA!$M$6:$M$205,AJ17,CRITERIA!$G$6:$G$205,"YES",CRITERIA!$L$6:$L$205,"VALID")=1,COUNTIFS(CRITERIA!$B$6:$B$205,A17,CRITERIA!$M$6:$M$205,AK17,CRITERIA!$G$6:$G$205,"YES",CRITERIA!$L$6:$L$205,"VALID")=1,COUNTIFS(CRITERIA!$B$6:$B$205,A17,CRITERIA!$M$6:$M$205,AL17,CRITERIA!$G$6:$G$205,"YES",CRITERIA!$L$6:$L$205,"VALID")=1,IF(AM17="",TRUE,COUNTIFS(CRITERIA!$B$6:$B$205,A17,CRITERIA!$M$6:$M$205,AM17,CRITERIA!$G$6:$G$205,"YES",CRITERIA!$L$6:$L$205,"VALID")=1),IF(AN17="",TRUE,COUNTIFS(CRITERIA!$B$6:$B$205,A17,CRITERIA!$M$6:$M$205,AN17,CRITERIA!$G$6:$G$205,"YES",CRITERIA!$L$6:$L$205,"VALID")=1)),"VALID","INVALID - CRITERIA PARITY"))</x:f>
      </x:c>
      <x:c r="AI17" s="24" t="n">
        <x:f>IF(AC17&lt;&gt;"",1,0)+IF(AD17&lt;&gt;"",1,0)+IF(AE17&lt;&gt;"",1,0)+IF(AF17&lt;&gt;"",1,0)+IF(AG17&lt;&gt;"",1,0)</x:f>
        <x:v>0</x:v>
      </x:c>
      <x:c r="AJ17" s="24" t="str">
        <x:f>IF(AC17="","",UPPER(TRIM(AC17)))</x:f>
      </x:c>
      <x:c r="AK17" s="24" t="str">
        <x:f>IF(AD17="","",UPPER(TRIM(AD17)))</x:f>
      </x:c>
      <x:c r="AL17" s="24" t="str">
        <x:f>IF(AE17="","",UPPER(TRIM(AE17)))</x:f>
      </x:c>
      <x:c r="AM17" s="24" t="str">
        <x:f>IF(AF17="","",UPPER(TRIM(AF17)))</x:f>
      </x:c>
      <x:c r="AN17" s="24" t="str">
        <x:f>IF(AG17="","",UPPER(TRIM(AG17)))</x:f>
      </x:c>
      <x:c r="AO17" s="24" t="str">
        <x:f>IF(A17="","",IF(COUNTIFS(ALTERNATIVES!$B$6:$B$205,A17,ALTERNATIVES!$C$6:$C$205,"DIRECT",ALTERNATIVES!$H$6:$H$205,"VALID")&gt;0,1,0))</x:f>
      </x:c>
      <x:c r="AP17" s="24" t="str">
        <x:f>IF(A17="","",IF(COUNTIFS(ALTERNATIVES!$B$6:$B$205,A17,ALTERNATIVES!$C$6:$C$205,"ADJACENT",ALTERNATIVES!$H$6:$H$205,"VALID")&gt;0,1,0))</x:f>
      </x:c>
      <x:c r="AQ17" s="24" t="str">
        <x:f>IF(A17="","",IF(COUNTIFS(ALTERNATIVES!$B$6:$B$205,A17,ALTERNATIVES!$C$6:$C$205,"SUBSTITUTE / SERVICE",ALTERNATIVES!$H$6:$H$205,"VALID")&gt;0,1,0))</x:f>
      </x:c>
      <x:c r="AR17" s="24" t="str">
        <x:f>IF(A17="","",IF(COUNTIFS(ALTERNATIVES!$B$6:$B$205,A17,ALTERNATIVES!$C$6:$C$205,"INTERNAL BUILD",ALTERNATIVES!$H$6:$H$205,"VALID")&gt;0,1,0))</x:f>
      </x:c>
      <x:c r="AS17" s="24" t="str">
        <x:f>IF(A17="","",IF(COUNTIFS(ALTERNATIVES!$B$6:$B$205,A17,ALTERNATIVES!$C$6:$C$205,"STATUS QUO",ALTERNATIVES!$H$6:$H$205,"VALID")&gt;0,1,0))</x:f>
      </x:c>
      <x:c r="AT17" s="24" t="str">
        <x:f>IF(A17="","",IF(R17&gt;=2,"VALID","INVALID - ALTERNATIVE DIVERSITY"))</x:f>
      </x:c>
    </x:row>
    <x:row r="18">
      <x:c r="A18" s="18"/>
      <x:c r="B18" s="18"/>
      <x:c r="C18" s="32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24" t="str">
        <x:f>IF(A18="","",IF(COUNTIF($A$6:$A$205,A18)=1,"VALID","INVALID - DUPLICATE DECISION ID"))</x:f>
      </x:c>
      <x:c r="O18" s="24" t="str">
        <x:f>IF(A18="","",IF(AND(B18&lt;&gt;"",C18&lt;&gt;"",D18&lt;&gt;"",E18&lt;&gt;"",F18&lt;&gt;"",G18&lt;&gt;"",H18&lt;&gt;"",K18&lt;&gt;"",L18&lt;&gt;"",M18&lt;&gt;"",Z18&lt;&gt;"",AC18&lt;&gt;"",AD18&lt;&gt;"",AE18&lt;&gt;""),"VALID","INVALID - REQUIRED FIELD"))</x:f>
      </x:c>
      <x:c r="P18" s="24" t="str">
        <x:f>IF(A18="","",IF(AND(OR(EXACT(I18,"CURRENT ATTRIBUTABLE OBSERVED"),EXACT(I18,"CURRENT ATTRIBUTABLE MIXED"),EXACT(I18,"CUSTOM")),IF(EXACT(I18,"CUSTOM"),W18&lt;&gt;"",TRUE)),"VALID","INVALID - EVIDENCE TOKEN / CUSTOM RULE"))</x:f>
      </x:c>
      <x:c r="Q18" s="24" t="str">
        <x:f>IF(A18="","",IF(OR(EXACT(J18,"YES"),EXACT(J18,"UNCLEAR"),EXACT(J18,"NO")),"VALID","INVALID - ACTION TOKEN"))</x:f>
      </x:c>
      <x:c r="R18" s="24" t="str">
        <x:f>IF(A18="","",SUM(AO18:AS18))</x:f>
      </x:c>
      <x:c r="S18" s="24" t="str">
        <x:f>IF(A18="","",COUNTIFS(CRITERIA!$B$6:$B$205,A18,CRITERIA!$G$6:$G$205,"YES",CRITERIA!$L$6:$L$205,"VALID"))</x:f>
      </x:c>
      <x:c r="T18" s="24" t="str">
        <x:f>IF(A18="","",IF(Q18&lt;&gt;"VALID","REPAIR CANVAS",IF(EXACT(J18,"NO"),"STOP - RESEARCH NOT JUSTIFIED",IF(OR(N18&lt;&gt;"VALID",O18&lt;&gt;"VALID",P18&lt;&gt;"VALID",Y18&lt;&gt;"VALID",AH18&lt;&gt;"VALID",AT18&lt;&gt;"VALID",EXACT(J18,"UNCLEAR"),X18&lt;&gt;"YES"),"REPAIR CANVAS","READY TO RESEARCH"))))</x:f>
      </x:c>
      <x:c r="U18" s="24" t="str">
        <x:f>IF(A18="","",IF(T18="READY TO RESEARCH","Freeze this Decision Contract, then conduct the Evidence Audit.",IF(T18="STOP - RESEARCH NOT JUSTIFIED","State the real purpose of the work or reopen the decision before competitor research.","Repair the named controls before collecting competitor evidence.")))</x:f>
      </x:c>
      <x:c r="V18" s="24" t="str">
        <x:f>IF(A18="","",IF(T18="READY TO RESEARCH","Decision ID "&amp;A18&amp;". By "&amp;TEXT(C18,"yyyy-mm-dd")&amp;", "&amp;B18&amp;" will decide whether to "&amp;D18&amp;" for "&amp;E18&amp;", within "&amp;F18&amp;" and "&amp;G18&amp;". Permitted alternative universe: "&amp;AA18&amp;". Explicit exclusions: "&amp;H18&amp;". Material criteria: "&amp;AB18&amp;". Hard constraints: "&amp;Z18&amp;". Evidence threshold: "&amp;I18&amp;IF(EXACT(I18,"CUSTOM")," - "&amp;W18,"")&amp;". Evidence may change: "&amp;K18&amp;". Reopen if "&amp;L18&amp;".","NOT READY - complete or repair the governed canvas before handoff."))</x:f>
      </x:c>
      <x:c r="W18" s="18"/>
      <x:c r="X18" s="18"/>
      <x:c r="Y18" s="24" t="str">
        <x:f>IF(A18="","",IF(OR(EXACT(X18,"YES"),EXACT(X18,"NO")),"VALID","INVALID - QUALITY TOKEN"))</x:f>
      </x:c>
      <x:c r="Z18" s="18"/>
      <x:c r="AA18" s="18" t="str">
        <x:f>IF(A18="","",IF(AT18&lt;&gt;"VALID","NOT READY - ALTERNATIVES",IF(AO18=1,"DIRECT","")&amp;IF(AP18=1,IF(AO18=1,"; ","")&amp;"ADJACENT","")&amp;IF(AQ18=1,IF(SUM(AO18:AP18)&gt;0,"; ","")&amp;"SUBSTITUTE / SERVICE","")&amp;IF(AR18=1,IF(SUM(AO18:AQ18)&gt;0,"; ","")&amp;"INTERNAL BUILD","")&amp;IF(AS18=1,IF(SUM(AO18:AR18)&gt;0,"; ","")&amp;"STATUS QUO","")))</x:f>
      </x:c>
      <x:c r="AB18" s="18" t="str">
        <x:f>IF(A18="","",IF(AH18&lt;&gt;"VALID","NOT READY - CRITERIA",AC18&amp;"; "&amp;AD18&amp;"; "&amp;AE18&amp;IF(AF18&lt;&gt;"","; "&amp;AF18,"")&amp;IF(AG18&lt;&gt;"","; "&amp;AG18,"")))</x:f>
      </x:c>
      <x:c r="AC18" s="18"/>
      <x:c r="AD18" s="18"/>
      <x:c r="AE18" s="18"/>
      <x:c r="AF18" s="18"/>
      <x:c r="AG18" s="18"/>
      <x:c r="AH18" s="24" t="str">
        <x:f>IF(A18="","",IF(AND(AI18&gt;=3,AI18&lt;=5,AJ18&lt;&gt;"",AK18&lt;&gt;"",AL18&lt;&gt;"",S18=AI18,COUNTIF($AJ18:$AN18,AJ18)=1,COUNTIF($AJ18:$AN18,AK18)=1,COUNTIF($AJ18:$AN18,AL18)=1,IF(AM18="",TRUE,COUNTIF($AJ18:$AN18,AM18)=1),IF(AN18="",TRUE,COUNTIF($AJ18:$AN18,AN18)=1),COUNTIFS(CRITERIA!$B$6:$B$205,A18,CRITERIA!$M$6:$M$205,AJ18,CRITERIA!$G$6:$G$205,"YES",CRITERIA!$L$6:$L$205,"VALID")=1,COUNTIFS(CRITERIA!$B$6:$B$205,A18,CRITERIA!$M$6:$M$205,AK18,CRITERIA!$G$6:$G$205,"YES",CRITERIA!$L$6:$L$205,"VALID")=1,COUNTIFS(CRITERIA!$B$6:$B$205,A18,CRITERIA!$M$6:$M$205,AL18,CRITERIA!$G$6:$G$205,"YES",CRITERIA!$L$6:$L$205,"VALID")=1,IF(AM18="",TRUE,COUNTIFS(CRITERIA!$B$6:$B$205,A18,CRITERIA!$M$6:$M$205,AM18,CRITERIA!$G$6:$G$205,"YES",CRITERIA!$L$6:$L$205,"VALID")=1),IF(AN18="",TRUE,COUNTIFS(CRITERIA!$B$6:$B$205,A18,CRITERIA!$M$6:$M$205,AN18,CRITERIA!$G$6:$G$205,"YES",CRITERIA!$L$6:$L$205,"VALID")=1)),"VALID","INVALID - CRITERIA PARITY"))</x:f>
      </x:c>
      <x:c r="AI18" s="24" t="n">
        <x:f>IF(AC18&lt;&gt;"",1,0)+IF(AD18&lt;&gt;"",1,0)+IF(AE18&lt;&gt;"",1,0)+IF(AF18&lt;&gt;"",1,0)+IF(AG18&lt;&gt;"",1,0)</x:f>
        <x:v>0</x:v>
      </x:c>
      <x:c r="AJ18" s="24" t="str">
        <x:f>IF(AC18="","",UPPER(TRIM(AC18)))</x:f>
      </x:c>
      <x:c r="AK18" s="24" t="str">
        <x:f>IF(AD18="","",UPPER(TRIM(AD18)))</x:f>
      </x:c>
      <x:c r="AL18" s="24" t="str">
        <x:f>IF(AE18="","",UPPER(TRIM(AE18)))</x:f>
      </x:c>
      <x:c r="AM18" s="24" t="str">
        <x:f>IF(AF18="","",UPPER(TRIM(AF18)))</x:f>
      </x:c>
      <x:c r="AN18" s="24" t="str">
        <x:f>IF(AG18="","",UPPER(TRIM(AG18)))</x:f>
      </x:c>
      <x:c r="AO18" s="24" t="str">
        <x:f>IF(A18="","",IF(COUNTIFS(ALTERNATIVES!$B$6:$B$205,A18,ALTERNATIVES!$C$6:$C$205,"DIRECT",ALTERNATIVES!$H$6:$H$205,"VALID")&gt;0,1,0))</x:f>
      </x:c>
      <x:c r="AP18" s="24" t="str">
        <x:f>IF(A18="","",IF(COUNTIFS(ALTERNATIVES!$B$6:$B$205,A18,ALTERNATIVES!$C$6:$C$205,"ADJACENT",ALTERNATIVES!$H$6:$H$205,"VALID")&gt;0,1,0))</x:f>
      </x:c>
      <x:c r="AQ18" s="24" t="str">
        <x:f>IF(A18="","",IF(COUNTIFS(ALTERNATIVES!$B$6:$B$205,A18,ALTERNATIVES!$C$6:$C$205,"SUBSTITUTE / SERVICE",ALTERNATIVES!$H$6:$H$205,"VALID")&gt;0,1,0))</x:f>
      </x:c>
      <x:c r="AR18" s="24" t="str">
        <x:f>IF(A18="","",IF(COUNTIFS(ALTERNATIVES!$B$6:$B$205,A18,ALTERNATIVES!$C$6:$C$205,"INTERNAL BUILD",ALTERNATIVES!$H$6:$H$205,"VALID")&gt;0,1,0))</x:f>
      </x:c>
      <x:c r="AS18" s="24" t="str">
        <x:f>IF(A18="","",IF(COUNTIFS(ALTERNATIVES!$B$6:$B$205,A18,ALTERNATIVES!$C$6:$C$205,"STATUS QUO",ALTERNATIVES!$H$6:$H$205,"VALID")&gt;0,1,0))</x:f>
      </x:c>
      <x:c r="AT18" s="24" t="str">
        <x:f>IF(A18="","",IF(R18&gt;=2,"VALID","INVALID - ALTERNATIVE DIVERSITY"))</x:f>
      </x:c>
    </x:row>
    <x:row r="19">
      <x:c r="A19" s="18"/>
      <x:c r="B19" s="18"/>
      <x:c r="C19" s="32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24" t="str">
        <x:f>IF(A19="","",IF(COUNTIF($A$6:$A$205,A19)=1,"VALID","INVALID - DUPLICATE DECISION ID"))</x:f>
      </x:c>
      <x:c r="O19" s="24" t="str">
        <x:f>IF(A19="","",IF(AND(B19&lt;&gt;"",C19&lt;&gt;"",D19&lt;&gt;"",E19&lt;&gt;"",F19&lt;&gt;"",G19&lt;&gt;"",H19&lt;&gt;"",K19&lt;&gt;"",L19&lt;&gt;"",M19&lt;&gt;"",Z19&lt;&gt;"",AC19&lt;&gt;"",AD19&lt;&gt;"",AE19&lt;&gt;""),"VALID","INVALID - REQUIRED FIELD"))</x:f>
      </x:c>
      <x:c r="P19" s="24" t="str">
        <x:f>IF(A19="","",IF(AND(OR(EXACT(I19,"CURRENT ATTRIBUTABLE OBSERVED"),EXACT(I19,"CURRENT ATTRIBUTABLE MIXED"),EXACT(I19,"CUSTOM")),IF(EXACT(I19,"CUSTOM"),W19&lt;&gt;"",TRUE)),"VALID","INVALID - EVIDENCE TOKEN / CUSTOM RULE"))</x:f>
      </x:c>
      <x:c r="Q19" s="24" t="str">
        <x:f>IF(A19="","",IF(OR(EXACT(J19,"YES"),EXACT(J19,"UNCLEAR"),EXACT(J19,"NO")),"VALID","INVALID - ACTION TOKEN"))</x:f>
      </x:c>
      <x:c r="R19" s="24" t="str">
        <x:f>IF(A19="","",SUM(AO19:AS19))</x:f>
      </x:c>
      <x:c r="S19" s="24" t="str">
        <x:f>IF(A19="","",COUNTIFS(CRITERIA!$B$6:$B$205,A19,CRITERIA!$G$6:$G$205,"YES",CRITERIA!$L$6:$L$205,"VALID"))</x:f>
      </x:c>
      <x:c r="T19" s="24" t="str">
        <x:f>IF(A19="","",IF(Q19&lt;&gt;"VALID","REPAIR CANVAS",IF(EXACT(J19,"NO"),"STOP - RESEARCH NOT JUSTIFIED",IF(OR(N19&lt;&gt;"VALID",O19&lt;&gt;"VALID",P19&lt;&gt;"VALID",Y19&lt;&gt;"VALID",AH19&lt;&gt;"VALID",AT19&lt;&gt;"VALID",EXACT(J19,"UNCLEAR"),X19&lt;&gt;"YES"),"REPAIR CANVAS","READY TO RESEARCH"))))</x:f>
      </x:c>
      <x:c r="U19" s="24" t="str">
        <x:f>IF(A19="","",IF(T19="READY TO RESEARCH","Freeze this Decision Contract, then conduct the Evidence Audit.",IF(T19="STOP - RESEARCH NOT JUSTIFIED","State the real purpose of the work or reopen the decision before competitor research.","Repair the named controls before collecting competitor evidence.")))</x:f>
      </x:c>
      <x:c r="V19" s="24" t="str">
        <x:f>IF(A19="","",IF(T19="READY TO RESEARCH","Decision ID "&amp;A19&amp;". By "&amp;TEXT(C19,"yyyy-mm-dd")&amp;", "&amp;B19&amp;" will decide whether to "&amp;D19&amp;" for "&amp;E19&amp;", within "&amp;F19&amp;" and "&amp;G19&amp;". Permitted alternative universe: "&amp;AA19&amp;". Explicit exclusions: "&amp;H19&amp;". Material criteria: "&amp;AB19&amp;". Hard constraints: "&amp;Z19&amp;". Evidence threshold: "&amp;I19&amp;IF(EXACT(I19,"CUSTOM")," - "&amp;W19,"")&amp;". Evidence may change: "&amp;K19&amp;". Reopen if "&amp;L19&amp;".","NOT READY - complete or repair the governed canvas before handoff."))</x:f>
      </x:c>
      <x:c r="W19" s="18"/>
      <x:c r="X19" s="18"/>
      <x:c r="Y19" s="24" t="str">
        <x:f>IF(A19="","",IF(OR(EXACT(X19,"YES"),EXACT(X19,"NO")),"VALID","INVALID - QUALITY TOKEN"))</x:f>
      </x:c>
      <x:c r="Z19" s="18"/>
      <x:c r="AA19" s="18" t="str">
        <x:f>IF(A19="","",IF(AT19&lt;&gt;"VALID","NOT READY - ALTERNATIVES",IF(AO19=1,"DIRECT","")&amp;IF(AP19=1,IF(AO19=1,"; ","")&amp;"ADJACENT","")&amp;IF(AQ19=1,IF(SUM(AO19:AP19)&gt;0,"; ","")&amp;"SUBSTITUTE / SERVICE","")&amp;IF(AR19=1,IF(SUM(AO19:AQ19)&gt;0,"; ","")&amp;"INTERNAL BUILD","")&amp;IF(AS19=1,IF(SUM(AO19:AR19)&gt;0,"; ","")&amp;"STATUS QUO","")))</x:f>
      </x:c>
      <x:c r="AB19" s="18" t="str">
        <x:f>IF(A19="","",IF(AH19&lt;&gt;"VALID","NOT READY - CRITERIA",AC19&amp;"; "&amp;AD19&amp;"; "&amp;AE19&amp;IF(AF19&lt;&gt;"","; "&amp;AF19,"")&amp;IF(AG19&lt;&gt;"","; "&amp;AG19,"")))</x:f>
      </x:c>
      <x:c r="AC19" s="18"/>
      <x:c r="AD19" s="18"/>
      <x:c r="AE19" s="18"/>
      <x:c r="AF19" s="18"/>
      <x:c r="AG19" s="18"/>
      <x:c r="AH19" s="24" t="str">
        <x:f>IF(A19="","",IF(AND(AI19&gt;=3,AI19&lt;=5,AJ19&lt;&gt;"",AK19&lt;&gt;"",AL19&lt;&gt;"",S19=AI19,COUNTIF($AJ19:$AN19,AJ19)=1,COUNTIF($AJ19:$AN19,AK19)=1,COUNTIF($AJ19:$AN19,AL19)=1,IF(AM19="",TRUE,COUNTIF($AJ19:$AN19,AM19)=1),IF(AN19="",TRUE,COUNTIF($AJ19:$AN19,AN19)=1),COUNTIFS(CRITERIA!$B$6:$B$205,A19,CRITERIA!$M$6:$M$205,AJ19,CRITERIA!$G$6:$G$205,"YES",CRITERIA!$L$6:$L$205,"VALID")=1,COUNTIFS(CRITERIA!$B$6:$B$205,A19,CRITERIA!$M$6:$M$205,AK19,CRITERIA!$G$6:$G$205,"YES",CRITERIA!$L$6:$L$205,"VALID")=1,COUNTIFS(CRITERIA!$B$6:$B$205,A19,CRITERIA!$M$6:$M$205,AL19,CRITERIA!$G$6:$G$205,"YES",CRITERIA!$L$6:$L$205,"VALID")=1,IF(AM19="",TRUE,COUNTIFS(CRITERIA!$B$6:$B$205,A19,CRITERIA!$M$6:$M$205,AM19,CRITERIA!$G$6:$G$205,"YES",CRITERIA!$L$6:$L$205,"VALID")=1),IF(AN19="",TRUE,COUNTIFS(CRITERIA!$B$6:$B$205,A19,CRITERIA!$M$6:$M$205,AN19,CRITERIA!$G$6:$G$205,"YES",CRITERIA!$L$6:$L$205,"VALID")=1)),"VALID","INVALID - CRITERIA PARITY"))</x:f>
      </x:c>
      <x:c r="AI19" s="24" t="n">
        <x:f>IF(AC19&lt;&gt;"",1,0)+IF(AD19&lt;&gt;"",1,0)+IF(AE19&lt;&gt;"",1,0)+IF(AF19&lt;&gt;"",1,0)+IF(AG19&lt;&gt;"",1,0)</x:f>
        <x:v>0</x:v>
      </x:c>
      <x:c r="AJ19" s="24" t="str">
        <x:f>IF(AC19="","",UPPER(TRIM(AC19)))</x:f>
      </x:c>
      <x:c r="AK19" s="24" t="str">
        <x:f>IF(AD19="","",UPPER(TRIM(AD19)))</x:f>
      </x:c>
      <x:c r="AL19" s="24" t="str">
        <x:f>IF(AE19="","",UPPER(TRIM(AE19)))</x:f>
      </x:c>
      <x:c r="AM19" s="24" t="str">
        <x:f>IF(AF19="","",UPPER(TRIM(AF19)))</x:f>
      </x:c>
      <x:c r="AN19" s="24" t="str">
        <x:f>IF(AG19="","",UPPER(TRIM(AG19)))</x:f>
      </x:c>
      <x:c r="AO19" s="24" t="str">
        <x:f>IF(A19="","",IF(COUNTIFS(ALTERNATIVES!$B$6:$B$205,A19,ALTERNATIVES!$C$6:$C$205,"DIRECT",ALTERNATIVES!$H$6:$H$205,"VALID")&gt;0,1,0))</x:f>
      </x:c>
      <x:c r="AP19" s="24" t="str">
        <x:f>IF(A19="","",IF(COUNTIFS(ALTERNATIVES!$B$6:$B$205,A19,ALTERNATIVES!$C$6:$C$205,"ADJACENT",ALTERNATIVES!$H$6:$H$205,"VALID")&gt;0,1,0))</x:f>
      </x:c>
      <x:c r="AQ19" s="24" t="str">
        <x:f>IF(A19="","",IF(COUNTIFS(ALTERNATIVES!$B$6:$B$205,A19,ALTERNATIVES!$C$6:$C$205,"SUBSTITUTE / SERVICE",ALTERNATIVES!$H$6:$H$205,"VALID")&gt;0,1,0))</x:f>
      </x:c>
      <x:c r="AR19" s="24" t="str">
        <x:f>IF(A19="","",IF(COUNTIFS(ALTERNATIVES!$B$6:$B$205,A19,ALTERNATIVES!$C$6:$C$205,"INTERNAL BUILD",ALTERNATIVES!$H$6:$H$205,"VALID")&gt;0,1,0))</x:f>
      </x:c>
      <x:c r="AS19" s="24" t="str">
        <x:f>IF(A19="","",IF(COUNTIFS(ALTERNATIVES!$B$6:$B$205,A19,ALTERNATIVES!$C$6:$C$205,"STATUS QUO",ALTERNATIVES!$H$6:$H$205,"VALID")&gt;0,1,0))</x:f>
      </x:c>
      <x:c r="AT19" s="24" t="str">
        <x:f>IF(A19="","",IF(R19&gt;=2,"VALID","INVALID - ALTERNATIVE DIVERSITY"))</x:f>
      </x:c>
    </x:row>
    <x:row r="20">
      <x:c r="A20" s="18"/>
      <x:c r="B20" s="18"/>
      <x:c r="C20" s="32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24" t="str">
        <x:f>IF(A20="","",IF(COUNTIF($A$6:$A$205,A20)=1,"VALID","INVALID - DUPLICATE DECISION ID"))</x:f>
      </x:c>
      <x:c r="O20" s="24" t="str">
        <x:f>IF(A20="","",IF(AND(B20&lt;&gt;"",C20&lt;&gt;"",D20&lt;&gt;"",E20&lt;&gt;"",F20&lt;&gt;"",G20&lt;&gt;"",H20&lt;&gt;"",K20&lt;&gt;"",L20&lt;&gt;"",M20&lt;&gt;"",Z20&lt;&gt;"",AC20&lt;&gt;"",AD20&lt;&gt;"",AE20&lt;&gt;""),"VALID","INVALID - REQUIRED FIELD"))</x:f>
      </x:c>
      <x:c r="P20" s="24" t="str">
        <x:f>IF(A20="","",IF(AND(OR(EXACT(I20,"CURRENT ATTRIBUTABLE OBSERVED"),EXACT(I20,"CURRENT ATTRIBUTABLE MIXED"),EXACT(I20,"CUSTOM")),IF(EXACT(I20,"CUSTOM"),W20&lt;&gt;"",TRUE)),"VALID","INVALID - EVIDENCE TOKEN / CUSTOM RULE"))</x:f>
      </x:c>
      <x:c r="Q20" s="24" t="str">
        <x:f>IF(A20="","",IF(OR(EXACT(J20,"YES"),EXACT(J20,"UNCLEAR"),EXACT(J20,"NO")),"VALID","INVALID - ACTION TOKEN"))</x:f>
      </x:c>
      <x:c r="R20" s="24" t="str">
        <x:f>IF(A20="","",SUM(AO20:AS20))</x:f>
      </x:c>
      <x:c r="S20" s="24" t="str">
        <x:f>IF(A20="","",COUNTIFS(CRITERIA!$B$6:$B$205,A20,CRITERIA!$G$6:$G$205,"YES",CRITERIA!$L$6:$L$205,"VALID"))</x:f>
      </x:c>
      <x:c r="T20" s="24" t="str">
        <x:f>IF(A20="","",IF(Q20&lt;&gt;"VALID","REPAIR CANVAS",IF(EXACT(J20,"NO"),"STOP - RESEARCH NOT JUSTIFIED",IF(OR(N20&lt;&gt;"VALID",O20&lt;&gt;"VALID",P20&lt;&gt;"VALID",Y20&lt;&gt;"VALID",AH20&lt;&gt;"VALID",AT20&lt;&gt;"VALID",EXACT(J20,"UNCLEAR"),X20&lt;&gt;"YES"),"REPAIR CANVAS","READY TO RESEARCH"))))</x:f>
      </x:c>
      <x:c r="U20" s="24" t="str">
        <x:f>IF(A20="","",IF(T20="READY TO RESEARCH","Freeze this Decision Contract, then conduct the Evidence Audit.",IF(T20="STOP - RESEARCH NOT JUSTIFIED","State the real purpose of the work or reopen the decision before competitor research.","Repair the named controls before collecting competitor evidence.")))</x:f>
      </x:c>
      <x:c r="V20" s="24" t="str">
        <x:f>IF(A20="","",IF(T20="READY TO RESEARCH","Decision ID "&amp;A20&amp;". By "&amp;TEXT(C20,"yyyy-mm-dd")&amp;", "&amp;B20&amp;" will decide whether to "&amp;D20&amp;" for "&amp;E20&amp;", within "&amp;F20&amp;" and "&amp;G20&amp;". Permitted alternative universe: "&amp;AA20&amp;". Explicit exclusions: "&amp;H20&amp;". Material criteria: "&amp;AB20&amp;". Hard constraints: "&amp;Z20&amp;". Evidence threshold: "&amp;I20&amp;IF(EXACT(I20,"CUSTOM")," - "&amp;W20,"")&amp;". Evidence may change: "&amp;K20&amp;". Reopen if "&amp;L20&amp;".","NOT READY - complete or repair the governed canvas before handoff."))</x:f>
      </x:c>
      <x:c r="W20" s="18"/>
      <x:c r="X20" s="18"/>
      <x:c r="Y20" s="24" t="str">
        <x:f>IF(A20="","",IF(OR(EXACT(X20,"YES"),EXACT(X20,"NO")),"VALID","INVALID - QUALITY TOKEN"))</x:f>
      </x:c>
      <x:c r="Z20" s="18"/>
      <x:c r="AA20" s="18" t="str">
        <x:f>IF(A20="","",IF(AT20&lt;&gt;"VALID","NOT READY - ALTERNATIVES",IF(AO20=1,"DIRECT","")&amp;IF(AP20=1,IF(AO20=1,"; ","")&amp;"ADJACENT","")&amp;IF(AQ20=1,IF(SUM(AO20:AP20)&gt;0,"; ","")&amp;"SUBSTITUTE / SERVICE","")&amp;IF(AR20=1,IF(SUM(AO20:AQ20)&gt;0,"; ","")&amp;"INTERNAL BUILD","")&amp;IF(AS20=1,IF(SUM(AO20:AR20)&gt;0,"; ","")&amp;"STATUS QUO","")))</x:f>
      </x:c>
      <x:c r="AB20" s="18" t="str">
        <x:f>IF(A20="","",IF(AH20&lt;&gt;"VALID","NOT READY - CRITERIA",AC20&amp;"; "&amp;AD20&amp;"; "&amp;AE20&amp;IF(AF20&lt;&gt;"","; "&amp;AF20,"")&amp;IF(AG20&lt;&gt;"","; "&amp;AG20,"")))</x:f>
      </x:c>
      <x:c r="AC20" s="18"/>
      <x:c r="AD20" s="18"/>
      <x:c r="AE20" s="18"/>
      <x:c r="AF20" s="18"/>
      <x:c r="AG20" s="18"/>
      <x:c r="AH20" s="24" t="str">
        <x:f>IF(A20="","",IF(AND(AI20&gt;=3,AI20&lt;=5,AJ20&lt;&gt;"",AK20&lt;&gt;"",AL20&lt;&gt;"",S20=AI20,COUNTIF($AJ20:$AN20,AJ20)=1,COUNTIF($AJ20:$AN20,AK20)=1,COUNTIF($AJ20:$AN20,AL20)=1,IF(AM20="",TRUE,COUNTIF($AJ20:$AN20,AM20)=1),IF(AN20="",TRUE,COUNTIF($AJ20:$AN20,AN20)=1),COUNTIFS(CRITERIA!$B$6:$B$205,A20,CRITERIA!$M$6:$M$205,AJ20,CRITERIA!$G$6:$G$205,"YES",CRITERIA!$L$6:$L$205,"VALID")=1,COUNTIFS(CRITERIA!$B$6:$B$205,A20,CRITERIA!$M$6:$M$205,AK20,CRITERIA!$G$6:$G$205,"YES",CRITERIA!$L$6:$L$205,"VALID")=1,COUNTIFS(CRITERIA!$B$6:$B$205,A20,CRITERIA!$M$6:$M$205,AL20,CRITERIA!$G$6:$G$205,"YES",CRITERIA!$L$6:$L$205,"VALID")=1,IF(AM20="",TRUE,COUNTIFS(CRITERIA!$B$6:$B$205,A20,CRITERIA!$M$6:$M$205,AM20,CRITERIA!$G$6:$G$205,"YES",CRITERIA!$L$6:$L$205,"VALID")=1),IF(AN20="",TRUE,COUNTIFS(CRITERIA!$B$6:$B$205,A20,CRITERIA!$M$6:$M$205,AN20,CRITERIA!$G$6:$G$205,"YES",CRITERIA!$L$6:$L$205,"VALID")=1)),"VALID","INVALID - CRITERIA PARITY"))</x:f>
      </x:c>
      <x:c r="AI20" s="24" t="n">
        <x:f>IF(AC20&lt;&gt;"",1,0)+IF(AD20&lt;&gt;"",1,0)+IF(AE20&lt;&gt;"",1,0)+IF(AF20&lt;&gt;"",1,0)+IF(AG20&lt;&gt;"",1,0)</x:f>
        <x:v>0</x:v>
      </x:c>
      <x:c r="AJ20" s="24" t="str">
        <x:f>IF(AC20="","",UPPER(TRIM(AC20)))</x:f>
      </x:c>
      <x:c r="AK20" s="24" t="str">
        <x:f>IF(AD20="","",UPPER(TRIM(AD20)))</x:f>
      </x:c>
      <x:c r="AL20" s="24" t="str">
        <x:f>IF(AE20="","",UPPER(TRIM(AE20)))</x:f>
      </x:c>
      <x:c r="AM20" s="24" t="str">
        <x:f>IF(AF20="","",UPPER(TRIM(AF20)))</x:f>
      </x:c>
      <x:c r="AN20" s="24" t="str">
        <x:f>IF(AG20="","",UPPER(TRIM(AG20)))</x:f>
      </x:c>
      <x:c r="AO20" s="24" t="str">
        <x:f>IF(A20="","",IF(COUNTIFS(ALTERNATIVES!$B$6:$B$205,A20,ALTERNATIVES!$C$6:$C$205,"DIRECT",ALTERNATIVES!$H$6:$H$205,"VALID")&gt;0,1,0))</x:f>
      </x:c>
      <x:c r="AP20" s="24" t="str">
        <x:f>IF(A20="","",IF(COUNTIFS(ALTERNATIVES!$B$6:$B$205,A20,ALTERNATIVES!$C$6:$C$205,"ADJACENT",ALTERNATIVES!$H$6:$H$205,"VALID")&gt;0,1,0))</x:f>
      </x:c>
      <x:c r="AQ20" s="24" t="str">
        <x:f>IF(A20="","",IF(COUNTIFS(ALTERNATIVES!$B$6:$B$205,A20,ALTERNATIVES!$C$6:$C$205,"SUBSTITUTE / SERVICE",ALTERNATIVES!$H$6:$H$205,"VALID")&gt;0,1,0))</x:f>
      </x:c>
      <x:c r="AR20" s="24" t="str">
        <x:f>IF(A20="","",IF(COUNTIFS(ALTERNATIVES!$B$6:$B$205,A20,ALTERNATIVES!$C$6:$C$205,"INTERNAL BUILD",ALTERNATIVES!$H$6:$H$205,"VALID")&gt;0,1,0))</x:f>
      </x:c>
      <x:c r="AS20" s="24" t="str">
        <x:f>IF(A20="","",IF(COUNTIFS(ALTERNATIVES!$B$6:$B$205,A20,ALTERNATIVES!$C$6:$C$205,"STATUS QUO",ALTERNATIVES!$H$6:$H$205,"VALID")&gt;0,1,0))</x:f>
      </x:c>
      <x:c r="AT20" s="24" t="str">
        <x:f>IF(A20="","",IF(R20&gt;=2,"VALID","INVALID - ALTERNATIVE DIVERSITY"))</x:f>
      </x:c>
    </x:row>
    <x:row r="21">
      <x:c r="A21" s="18"/>
      <x:c r="B21" s="18"/>
      <x:c r="C21" s="32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24" t="str">
        <x:f>IF(A21="","",IF(COUNTIF($A$6:$A$205,A21)=1,"VALID","INVALID - DUPLICATE DECISION ID"))</x:f>
      </x:c>
      <x:c r="O21" s="24" t="str">
        <x:f>IF(A21="","",IF(AND(B21&lt;&gt;"",C21&lt;&gt;"",D21&lt;&gt;"",E21&lt;&gt;"",F21&lt;&gt;"",G21&lt;&gt;"",H21&lt;&gt;"",K21&lt;&gt;"",L21&lt;&gt;"",M21&lt;&gt;"",Z21&lt;&gt;"",AC21&lt;&gt;"",AD21&lt;&gt;"",AE21&lt;&gt;""),"VALID","INVALID - REQUIRED FIELD"))</x:f>
      </x:c>
      <x:c r="P21" s="24" t="str">
        <x:f>IF(A21="","",IF(AND(OR(EXACT(I21,"CURRENT ATTRIBUTABLE OBSERVED"),EXACT(I21,"CURRENT ATTRIBUTABLE MIXED"),EXACT(I21,"CUSTOM")),IF(EXACT(I21,"CUSTOM"),W21&lt;&gt;"",TRUE)),"VALID","INVALID - EVIDENCE TOKEN / CUSTOM RULE"))</x:f>
      </x:c>
      <x:c r="Q21" s="24" t="str">
        <x:f>IF(A21="","",IF(OR(EXACT(J21,"YES"),EXACT(J21,"UNCLEAR"),EXACT(J21,"NO")),"VALID","INVALID - ACTION TOKEN"))</x:f>
      </x:c>
      <x:c r="R21" s="24" t="str">
        <x:f>IF(A21="","",SUM(AO21:AS21))</x:f>
      </x:c>
      <x:c r="S21" s="24" t="str">
        <x:f>IF(A21="","",COUNTIFS(CRITERIA!$B$6:$B$205,A21,CRITERIA!$G$6:$G$205,"YES",CRITERIA!$L$6:$L$205,"VALID"))</x:f>
      </x:c>
      <x:c r="T21" s="24" t="str">
        <x:f>IF(A21="","",IF(Q21&lt;&gt;"VALID","REPAIR CANVAS",IF(EXACT(J21,"NO"),"STOP - RESEARCH NOT JUSTIFIED",IF(OR(N21&lt;&gt;"VALID",O21&lt;&gt;"VALID",P21&lt;&gt;"VALID",Y21&lt;&gt;"VALID",AH21&lt;&gt;"VALID",AT21&lt;&gt;"VALID",EXACT(J21,"UNCLEAR"),X21&lt;&gt;"YES"),"REPAIR CANVAS","READY TO RESEARCH"))))</x:f>
      </x:c>
      <x:c r="U21" s="24" t="str">
        <x:f>IF(A21="","",IF(T21="READY TO RESEARCH","Freeze this Decision Contract, then conduct the Evidence Audit.",IF(T21="STOP - RESEARCH NOT JUSTIFIED","State the real purpose of the work or reopen the decision before competitor research.","Repair the named controls before collecting competitor evidence.")))</x:f>
      </x:c>
      <x:c r="V21" s="24" t="str">
        <x:f>IF(A21="","",IF(T21="READY TO RESEARCH","Decision ID "&amp;A21&amp;". By "&amp;TEXT(C21,"yyyy-mm-dd")&amp;", "&amp;B21&amp;" will decide whether to "&amp;D21&amp;" for "&amp;E21&amp;", within "&amp;F21&amp;" and "&amp;G21&amp;". Permitted alternative universe: "&amp;AA21&amp;". Explicit exclusions: "&amp;H21&amp;". Material criteria: "&amp;AB21&amp;". Hard constraints: "&amp;Z21&amp;". Evidence threshold: "&amp;I21&amp;IF(EXACT(I21,"CUSTOM")," - "&amp;W21,"")&amp;". Evidence may change: "&amp;K21&amp;". Reopen if "&amp;L21&amp;".","NOT READY - complete or repair the governed canvas before handoff."))</x:f>
      </x:c>
      <x:c r="W21" s="18"/>
      <x:c r="X21" s="18"/>
      <x:c r="Y21" s="24" t="str">
        <x:f>IF(A21="","",IF(OR(EXACT(X21,"YES"),EXACT(X21,"NO")),"VALID","INVALID - QUALITY TOKEN"))</x:f>
      </x:c>
      <x:c r="Z21" s="18"/>
      <x:c r="AA21" s="18" t="str">
        <x:f>IF(A21="","",IF(AT21&lt;&gt;"VALID","NOT READY - ALTERNATIVES",IF(AO21=1,"DIRECT","")&amp;IF(AP21=1,IF(AO21=1,"; ","")&amp;"ADJACENT","")&amp;IF(AQ21=1,IF(SUM(AO21:AP21)&gt;0,"; ","")&amp;"SUBSTITUTE / SERVICE","")&amp;IF(AR21=1,IF(SUM(AO21:AQ21)&gt;0,"; ","")&amp;"INTERNAL BUILD","")&amp;IF(AS21=1,IF(SUM(AO21:AR21)&gt;0,"; ","")&amp;"STATUS QUO","")))</x:f>
      </x:c>
      <x:c r="AB21" s="18" t="str">
        <x:f>IF(A21="","",IF(AH21&lt;&gt;"VALID","NOT READY - CRITERIA",AC21&amp;"; "&amp;AD21&amp;"; "&amp;AE21&amp;IF(AF21&lt;&gt;"","; "&amp;AF21,"")&amp;IF(AG21&lt;&gt;"","; "&amp;AG21,"")))</x:f>
      </x:c>
      <x:c r="AC21" s="18"/>
      <x:c r="AD21" s="18"/>
      <x:c r="AE21" s="18"/>
      <x:c r="AF21" s="18"/>
      <x:c r="AG21" s="18"/>
      <x:c r="AH21" s="24" t="str">
        <x:f>IF(A21="","",IF(AND(AI21&gt;=3,AI21&lt;=5,AJ21&lt;&gt;"",AK21&lt;&gt;"",AL21&lt;&gt;"",S21=AI21,COUNTIF($AJ21:$AN21,AJ21)=1,COUNTIF($AJ21:$AN21,AK21)=1,COUNTIF($AJ21:$AN21,AL21)=1,IF(AM21="",TRUE,COUNTIF($AJ21:$AN21,AM21)=1),IF(AN21="",TRUE,COUNTIF($AJ21:$AN21,AN21)=1),COUNTIFS(CRITERIA!$B$6:$B$205,A21,CRITERIA!$M$6:$M$205,AJ21,CRITERIA!$G$6:$G$205,"YES",CRITERIA!$L$6:$L$205,"VALID")=1,COUNTIFS(CRITERIA!$B$6:$B$205,A21,CRITERIA!$M$6:$M$205,AK21,CRITERIA!$G$6:$G$205,"YES",CRITERIA!$L$6:$L$205,"VALID")=1,COUNTIFS(CRITERIA!$B$6:$B$205,A21,CRITERIA!$M$6:$M$205,AL21,CRITERIA!$G$6:$G$205,"YES",CRITERIA!$L$6:$L$205,"VALID")=1,IF(AM21="",TRUE,COUNTIFS(CRITERIA!$B$6:$B$205,A21,CRITERIA!$M$6:$M$205,AM21,CRITERIA!$G$6:$G$205,"YES",CRITERIA!$L$6:$L$205,"VALID")=1),IF(AN21="",TRUE,COUNTIFS(CRITERIA!$B$6:$B$205,A21,CRITERIA!$M$6:$M$205,AN21,CRITERIA!$G$6:$G$205,"YES",CRITERIA!$L$6:$L$205,"VALID")=1)),"VALID","INVALID - CRITERIA PARITY"))</x:f>
      </x:c>
      <x:c r="AI21" s="24" t="n">
        <x:f>IF(AC21&lt;&gt;"",1,0)+IF(AD21&lt;&gt;"",1,0)+IF(AE21&lt;&gt;"",1,0)+IF(AF21&lt;&gt;"",1,0)+IF(AG21&lt;&gt;"",1,0)</x:f>
        <x:v>0</x:v>
      </x:c>
      <x:c r="AJ21" s="24" t="str">
        <x:f>IF(AC21="","",UPPER(TRIM(AC21)))</x:f>
      </x:c>
      <x:c r="AK21" s="24" t="str">
        <x:f>IF(AD21="","",UPPER(TRIM(AD21)))</x:f>
      </x:c>
      <x:c r="AL21" s="24" t="str">
        <x:f>IF(AE21="","",UPPER(TRIM(AE21)))</x:f>
      </x:c>
      <x:c r="AM21" s="24" t="str">
        <x:f>IF(AF21="","",UPPER(TRIM(AF21)))</x:f>
      </x:c>
      <x:c r="AN21" s="24" t="str">
        <x:f>IF(AG21="","",UPPER(TRIM(AG21)))</x:f>
      </x:c>
      <x:c r="AO21" s="24" t="str">
        <x:f>IF(A21="","",IF(COUNTIFS(ALTERNATIVES!$B$6:$B$205,A21,ALTERNATIVES!$C$6:$C$205,"DIRECT",ALTERNATIVES!$H$6:$H$205,"VALID")&gt;0,1,0))</x:f>
      </x:c>
      <x:c r="AP21" s="24" t="str">
        <x:f>IF(A21="","",IF(COUNTIFS(ALTERNATIVES!$B$6:$B$205,A21,ALTERNATIVES!$C$6:$C$205,"ADJACENT",ALTERNATIVES!$H$6:$H$205,"VALID")&gt;0,1,0))</x:f>
      </x:c>
      <x:c r="AQ21" s="24" t="str">
        <x:f>IF(A21="","",IF(COUNTIFS(ALTERNATIVES!$B$6:$B$205,A21,ALTERNATIVES!$C$6:$C$205,"SUBSTITUTE / SERVICE",ALTERNATIVES!$H$6:$H$205,"VALID")&gt;0,1,0))</x:f>
      </x:c>
      <x:c r="AR21" s="24" t="str">
        <x:f>IF(A21="","",IF(COUNTIFS(ALTERNATIVES!$B$6:$B$205,A21,ALTERNATIVES!$C$6:$C$205,"INTERNAL BUILD",ALTERNATIVES!$H$6:$H$205,"VALID")&gt;0,1,0))</x:f>
      </x:c>
      <x:c r="AS21" s="24" t="str">
        <x:f>IF(A21="","",IF(COUNTIFS(ALTERNATIVES!$B$6:$B$205,A21,ALTERNATIVES!$C$6:$C$205,"STATUS QUO",ALTERNATIVES!$H$6:$H$205,"VALID")&gt;0,1,0))</x:f>
      </x:c>
      <x:c r="AT21" s="24" t="str">
        <x:f>IF(A21="","",IF(R21&gt;=2,"VALID","INVALID - ALTERNATIVE DIVERSITY"))</x:f>
      </x:c>
    </x:row>
    <x:row r="22">
      <x:c r="A22" s="18"/>
      <x:c r="B22" s="18"/>
      <x:c r="C22" s="32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24" t="str">
        <x:f>IF(A22="","",IF(COUNTIF($A$6:$A$205,A22)=1,"VALID","INVALID - DUPLICATE DECISION ID"))</x:f>
      </x:c>
      <x:c r="O22" s="24" t="str">
        <x:f>IF(A22="","",IF(AND(B22&lt;&gt;"",C22&lt;&gt;"",D22&lt;&gt;"",E22&lt;&gt;"",F22&lt;&gt;"",G22&lt;&gt;"",H22&lt;&gt;"",K22&lt;&gt;"",L22&lt;&gt;"",M22&lt;&gt;"",Z22&lt;&gt;"",AC22&lt;&gt;"",AD22&lt;&gt;"",AE22&lt;&gt;""),"VALID","INVALID - REQUIRED FIELD"))</x:f>
      </x:c>
      <x:c r="P22" s="24" t="str">
        <x:f>IF(A22="","",IF(AND(OR(EXACT(I22,"CURRENT ATTRIBUTABLE OBSERVED"),EXACT(I22,"CURRENT ATTRIBUTABLE MIXED"),EXACT(I22,"CUSTOM")),IF(EXACT(I22,"CUSTOM"),W22&lt;&gt;"",TRUE)),"VALID","INVALID - EVIDENCE TOKEN / CUSTOM RULE"))</x:f>
      </x:c>
      <x:c r="Q22" s="24" t="str">
        <x:f>IF(A22="","",IF(OR(EXACT(J22,"YES"),EXACT(J22,"UNCLEAR"),EXACT(J22,"NO")),"VALID","INVALID - ACTION TOKEN"))</x:f>
      </x:c>
      <x:c r="R22" s="24" t="str">
        <x:f>IF(A22="","",SUM(AO22:AS22))</x:f>
      </x:c>
      <x:c r="S22" s="24" t="str">
        <x:f>IF(A22="","",COUNTIFS(CRITERIA!$B$6:$B$205,A22,CRITERIA!$G$6:$G$205,"YES",CRITERIA!$L$6:$L$205,"VALID"))</x:f>
      </x:c>
      <x:c r="T22" s="24" t="str">
        <x:f>IF(A22="","",IF(Q22&lt;&gt;"VALID","REPAIR CANVAS",IF(EXACT(J22,"NO"),"STOP - RESEARCH NOT JUSTIFIED",IF(OR(N22&lt;&gt;"VALID",O22&lt;&gt;"VALID",P22&lt;&gt;"VALID",Y22&lt;&gt;"VALID",AH22&lt;&gt;"VALID",AT22&lt;&gt;"VALID",EXACT(J22,"UNCLEAR"),X22&lt;&gt;"YES"),"REPAIR CANVAS","READY TO RESEARCH"))))</x:f>
      </x:c>
      <x:c r="U22" s="24" t="str">
        <x:f>IF(A22="","",IF(T22="READY TO RESEARCH","Freeze this Decision Contract, then conduct the Evidence Audit.",IF(T22="STOP - RESEARCH NOT JUSTIFIED","State the real purpose of the work or reopen the decision before competitor research.","Repair the named controls before collecting competitor evidence.")))</x:f>
      </x:c>
      <x:c r="V22" s="24" t="str">
        <x:f>IF(A22="","",IF(T22="READY TO RESEARCH","Decision ID "&amp;A22&amp;". By "&amp;TEXT(C22,"yyyy-mm-dd")&amp;", "&amp;B22&amp;" will decide whether to "&amp;D22&amp;" for "&amp;E22&amp;", within "&amp;F22&amp;" and "&amp;G22&amp;". Permitted alternative universe: "&amp;AA22&amp;". Explicit exclusions: "&amp;H22&amp;". Material criteria: "&amp;AB22&amp;". Hard constraints: "&amp;Z22&amp;". Evidence threshold: "&amp;I22&amp;IF(EXACT(I22,"CUSTOM")," - "&amp;W22,"")&amp;". Evidence may change: "&amp;K22&amp;". Reopen if "&amp;L22&amp;".","NOT READY - complete or repair the governed canvas before handoff."))</x:f>
      </x:c>
      <x:c r="W22" s="18"/>
      <x:c r="X22" s="18"/>
      <x:c r="Y22" s="24" t="str">
        <x:f>IF(A22="","",IF(OR(EXACT(X22,"YES"),EXACT(X22,"NO")),"VALID","INVALID - QUALITY TOKEN"))</x:f>
      </x:c>
      <x:c r="Z22" s="18"/>
      <x:c r="AA22" s="18" t="str">
        <x:f>IF(A22="","",IF(AT22&lt;&gt;"VALID","NOT READY - ALTERNATIVES",IF(AO22=1,"DIRECT","")&amp;IF(AP22=1,IF(AO22=1,"; ","")&amp;"ADJACENT","")&amp;IF(AQ22=1,IF(SUM(AO22:AP22)&gt;0,"; ","")&amp;"SUBSTITUTE / SERVICE","")&amp;IF(AR22=1,IF(SUM(AO22:AQ22)&gt;0,"; ","")&amp;"INTERNAL BUILD","")&amp;IF(AS22=1,IF(SUM(AO22:AR22)&gt;0,"; ","")&amp;"STATUS QUO","")))</x:f>
      </x:c>
      <x:c r="AB22" s="18" t="str">
        <x:f>IF(A22="","",IF(AH22&lt;&gt;"VALID","NOT READY - CRITERIA",AC22&amp;"; "&amp;AD22&amp;"; "&amp;AE22&amp;IF(AF22&lt;&gt;"","; "&amp;AF22,"")&amp;IF(AG22&lt;&gt;"","; "&amp;AG22,"")))</x:f>
      </x:c>
      <x:c r="AC22" s="18"/>
      <x:c r="AD22" s="18"/>
      <x:c r="AE22" s="18"/>
      <x:c r="AF22" s="18"/>
      <x:c r="AG22" s="18"/>
      <x:c r="AH22" s="24" t="str">
        <x:f>IF(A22="","",IF(AND(AI22&gt;=3,AI22&lt;=5,AJ22&lt;&gt;"",AK22&lt;&gt;"",AL22&lt;&gt;"",S22=AI22,COUNTIF($AJ22:$AN22,AJ22)=1,COUNTIF($AJ22:$AN22,AK22)=1,COUNTIF($AJ22:$AN22,AL22)=1,IF(AM22="",TRUE,COUNTIF($AJ22:$AN22,AM22)=1),IF(AN22="",TRUE,COUNTIF($AJ22:$AN22,AN22)=1),COUNTIFS(CRITERIA!$B$6:$B$205,A22,CRITERIA!$M$6:$M$205,AJ22,CRITERIA!$G$6:$G$205,"YES",CRITERIA!$L$6:$L$205,"VALID")=1,COUNTIFS(CRITERIA!$B$6:$B$205,A22,CRITERIA!$M$6:$M$205,AK22,CRITERIA!$G$6:$G$205,"YES",CRITERIA!$L$6:$L$205,"VALID")=1,COUNTIFS(CRITERIA!$B$6:$B$205,A22,CRITERIA!$M$6:$M$205,AL22,CRITERIA!$G$6:$G$205,"YES",CRITERIA!$L$6:$L$205,"VALID")=1,IF(AM22="",TRUE,COUNTIFS(CRITERIA!$B$6:$B$205,A22,CRITERIA!$M$6:$M$205,AM22,CRITERIA!$G$6:$G$205,"YES",CRITERIA!$L$6:$L$205,"VALID")=1),IF(AN22="",TRUE,COUNTIFS(CRITERIA!$B$6:$B$205,A22,CRITERIA!$M$6:$M$205,AN22,CRITERIA!$G$6:$G$205,"YES",CRITERIA!$L$6:$L$205,"VALID")=1)),"VALID","INVALID - CRITERIA PARITY"))</x:f>
      </x:c>
      <x:c r="AI22" s="24" t="n">
        <x:f>IF(AC22&lt;&gt;"",1,0)+IF(AD22&lt;&gt;"",1,0)+IF(AE22&lt;&gt;"",1,0)+IF(AF22&lt;&gt;"",1,0)+IF(AG22&lt;&gt;"",1,0)</x:f>
        <x:v>0</x:v>
      </x:c>
      <x:c r="AJ22" s="24" t="str">
        <x:f>IF(AC22="","",UPPER(TRIM(AC22)))</x:f>
      </x:c>
      <x:c r="AK22" s="24" t="str">
        <x:f>IF(AD22="","",UPPER(TRIM(AD22)))</x:f>
      </x:c>
      <x:c r="AL22" s="24" t="str">
        <x:f>IF(AE22="","",UPPER(TRIM(AE22)))</x:f>
      </x:c>
      <x:c r="AM22" s="24" t="str">
        <x:f>IF(AF22="","",UPPER(TRIM(AF22)))</x:f>
      </x:c>
      <x:c r="AN22" s="24" t="str">
        <x:f>IF(AG22="","",UPPER(TRIM(AG22)))</x:f>
      </x:c>
      <x:c r="AO22" s="24" t="str">
        <x:f>IF(A22="","",IF(COUNTIFS(ALTERNATIVES!$B$6:$B$205,A22,ALTERNATIVES!$C$6:$C$205,"DIRECT",ALTERNATIVES!$H$6:$H$205,"VALID")&gt;0,1,0))</x:f>
      </x:c>
      <x:c r="AP22" s="24" t="str">
        <x:f>IF(A22="","",IF(COUNTIFS(ALTERNATIVES!$B$6:$B$205,A22,ALTERNATIVES!$C$6:$C$205,"ADJACENT",ALTERNATIVES!$H$6:$H$205,"VALID")&gt;0,1,0))</x:f>
      </x:c>
      <x:c r="AQ22" s="24" t="str">
        <x:f>IF(A22="","",IF(COUNTIFS(ALTERNATIVES!$B$6:$B$205,A22,ALTERNATIVES!$C$6:$C$205,"SUBSTITUTE / SERVICE",ALTERNATIVES!$H$6:$H$205,"VALID")&gt;0,1,0))</x:f>
      </x:c>
      <x:c r="AR22" s="24" t="str">
        <x:f>IF(A22="","",IF(COUNTIFS(ALTERNATIVES!$B$6:$B$205,A22,ALTERNATIVES!$C$6:$C$205,"INTERNAL BUILD",ALTERNATIVES!$H$6:$H$205,"VALID")&gt;0,1,0))</x:f>
      </x:c>
      <x:c r="AS22" s="24" t="str">
        <x:f>IF(A22="","",IF(COUNTIFS(ALTERNATIVES!$B$6:$B$205,A22,ALTERNATIVES!$C$6:$C$205,"STATUS QUO",ALTERNATIVES!$H$6:$H$205,"VALID")&gt;0,1,0))</x:f>
      </x:c>
      <x:c r="AT22" s="24" t="str">
        <x:f>IF(A22="","",IF(R22&gt;=2,"VALID","INVALID - ALTERNATIVE DIVERSITY"))</x:f>
      </x:c>
    </x:row>
    <x:row r="23">
      <x:c r="A23" s="18"/>
      <x:c r="B23" s="18"/>
      <x:c r="C23" s="32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24" t="str">
        <x:f>IF(A23="","",IF(COUNTIF($A$6:$A$205,A23)=1,"VALID","INVALID - DUPLICATE DECISION ID"))</x:f>
      </x:c>
      <x:c r="O23" s="24" t="str">
        <x:f>IF(A23="","",IF(AND(B23&lt;&gt;"",C23&lt;&gt;"",D23&lt;&gt;"",E23&lt;&gt;"",F23&lt;&gt;"",G23&lt;&gt;"",H23&lt;&gt;"",K23&lt;&gt;"",L23&lt;&gt;"",M23&lt;&gt;"",Z23&lt;&gt;"",AC23&lt;&gt;"",AD23&lt;&gt;"",AE23&lt;&gt;""),"VALID","INVALID - REQUIRED FIELD"))</x:f>
      </x:c>
      <x:c r="P23" s="24" t="str">
        <x:f>IF(A23="","",IF(AND(OR(EXACT(I23,"CURRENT ATTRIBUTABLE OBSERVED"),EXACT(I23,"CURRENT ATTRIBUTABLE MIXED"),EXACT(I23,"CUSTOM")),IF(EXACT(I23,"CUSTOM"),W23&lt;&gt;"",TRUE)),"VALID","INVALID - EVIDENCE TOKEN / CUSTOM RULE"))</x:f>
      </x:c>
      <x:c r="Q23" s="24" t="str">
        <x:f>IF(A23="","",IF(OR(EXACT(J23,"YES"),EXACT(J23,"UNCLEAR"),EXACT(J23,"NO")),"VALID","INVALID - ACTION TOKEN"))</x:f>
      </x:c>
      <x:c r="R23" s="24" t="str">
        <x:f>IF(A23="","",SUM(AO23:AS23))</x:f>
      </x:c>
      <x:c r="S23" s="24" t="str">
        <x:f>IF(A23="","",COUNTIFS(CRITERIA!$B$6:$B$205,A23,CRITERIA!$G$6:$G$205,"YES",CRITERIA!$L$6:$L$205,"VALID"))</x:f>
      </x:c>
      <x:c r="T23" s="24" t="str">
        <x:f>IF(A23="","",IF(Q23&lt;&gt;"VALID","REPAIR CANVAS",IF(EXACT(J23,"NO"),"STOP - RESEARCH NOT JUSTIFIED",IF(OR(N23&lt;&gt;"VALID",O23&lt;&gt;"VALID",P23&lt;&gt;"VALID",Y23&lt;&gt;"VALID",AH23&lt;&gt;"VALID",AT23&lt;&gt;"VALID",EXACT(J23,"UNCLEAR"),X23&lt;&gt;"YES"),"REPAIR CANVAS","READY TO RESEARCH"))))</x:f>
      </x:c>
      <x:c r="U23" s="24" t="str">
        <x:f>IF(A23="","",IF(T23="READY TO RESEARCH","Freeze this Decision Contract, then conduct the Evidence Audit.",IF(T23="STOP - RESEARCH NOT JUSTIFIED","State the real purpose of the work or reopen the decision before competitor research.","Repair the named controls before collecting competitor evidence.")))</x:f>
      </x:c>
      <x:c r="V23" s="24" t="str">
        <x:f>IF(A23="","",IF(T23="READY TO RESEARCH","Decision ID "&amp;A23&amp;". By "&amp;TEXT(C23,"yyyy-mm-dd")&amp;", "&amp;B23&amp;" will decide whether to "&amp;D23&amp;" for "&amp;E23&amp;", within "&amp;F23&amp;" and "&amp;G23&amp;". Permitted alternative universe: "&amp;AA23&amp;". Explicit exclusions: "&amp;H23&amp;". Material criteria: "&amp;AB23&amp;". Hard constraints: "&amp;Z23&amp;". Evidence threshold: "&amp;I23&amp;IF(EXACT(I23,"CUSTOM")," - "&amp;W23,"")&amp;". Evidence may change: "&amp;K23&amp;". Reopen if "&amp;L23&amp;".","NOT READY - complete or repair the governed canvas before handoff."))</x:f>
      </x:c>
      <x:c r="W23" s="18"/>
      <x:c r="X23" s="18"/>
      <x:c r="Y23" s="24" t="str">
        <x:f>IF(A23="","",IF(OR(EXACT(X23,"YES"),EXACT(X23,"NO")),"VALID","INVALID - QUALITY TOKEN"))</x:f>
      </x:c>
      <x:c r="Z23" s="18"/>
      <x:c r="AA23" s="18" t="str">
        <x:f>IF(A23="","",IF(AT23&lt;&gt;"VALID","NOT READY - ALTERNATIVES",IF(AO23=1,"DIRECT","")&amp;IF(AP23=1,IF(AO23=1,"; ","")&amp;"ADJACENT","")&amp;IF(AQ23=1,IF(SUM(AO23:AP23)&gt;0,"; ","")&amp;"SUBSTITUTE / SERVICE","")&amp;IF(AR23=1,IF(SUM(AO23:AQ23)&gt;0,"; ","")&amp;"INTERNAL BUILD","")&amp;IF(AS23=1,IF(SUM(AO23:AR23)&gt;0,"; ","")&amp;"STATUS QUO","")))</x:f>
      </x:c>
      <x:c r="AB23" s="18" t="str">
        <x:f>IF(A23="","",IF(AH23&lt;&gt;"VALID","NOT READY - CRITERIA",AC23&amp;"; "&amp;AD23&amp;"; "&amp;AE23&amp;IF(AF23&lt;&gt;"","; "&amp;AF23,"")&amp;IF(AG23&lt;&gt;"","; "&amp;AG23,"")))</x:f>
      </x:c>
      <x:c r="AC23" s="18"/>
      <x:c r="AD23" s="18"/>
      <x:c r="AE23" s="18"/>
      <x:c r="AF23" s="18"/>
      <x:c r="AG23" s="18"/>
      <x:c r="AH23" s="24" t="str">
        <x:f>IF(A23="","",IF(AND(AI23&gt;=3,AI23&lt;=5,AJ23&lt;&gt;"",AK23&lt;&gt;"",AL23&lt;&gt;"",S23=AI23,COUNTIF($AJ23:$AN23,AJ23)=1,COUNTIF($AJ23:$AN23,AK23)=1,COUNTIF($AJ23:$AN23,AL23)=1,IF(AM23="",TRUE,COUNTIF($AJ23:$AN23,AM23)=1),IF(AN23="",TRUE,COUNTIF($AJ23:$AN23,AN23)=1),COUNTIFS(CRITERIA!$B$6:$B$205,A23,CRITERIA!$M$6:$M$205,AJ23,CRITERIA!$G$6:$G$205,"YES",CRITERIA!$L$6:$L$205,"VALID")=1,COUNTIFS(CRITERIA!$B$6:$B$205,A23,CRITERIA!$M$6:$M$205,AK23,CRITERIA!$G$6:$G$205,"YES",CRITERIA!$L$6:$L$205,"VALID")=1,COUNTIFS(CRITERIA!$B$6:$B$205,A23,CRITERIA!$M$6:$M$205,AL23,CRITERIA!$G$6:$G$205,"YES",CRITERIA!$L$6:$L$205,"VALID")=1,IF(AM23="",TRUE,COUNTIFS(CRITERIA!$B$6:$B$205,A23,CRITERIA!$M$6:$M$205,AM23,CRITERIA!$G$6:$G$205,"YES",CRITERIA!$L$6:$L$205,"VALID")=1),IF(AN23="",TRUE,COUNTIFS(CRITERIA!$B$6:$B$205,A23,CRITERIA!$M$6:$M$205,AN23,CRITERIA!$G$6:$G$205,"YES",CRITERIA!$L$6:$L$205,"VALID")=1)),"VALID","INVALID - CRITERIA PARITY"))</x:f>
      </x:c>
      <x:c r="AI23" s="24" t="n">
        <x:f>IF(AC23&lt;&gt;"",1,0)+IF(AD23&lt;&gt;"",1,0)+IF(AE23&lt;&gt;"",1,0)+IF(AF23&lt;&gt;"",1,0)+IF(AG23&lt;&gt;"",1,0)</x:f>
        <x:v>0</x:v>
      </x:c>
      <x:c r="AJ23" s="24" t="str">
        <x:f>IF(AC23="","",UPPER(TRIM(AC23)))</x:f>
      </x:c>
      <x:c r="AK23" s="24" t="str">
        <x:f>IF(AD23="","",UPPER(TRIM(AD23)))</x:f>
      </x:c>
      <x:c r="AL23" s="24" t="str">
        <x:f>IF(AE23="","",UPPER(TRIM(AE23)))</x:f>
      </x:c>
      <x:c r="AM23" s="24" t="str">
        <x:f>IF(AF23="","",UPPER(TRIM(AF23)))</x:f>
      </x:c>
      <x:c r="AN23" s="24" t="str">
        <x:f>IF(AG23="","",UPPER(TRIM(AG23)))</x:f>
      </x:c>
      <x:c r="AO23" s="24" t="str">
        <x:f>IF(A23="","",IF(COUNTIFS(ALTERNATIVES!$B$6:$B$205,A23,ALTERNATIVES!$C$6:$C$205,"DIRECT",ALTERNATIVES!$H$6:$H$205,"VALID")&gt;0,1,0))</x:f>
      </x:c>
      <x:c r="AP23" s="24" t="str">
        <x:f>IF(A23="","",IF(COUNTIFS(ALTERNATIVES!$B$6:$B$205,A23,ALTERNATIVES!$C$6:$C$205,"ADJACENT",ALTERNATIVES!$H$6:$H$205,"VALID")&gt;0,1,0))</x:f>
      </x:c>
      <x:c r="AQ23" s="24" t="str">
        <x:f>IF(A23="","",IF(COUNTIFS(ALTERNATIVES!$B$6:$B$205,A23,ALTERNATIVES!$C$6:$C$205,"SUBSTITUTE / SERVICE",ALTERNATIVES!$H$6:$H$205,"VALID")&gt;0,1,0))</x:f>
      </x:c>
      <x:c r="AR23" s="24" t="str">
        <x:f>IF(A23="","",IF(COUNTIFS(ALTERNATIVES!$B$6:$B$205,A23,ALTERNATIVES!$C$6:$C$205,"INTERNAL BUILD",ALTERNATIVES!$H$6:$H$205,"VALID")&gt;0,1,0))</x:f>
      </x:c>
      <x:c r="AS23" s="24" t="str">
        <x:f>IF(A23="","",IF(COUNTIFS(ALTERNATIVES!$B$6:$B$205,A23,ALTERNATIVES!$C$6:$C$205,"STATUS QUO",ALTERNATIVES!$H$6:$H$205,"VALID")&gt;0,1,0))</x:f>
      </x:c>
      <x:c r="AT23" s="24" t="str">
        <x:f>IF(A23="","",IF(R23&gt;=2,"VALID","INVALID - ALTERNATIVE DIVERSITY"))</x:f>
      </x:c>
    </x:row>
    <x:row r="24">
      <x:c r="A24" s="18"/>
      <x:c r="B24" s="18"/>
      <x:c r="C24" s="32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24" t="str">
        <x:f>IF(A24="","",IF(COUNTIF($A$6:$A$205,A24)=1,"VALID","INVALID - DUPLICATE DECISION ID"))</x:f>
      </x:c>
      <x:c r="O24" s="24" t="str">
        <x:f>IF(A24="","",IF(AND(B24&lt;&gt;"",C24&lt;&gt;"",D24&lt;&gt;"",E24&lt;&gt;"",F24&lt;&gt;"",G24&lt;&gt;"",H24&lt;&gt;"",K24&lt;&gt;"",L24&lt;&gt;"",M24&lt;&gt;"",Z24&lt;&gt;"",AC24&lt;&gt;"",AD24&lt;&gt;"",AE24&lt;&gt;""),"VALID","INVALID - REQUIRED FIELD"))</x:f>
      </x:c>
      <x:c r="P24" s="24" t="str">
        <x:f>IF(A24="","",IF(AND(OR(EXACT(I24,"CURRENT ATTRIBUTABLE OBSERVED"),EXACT(I24,"CURRENT ATTRIBUTABLE MIXED"),EXACT(I24,"CUSTOM")),IF(EXACT(I24,"CUSTOM"),W24&lt;&gt;"",TRUE)),"VALID","INVALID - EVIDENCE TOKEN / CUSTOM RULE"))</x:f>
      </x:c>
      <x:c r="Q24" s="24" t="str">
        <x:f>IF(A24="","",IF(OR(EXACT(J24,"YES"),EXACT(J24,"UNCLEAR"),EXACT(J24,"NO")),"VALID","INVALID - ACTION TOKEN"))</x:f>
      </x:c>
      <x:c r="R24" s="24" t="str">
        <x:f>IF(A24="","",SUM(AO24:AS24))</x:f>
      </x:c>
      <x:c r="S24" s="24" t="str">
        <x:f>IF(A24="","",COUNTIFS(CRITERIA!$B$6:$B$205,A24,CRITERIA!$G$6:$G$205,"YES",CRITERIA!$L$6:$L$205,"VALID"))</x:f>
      </x:c>
      <x:c r="T24" s="24" t="str">
        <x:f>IF(A24="","",IF(Q24&lt;&gt;"VALID","REPAIR CANVAS",IF(EXACT(J24,"NO"),"STOP - RESEARCH NOT JUSTIFIED",IF(OR(N24&lt;&gt;"VALID",O24&lt;&gt;"VALID",P24&lt;&gt;"VALID",Y24&lt;&gt;"VALID",AH24&lt;&gt;"VALID",AT24&lt;&gt;"VALID",EXACT(J24,"UNCLEAR"),X24&lt;&gt;"YES"),"REPAIR CANVAS","READY TO RESEARCH"))))</x:f>
      </x:c>
      <x:c r="U24" s="24" t="str">
        <x:f>IF(A24="","",IF(T24="READY TO RESEARCH","Freeze this Decision Contract, then conduct the Evidence Audit.",IF(T24="STOP - RESEARCH NOT JUSTIFIED","State the real purpose of the work or reopen the decision before competitor research.","Repair the named controls before collecting competitor evidence.")))</x:f>
      </x:c>
      <x:c r="V24" s="24" t="str">
        <x:f>IF(A24="","",IF(T24="READY TO RESEARCH","Decision ID "&amp;A24&amp;". By "&amp;TEXT(C24,"yyyy-mm-dd")&amp;", "&amp;B24&amp;" will decide whether to "&amp;D24&amp;" for "&amp;E24&amp;", within "&amp;F24&amp;" and "&amp;G24&amp;". Permitted alternative universe: "&amp;AA24&amp;". Explicit exclusions: "&amp;H24&amp;". Material criteria: "&amp;AB24&amp;". Hard constraints: "&amp;Z24&amp;". Evidence threshold: "&amp;I24&amp;IF(EXACT(I24,"CUSTOM")," - "&amp;W24,"")&amp;". Evidence may change: "&amp;K24&amp;". Reopen if "&amp;L24&amp;".","NOT READY - complete or repair the governed canvas before handoff."))</x:f>
      </x:c>
      <x:c r="W24" s="18"/>
      <x:c r="X24" s="18"/>
      <x:c r="Y24" s="24" t="str">
        <x:f>IF(A24="","",IF(OR(EXACT(X24,"YES"),EXACT(X24,"NO")),"VALID","INVALID - QUALITY TOKEN"))</x:f>
      </x:c>
      <x:c r="Z24" s="18"/>
      <x:c r="AA24" s="18" t="str">
        <x:f>IF(A24="","",IF(AT24&lt;&gt;"VALID","NOT READY - ALTERNATIVES",IF(AO24=1,"DIRECT","")&amp;IF(AP24=1,IF(AO24=1,"; ","")&amp;"ADJACENT","")&amp;IF(AQ24=1,IF(SUM(AO24:AP24)&gt;0,"; ","")&amp;"SUBSTITUTE / SERVICE","")&amp;IF(AR24=1,IF(SUM(AO24:AQ24)&gt;0,"; ","")&amp;"INTERNAL BUILD","")&amp;IF(AS24=1,IF(SUM(AO24:AR24)&gt;0,"; ","")&amp;"STATUS QUO","")))</x:f>
      </x:c>
      <x:c r="AB24" s="18" t="str">
        <x:f>IF(A24="","",IF(AH24&lt;&gt;"VALID","NOT READY - CRITERIA",AC24&amp;"; "&amp;AD24&amp;"; "&amp;AE24&amp;IF(AF24&lt;&gt;"","; "&amp;AF24,"")&amp;IF(AG24&lt;&gt;"","; "&amp;AG24,"")))</x:f>
      </x:c>
      <x:c r="AC24" s="18"/>
      <x:c r="AD24" s="18"/>
      <x:c r="AE24" s="18"/>
      <x:c r="AF24" s="18"/>
      <x:c r="AG24" s="18"/>
      <x:c r="AH24" s="24" t="str">
        <x:f>IF(A24="","",IF(AND(AI24&gt;=3,AI24&lt;=5,AJ24&lt;&gt;"",AK24&lt;&gt;"",AL24&lt;&gt;"",S24=AI24,COUNTIF($AJ24:$AN24,AJ24)=1,COUNTIF($AJ24:$AN24,AK24)=1,COUNTIF($AJ24:$AN24,AL24)=1,IF(AM24="",TRUE,COUNTIF($AJ24:$AN24,AM24)=1),IF(AN24="",TRUE,COUNTIF($AJ24:$AN24,AN24)=1),COUNTIFS(CRITERIA!$B$6:$B$205,A24,CRITERIA!$M$6:$M$205,AJ24,CRITERIA!$G$6:$G$205,"YES",CRITERIA!$L$6:$L$205,"VALID")=1,COUNTIFS(CRITERIA!$B$6:$B$205,A24,CRITERIA!$M$6:$M$205,AK24,CRITERIA!$G$6:$G$205,"YES",CRITERIA!$L$6:$L$205,"VALID")=1,COUNTIFS(CRITERIA!$B$6:$B$205,A24,CRITERIA!$M$6:$M$205,AL24,CRITERIA!$G$6:$G$205,"YES",CRITERIA!$L$6:$L$205,"VALID")=1,IF(AM24="",TRUE,COUNTIFS(CRITERIA!$B$6:$B$205,A24,CRITERIA!$M$6:$M$205,AM24,CRITERIA!$G$6:$G$205,"YES",CRITERIA!$L$6:$L$205,"VALID")=1),IF(AN24="",TRUE,COUNTIFS(CRITERIA!$B$6:$B$205,A24,CRITERIA!$M$6:$M$205,AN24,CRITERIA!$G$6:$G$205,"YES",CRITERIA!$L$6:$L$205,"VALID")=1)),"VALID","INVALID - CRITERIA PARITY"))</x:f>
      </x:c>
      <x:c r="AI24" s="24" t="n">
        <x:f>IF(AC24&lt;&gt;"",1,0)+IF(AD24&lt;&gt;"",1,0)+IF(AE24&lt;&gt;"",1,0)+IF(AF24&lt;&gt;"",1,0)+IF(AG24&lt;&gt;"",1,0)</x:f>
        <x:v>0</x:v>
      </x:c>
      <x:c r="AJ24" s="24" t="str">
        <x:f>IF(AC24="","",UPPER(TRIM(AC24)))</x:f>
      </x:c>
      <x:c r="AK24" s="24" t="str">
        <x:f>IF(AD24="","",UPPER(TRIM(AD24)))</x:f>
      </x:c>
      <x:c r="AL24" s="24" t="str">
        <x:f>IF(AE24="","",UPPER(TRIM(AE24)))</x:f>
      </x:c>
      <x:c r="AM24" s="24" t="str">
        <x:f>IF(AF24="","",UPPER(TRIM(AF24)))</x:f>
      </x:c>
      <x:c r="AN24" s="24" t="str">
        <x:f>IF(AG24="","",UPPER(TRIM(AG24)))</x:f>
      </x:c>
      <x:c r="AO24" s="24" t="str">
        <x:f>IF(A24="","",IF(COUNTIFS(ALTERNATIVES!$B$6:$B$205,A24,ALTERNATIVES!$C$6:$C$205,"DIRECT",ALTERNATIVES!$H$6:$H$205,"VALID")&gt;0,1,0))</x:f>
      </x:c>
      <x:c r="AP24" s="24" t="str">
        <x:f>IF(A24="","",IF(COUNTIFS(ALTERNATIVES!$B$6:$B$205,A24,ALTERNATIVES!$C$6:$C$205,"ADJACENT",ALTERNATIVES!$H$6:$H$205,"VALID")&gt;0,1,0))</x:f>
      </x:c>
      <x:c r="AQ24" s="24" t="str">
        <x:f>IF(A24="","",IF(COUNTIFS(ALTERNATIVES!$B$6:$B$205,A24,ALTERNATIVES!$C$6:$C$205,"SUBSTITUTE / SERVICE",ALTERNATIVES!$H$6:$H$205,"VALID")&gt;0,1,0))</x:f>
      </x:c>
      <x:c r="AR24" s="24" t="str">
        <x:f>IF(A24="","",IF(COUNTIFS(ALTERNATIVES!$B$6:$B$205,A24,ALTERNATIVES!$C$6:$C$205,"INTERNAL BUILD",ALTERNATIVES!$H$6:$H$205,"VALID")&gt;0,1,0))</x:f>
      </x:c>
      <x:c r="AS24" s="24" t="str">
        <x:f>IF(A24="","",IF(COUNTIFS(ALTERNATIVES!$B$6:$B$205,A24,ALTERNATIVES!$C$6:$C$205,"STATUS QUO",ALTERNATIVES!$H$6:$H$205,"VALID")&gt;0,1,0))</x:f>
      </x:c>
      <x:c r="AT24" s="24" t="str">
        <x:f>IF(A24="","",IF(R24&gt;=2,"VALID","INVALID - ALTERNATIVE DIVERSITY"))</x:f>
      </x:c>
    </x:row>
    <x:row r="25">
      <x:c r="A25" s="18"/>
      <x:c r="B25" s="18"/>
      <x:c r="C25" s="32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24" t="str">
        <x:f>IF(A25="","",IF(COUNTIF($A$6:$A$205,A25)=1,"VALID","INVALID - DUPLICATE DECISION ID"))</x:f>
      </x:c>
      <x:c r="O25" s="24" t="str">
        <x:f>IF(A25="","",IF(AND(B25&lt;&gt;"",C25&lt;&gt;"",D25&lt;&gt;"",E25&lt;&gt;"",F25&lt;&gt;"",G25&lt;&gt;"",H25&lt;&gt;"",K25&lt;&gt;"",L25&lt;&gt;"",M25&lt;&gt;"",Z25&lt;&gt;"",AC25&lt;&gt;"",AD25&lt;&gt;"",AE25&lt;&gt;""),"VALID","INVALID - REQUIRED FIELD"))</x:f>
      </x:c>
      <x:c r="P25" s="24" t="str">
        <x:f>IF(A25="","",IF(AND(OR(EXACT(I25,"CURRENT ATTRIBUTABLE OBSERVED"),EXACT(I25,"CURRENT ATTRIBUTABLE MIXED"),EXACT(I25,"CUSTOM")),IF(EXACT(I25,"CUSTOM"),W25&lt;&gt;"",TRUE)),"VALID","INVALID - EVIDENCE TOKEN / CUSTOM RULE"))</x:f>
      </x:c>
      <x:c r="Q25" s="24" t="str">
        <x:f>IF(A25="","",IF(OR(EXACT(J25,"YES"),EXACT(J25,"UNCLEAR"),EXACT(J25,"NO")),"VALID","INVALID - ACTION TOKEN"))</x:f>
      </x:c>
      <x:c r="R25" s="24" t="str">
        <x:f>IF(A25="","",SUM(AO25:AS25))</x:f>
      </x:c>
      <x:c r="S25" s="24" t="str">
        <x:f>IF(A25="","",COUNTIFS(CRITERIA!$B$6:$B$205,A25,CRITERIA!$G$6:$G$205,"YES",CRITERIA!$L$6:$L$205,"VALID"))</x:f>
      </x:c>
      <x:c r="T25" s="24" t="str">
        <x:f>IF(A25="","",IF(Q25&lt;&gt;"VALID","REPAIR CANVAS",IF(EXACT(J25,"NO"),"STOP - RESEARCH NOT JUSTIFIED",IF(OR(N25&lt;&gt;"VALID",O25&lt;&gt;"VALID",P25&lt;&gt;"VALID",Y25&lt;&gt;"VALID",AH25&lt;&gt;"VALID",AT25&lt;&gt;"VALID",EXACT(J25,"UNCLEAR"),X25&lt;&gt;"YES"),"REPAIR CANVAS","READY TO RESEARCH"))))</x:f>
      </x:c>
      <x:c r="U25" s="24" t="str">
        <x:f>IF(A25="","",IF(T25="READY TO RESEARCH","Freeze this Decision Contract, then conduct the Evidence Audit.",IF(T25="STOP - RESEARCH NOT JUSTIFIED","State the real purpose of the work or reopen the decision before competitor research.","Repair the named controls before collecting competitor evidence.")))</x:f>
      </x:c>
      <x:c r="V25" s="24" t="str">
        <x:f>IF(A25="","",IF(T25="READY TO RESEARCH","Decision ID "&amp;A25&amp;". By "&amp;TEXT(C25,"yyyy-mm-dd")&amp;", "&amp;B25&amp;" will decide whether to "&amp;D25&amp;" for "&amp;E25&amp;", within "&amp;F25&amp;" and "&amp;G25&amp;". Permitted alternative universe: "&amp;AA25&amp;". Explicit exclusions: "&amp;H25&amp;". Material criteria: "&amp;AB25&amp;". Hard constraints: "&amp;Z25&amp;". Evidence threshold: "&amp;I25&amp;IF(EXACT(I25,"CUSTOM")," - "&amp;W25,"")&amp;". Evidence may change: "&amp;K25&amp;". Reopen if "&amp;L25&amp;".","NOT READY - complete or repair the governed canvas before handoff."))</x:f>
      </x:c>
      <x:c r="W25" s="18"/>
      <x:c r="X25" s="18"/>
      <x:c r="Y25" s="24" t="str">
        <x:f>IF(A25="","",IF(OR(EXACT(X25,"YES"),EXACT(X25,"NO")),"VALID","INVALID - QUALITY TOKEN"))</x:f>
      </x:c>
      <x:c r="Z25" s="18"/>
      <x:c r="AA25" s="18" t="str">
        <x:f>IF(A25="","",IF(AT25&lt;&gt;"VALID","NOT READY - ALTERNATIVES",IF(AO25=1,"DIRECT","")&amp;IF(AP25=1,IF(AO25=1,"; ","")&amp;"ADJACENT","")&amp;IF(AQ25=1,IF(SUM(AO25:AP25)&gt;0,"; ","")&amp;"SUBSTITUTE / SERVICE","")&amp;IF(AR25=1,IF(SUM(AO25:AQ25)&gt;0,"; ","")&amp;"INTERNAL BUILD","")&amp;IF(AS25=1,IF(SUM(AO25:AR25)&gt;0,"; ","")&amp;"STATUS QUO","")))</x:f>
      </x:c>
      <x:c r="AB25" s="18" t="str">
        <x:f>IF(A25="","",IF(AH25&lt;&gt;"VALID","NOT READY - CRITERIA",AC25&amp;"; "&amp;AD25&amp;"; "&amp;AE25&amp;IF(AF25&lt;&gt;"","; "&amp;AF25,"")&amp;IF(AG25&lt;&gt;"","; "&amp;AG25,"")))</x:f>
      </x:c>
      <x:c r="AC25" s="18"/>
      <x:c r="AD25" s="18"/>
      <x:c r="AE25" s="18"/>
      <x:c r="AF25" s="18"/>
      <x:c r="AG25" s="18"/>
      <x:c r="AH25" s="24" t="str">
        <x:f>IF(A25="","",IF(AND(AI25&gt;=3,AI25&lt;=5,AJ25&lt;&gt;"",AK25&lt;&gt;"",AL25&lt;&gt;"",S25=AI25,COUNTIF($AJ25:$AN25,AJ25)=1,COUNTIF($AJ25:$AN25,AK25)=1,COUNTIF($AJ25:$AN25,AL25)=1,IF(AM25="",TRUE,COUNTIF($AJ25:$AN25,AM25)=1),IF(AN25="",TRUE,COUNTIF($AJ25:$AN25,AN25)=1),COUNTIFS(CRITERIA!$B$6:$B$205,A25,CRITERIA!$M$6:$M$205,AJ25,CRITERIA!$G$6:$G$205,"YES",CRITERIA!$L$6:$L$205,"VALID")=1,COUNTIFS(CRITERIA!$B$6:$B$205,A25,CRITERIA!$M$6:$M$205,AK25,CRITERIA!$G$6:$G$205,"YES",CRITERIA!$L$6:$L$205,"VALID")=1,COUNTIFS(CRITERIA!$B$6:$B$205,A25,CRITERIA!$M$6:$M$205,AL25,CRITERIA!$G$6:$G$205,"YES",CRITERIA!$L$6:$L$205,"VALID")=1,IF(AM25="",TRUE,COUNTIFS(CRITERIA!$B$6:$B$205,A25,CRITERIA!$M$6:$M$205,AM25,CRITERIA!$G$6:$G$205,"YES",CRITERIA!$L$6:$L$205,"VALID")=1),IF(AN25="",TRUE,COUNTIFS(CRITERIA!$B$6:$B$205,A25,CRITERIA!$M$6:$M$205,AN25,CRITERIA!$G$6:$G$205,"YES",CRITERIA!$L$6:$L$205,"VALID")=1)),"VALID","INVALID - CRITERIA PARITY"))</x:f>
      </x:c>
      <x:c r="AI25" s="24" t="n">
        <x:f>IF(AC25&lt;&gt;"",1,0)+IF(AD25&lt;&gt;"",1,0)+IF(AE25&lt;&gt;"",1,0)+IF(AF25&lt;&gt;"",1,0)+IF(AG25&lt;&gt;"",1,0)</x:f>
        <x:v>0</x:v>
      </x:c>
      <x:c r="AJ25" s="24" t="str">
        <x:f>IF(AC25="","",UPPER(TRIM(AC25)))</x:f>
      </x:c>
      <x:c r="AK25" s="24" t="str">
        <x:f>IF(AD25="","",UPPER(TRIM(AD25)))</x:f>
      </x:c>
      <x:c r="AL25" s="24" t="str">
        <x:f>IF(AE25="","",UPPER(TRIM(AE25)))</x:f>
      </x:c>
      <x:c r="AM25" s="24" t="str">
        <x:f>IF(AF25="","",UPPER(TRIM(AF25)))</x:f>
      </x:c>
      <x:c r="AN25" s="24" t="str">
        <x:f>IF(AG25="","",UPPER(TRIM(AG25)))</x:f>
      </x:c>
      <x:c r="AO25" s="24" t="str">
        <x:f>IF(A25="","",IF(COUNTIFS(ALTERNATIVES!$B$6:$B$205,A25,ALTERNATIVES!$C$6:$C$205,"DIRECT",ALTERNATIVES!$H$6:$H$205,"VALID")&gt;0,1,0))</x:f>
      </x:c>
      <x:c r="AP25" s="24" t="str">
        <x:f>IF(A25="","",IF(COUNTIFS(ALTERNATIVES!$B$6:$B$205,A25,ALTERNATIVES!$C$6:$C$205,"ADJACENT",ALTERNATIVES!$H$6:$H$205,"VALID")&gt;0,1,0))</x:f>
      </x:c>
      <x:c r="AQ25" s="24" t="str">
        <x:f>IF(A25="","",IF(COUNTIFS(ALTERNATIVES!$B$6:$B$205,A25,ALTERNATIVES!$C$6:$C$205,"SUBSTITUTE / SERVICE",ALTERNATIVES!$H$6:$H$205,"VALID")&gt;0,1,0))</x:f>
      </x:c>
      <x:c r="AR25" s="24" t="str">
        <x:f>IF(A25="","",IF(COUNTIFS(ALTERNATIVES!$B$6:$B$205,A25,ALTERNATIVES!$C$6:$C$205,"INTERNAL BUILD",ALTERNATIVES!$H$6:$H$205,"VALID")&gt;0,1,0))</x:f>
      </x:c>
      <x:c r="AS25" s="24" t="str">
        <x:f>IF(A25="","",IF(COUNTIFS(ALTERNATIVES!$B$6:$B$205,A25,ALTERNATIVES!$C$6:$C$205,"STATUS QUO",ALTERNATIVES!$H$6:$H$205,"VALID")&gt;0,1,0))</x:f>
      </x:c>
      <x:c r="AT25" s="24" t="str">
        <x:f>IF(A25="","",IF(R25&gt;=2,"VALID","INVALID - ALTERNATIVE DIVERSITY"))</x:f>
      </x:c>
    </x:row>
    <x:row r="26">
      <x:c r="A26" s="18"/>
      <x:c r="B26" s="18"/>
      <x:c r="C26" s="32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24" t="str">
        <x:f>IF(A26="","",IF(COUNTIF($A$6:$A$205,A26)=1,"VALID","INVALID - DUPLICATE DECISION ID"))</x:f>
      </x:c>
      <x:c r="O26" s="24" t="str">
        <x:f>IF(A26="","",IF(AND(B26&lt;&gt;"",C26&lt;&gt;"",D26&lt;&gt;"",E26&lt;&gt;"",F26&lt;&gt;"",G26&lt;&gt;"",H26&lt;&gt;"",K26&lt;&gt;"",L26&lt;&gt;"",M26&lt;&gt;"",Z26&lt;&gt;"",AC26&lt;&gt;"",AD26&lt;&gt;"",AE26&lt;&gt;""),"VALID","INVALID - REQUIRED FIELD"))</x:f>
      </x:c>
      <x:c r="P26" s="24" t="str">
        <x:f>IF(A26="","",IF(AND(OR(EXACT(I26,"CURRENT ATTRIBUTABLE OBSERVED"),EXACT(I26,"CURRENT ATTRIBUTABLE MIXED"),EXACT(I26,"CUSTOM")),IF(EXACT(I26,"CUSTOM"),W26&lt;&gt;"",TRUE)),"VALID","INVALID - EVIDENCE TOKEN / CUSTOM RULE"))</x:f>
      </x:c>
      <x:c r="Q26" s="24" t="str">
        <x:f>IF(A26="","",IF(OR(EXACT(J26,"YES"),EXACT(J26,"UNCLEAR"),EXACT(J26,"NO")),"VALID","INVALID - ACTION TOKEN"))</x:f>
      </x:c>
      <x:c r="R26" s="24" t="str">
        <x:f>IF(A26="","",SUM(AO26:AS26))</x:f>
      </x:c>
      <x:c r="S26" s="24" t="str">
        <x:f>IF(A26="","",COUNTIFS(CRITERIA!$B$6:$B$205,A26,CRITERIA!$G$6:$G$205,"YES",CRITERIA!$L$6:$L$205,"VALID"))</x:f>
      </x:c>
      <x:c r="T26" s="24" t="str">
        <x:f>IF(A26="","",IF(Q26&lt;&gt;"VALID","REPAIR CANVAS",IF(EXACT(J26,"NO"),"STOP - RESEARCH NOT JUSTIFIED",IF(OR(N26&lt;&gt;"VALID",O26&lt;&gt;"VALID",P26&lt;&gt;"VALID",Y26&lt;&gt;"VALID",AH26&lt;&gt;"VALID",AT26&lt;&gt;"VALID",EXACT(J26,"UNCLEAR"),X26&lt;&gt;"YES"),"REPAIR CANVAS","READY TO RESEARCH"))))</x:f>
      </x:c>
      <x:c r="U26" s="24" t="str">
        <x:f>IF(A26="","",IF(T26="READY TO RESEARCH","Freeze this Decision Contract, then conduct the Evidence Audit.",IF(T26="STOP - RESEARCH NOT JUSTIFIED","State the real purpose of the work or reopen the decision before competitor research.","Repair the named controls before collecting competitor evidence.")))</x:f>
      </x:c>
      <x:c r="V26" s="24" t="str">
        <x:f>IF(A26="","",IF(T26="READY TO RESEARCH","Decision ID "&amp;A26&amp;". By "&amp;TEXT(C26,"yyyy-mm-dd")&amp;", "&amp;B26&amp;" will decide whether to "&amp;D26&amp;" for "&amp;E26&amp;", within "&amp;F26&amp;" and "&amp;G26&amp;". Permitted alternative universe: "&amp;AA26&amp;". Explicit exclusions: "&amp;H26&amp;". Material criteria: "&amp;AB26&amp;". Hard constraints: "&amp;Z26&amp;". Evidence threshold: "&amp;I26&amp;IF(EXACT(I26,"CUSTOM")," - "&amp;W26,"")&amp;". Evidence may change: "&amp;K26&amp;". Reopen if "&amp;L26&amp;".","NOT READY - complete or repair the governed canvas before handoff."))</x:f>
      </x:c>
      <x:c r="W26" s="18"/>
      <x:c r="X26" s="18"/>
      <x:c r="Y26" s="24" t="str">
        <x:f>IF(A26="","",IF(OR(EXACT(X26,"YES"),EXACT(X26,"NO")),"VALID","INVALID - QUALITY TOKEN"))</x:f>
      </x:c>
      <x:c r="Z26" s="18"/>
      <x:c r="AA26" s="18" t="str">
        <x:f>IF(A26="","",IF(AT26&lt;&gt;"VALID","NOT READY - ALTERNATIVES",IF(AO26=1,"DIRECT","")&amp;IF(AP26=1,IF(AO26=1,"; ","")&amp;"ADJACENT","")&amp;IF(AQ26=1,IF(SUM(AO26:AP26)&gt;0,"; ","")&amp;"SUBSTITUTE / SERVICE","")&amp;IF(AR26=1,IF(SUM(AO26:AQ26)&gt;0,"; ","")&amp;"INTERNAL BUILD","")&amp;IF(AS26=1,IF(SUM(AO26:AR26)&gt;0,"; ","")&amp;"STATUS QUO","")))</x:f>
      </x:c>
      <x:c r="AB26" s="18" t="str">
        <x:f>IF(A26="","",IF(AH26&lt;&gt;"VALID","NOT READY - CRITERIA",AC26&amp;"; "&amp;AD26&amp;"; "&amp;AE26&amp;IF(AF26&lt;&gt;"","; "&amp;AF26,"")&amp;IF(AG26&lt;&gt;"","; "&amp;AG26,"")))</x:f>
      </x:c>
      <x:c r="AC26" s="18"/>
      <x:c r="AD26" s="18"/>
      <x:c r="AE26" s="18"/>
      <x:c r="AF26" s="18"/>
      <x:c r="AG26" s="18"/>
      <x:c r="AH26" s="24" t="str">
        <x:f>IF(A26="","",IF(AND(AI26&gt;=3,AI26&lt;=5,AJ26&lt;&gt;"",AK26&lt;&gt;"",AL26&lt;&gt;"",S26=AI26,COUNTIF($AJ26:$AN26,AJ26)=1,COUNTIF($AJ26:$AN26,AK26)=1,COUNTIF($AJ26:$AN26,AL26)=1,IF(AM26="",TRUE,COUNTIF($AJ26:$AN26,AM26)=1),IF(AN26="",TRUE,COUNTIF($AJ26:$AN26,AN26)=1),COUNTIFS(CRITERIA!$B$6:$B$205,A26,CRITERIA!$M$6:$M$205,AJ26,CRITERIA!$G$6:$G$205,"YES",CRITERIA!$L$6:$L$205,"VALID")=1,COUNTIFS(CRITERIA!$B$6:$B$205,A26,CRITERIA!$M$6:$M$205,AK26,CRITERIA!$G$6:$G$205,"YES",CRITERIA!$L$6:$L$205,"VALID")=1,COUNTIFS(CRITERIA!$B$6:$B$205,A26,CRITERIA!$M$6:$M$205,AL26,CRITERIA!$G$6:$G$205,"YES",CRITERIA!$L$6:$L$205,"VALID")=1,IF(AM26="",TRUE,COUNTIFS(CRITERIA!$B$6:$B$205,A26,CRITERIA!$M$6:$M$205,AM26,CRITERIA!$G$6:$G$205,"YES",CRITERIA!$L$6:$L$205,"VALID")=1),IF(AN26="",TRUE,COUNTIFS(CRITERIA!$B$6:$B$205,A26,CRITERIA!$M$6:$M$205,AN26,CRITERIA!$G$6:$G$205,"YES",CRITERIA!$L$6:$L$205,"VALID")=1)),"VALID","INVALID - CRITERIA PARITY"))</x:f>
      </x:c>
      <x:c r="AI26" s="24" t="n">
        <x:f>IF(AC26&lt;&gt;"",1,0)+IF(AD26&lt;&gt;"",1,0)+IF(AE26&lt;&gt;"",1,0)+IF(AF26&lt;&gt;"",1,0)+IF(AG26&lt;&gt;"",1,0)</x:f>
        <x:v>0</x:v>
      </x:c>
      <x:c r="AJ26" s="24" t="str">
        <x:f>IF(AC26="","",UPPER(TRIM(AC26)))</x:f>
      </x:c>
      <x:c r="AK26" s="24" t="str">
        <x:f>IF(AD26="","",UPPER(TRIM(AD26)))</x:f>
      </x:c>
      <x:c r="AL26" s="24" t="str">
        <x:f>IF(AE26="","",UPPER(TRIM(AE26)))</x:f>
      </x:c>
      <x:c r="AM26" s="24" t="str">
        <x:f>IF(AF26="","",UPPER(TRIM(AF26)))</x:f>
      </x:c>
      <x:c r="AN26" s="24" t="str">
        <x:f>IF(AG26="","",UPPER(TRIM(AG26)))</x:f>
      </x:c>
      <x:c r="AO26" s="24" t="str">
        <x:f>IF(A26="","",IF(COUNTIFS(ALTERNATIVES!$B$6:$B$205,A26,ALTERNATIVES!$C$6:$C$205,"DIRECT",ALTERNATIVES!$H$6:$H$205,"VALID")&gt;0,1,0))</x:f>
      </x:c>
      <x:c r="AP26" s="24" t="str">
        <x:f>IF(A26="","",IF(COUNTIFS(ALTERNATIVES!$B$6:$B$205,A26,ALTERNATIVES!$C$6:$C$205,"ADJACENT",ALTERNATIVES!$H$6:$H$205,"VALID")&gt;0,1,0))</x:f>
      </x:c>
      <x:c r="AQ26" s="24" t="str">
        <x:f>IF(A26="","",IF(COUNTIFS(ALTERNATIVES!$B$6:$B$205,A26,ALTERNATIVES!$C$6:$C$205,"SUBSTITUTE / SERVICE",ALTERNATIVES!$H$6:$H$205,"VALID")&gt;0,1,0))</x:f>
      </x:c>
      <x:c r="AR26" s="24" t="str">
        <x:f>IF(A26="","",IF(COUNTIFS(ALTERNATIVES!$B$6:$B$205,A26,ALTERNATIVES!$C$6:$C$205,"INTERNAL BUILD",ALTERNATIVES!$H$6:$H$205,"VALID")&gt;0,1,0))</x:f>
      </x:c>
      <x:c r="AS26" s="24" t="str">
        <x:f>IF(A26="","",IF(COUNTIFS(ALTERNATIVES!$B$6:$B$205,A26,ALTERNATIVES!$C$6:$C$205,"STATUS QUO",ALTERNATIVES!$H$6:$H$205,"VALID")&gt;0,1,0))</x:f>
      </x:c>
      <x:c r="AT26" s="24" t="str">
        <x:f>IF(A26="","",IF(R26&gt;=2,"VALID","INVALID - ALTERNATIVE DIVERSITY"))</x:f>
      </x:c>
    </x:row>
    <x:row r="27">
      <x:c r="A27" s="18"/>
      <x:c r="B27" s="18"/>
      <x:c r="C27" s="32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24" t="str">
        <x:f>IF(A27="","",IF(COUNTIF($A$6:$A$205,A27)=1,"VALID","INVALID - DUPLICATE DECISION ID"))</x:f>
      </x:c>
      <x:c r="O27" s="24" t="str">
        <x:f>IF(A27="","",IF(AND(B27&lt;&gt;"",C27&lt;&gt;"",D27&lt;&gt;"",E27&lt;&gt;"",F27&lt;&gt;"",G27&lt;&gt;"",H27&lt;&gt;"",K27&lt;&gt;"",L27&lt;&gt;"",M27&lt;&gt;"",Z27&lt;&gt;"",AC27&lt;&gt;"",AD27&lt;&gt;"",AE27&lt;&gt;""),"VALID","INVALID - REQUIRED FIELD"))</x:f>
      </x:c>
      <x:c r="P27" s="24" t="str">
        <x:f>IF(A27="","",IF(AND(OR(EXACT(I27,"CURRENT ATTRIBUTABLE OBSERVED"),EXACT(I27,"CURRENT ATTRIBUTABLE MIXED"),EXACT(I27,"CUSTOM")),IF(EXACT(I27,"CUSTOM"),W27&lt;&gt;"",TRUE)),"VALID","INVALID - EVIDENCE TOKEN / CUSTOM RULE"))</x:f>
      </x:c>
      <x:c r="Q27" s="24" t="str">
        <x:f>IF(A27="","",IF(OR(EXACT(J27,"YES"),EXACT(J27,"UNCLEAR"),EXACT(J27,"NO")),"VALID","INVALID - ACTION TOKEN"))</x:f>
      </x:c>
      <x:c r="R27" s="24" t="str">
        <x:f>IF(A27="","",SUM(AO27:AS27))</x:f>
      </x:c>
      <x:c r="S27" s="24" t="str">
        <x:f>IF(A27="","",COUNTIFS(CRITERIA!$B$6:$B$205,A27,CRITERIA!$G$6:$G$205,"YES",CRITERIA!$L$6:$L$205,"VALID"))</x:f>
      </x:c>
      <x:c r="T27" s="24" t="str">
        <x:f>IF(A27="","",IF(Q27&lt;&gt;"VALID","REPAIR CANVAS",IF(EXACT(J27,"NO"),"STOP - RESEARCH NOT JUSTIFIED",IF(OR(N27&lt;&gt;"VALID",O27&lt;&gt;"VALID",P27&lt;&gt;"VALID",Y27&lt;&gt;"VALID",AH27&lt;&gt;"VALID",AT27&lt;&gt;"VALID",EXACT(J27,"UNCLEAR"),X27&lt;&gt;"YES"),"REPAIR CANVAS","READY TO RESEARCH"))))</x:f>
      </x:c>
      <x:c r="U27" s="24" t="str">
        <x:f>IF(A27="","",IF(T27="READY TO RESEARCH","Freeze this Decision Contract, then conduct the Evidence Audit.",IF(T27="STOP - RESEARCH NOT JUSTIFIED","State the real purpose of the work or reopen the decision before competitor research.","Repair the named controls before collecting competitor evidence.")))</x:f>
      </x:c>
      <x:c r="V27" s="24" t="str">
        <x:f>IF(A27="","",IF(T27="READY TO RESEARCH","Decision ID "&amp;A27&amp;". By "&amp;TEXT(C27,"yyyy-mm-dd")&amp;", "&amp;B27&amp;" will decide whether to "&amp;D27&amp;" for "&amp;E27&amp;", within "&amp;F27&amp;" and "&amp;G27&amp;". Permitted alternative universe: "&amp;AA27&amp;". Explicit exclusions: "&amp;H27&amp;". Material criteria: "&amp;AB27&amp;". Hard constraints: "&amp;Z27&amp;". Evidence threshold: "&amp;I27&amp;IF(EXACT(I27,"CUSTOM")," - "&amp;W27,"")&amp;". Evidence may change: "&amp;K27&amp;". Reopen if "&amp;L27&amp;".","NOT READY - complete or repair the governed canvas before handoff."))</x:f>
      </x:c>
      <x:c r="W27" s="18"/>
      <x:c r="X27" s="18"/>
      <x:c r="Y27" s="24" t="str">
        <x:f>IF(A27="","",IF(OR(EXACT(X27,"YES"),EXACT(X27,"NO")),"VALID","INVALID - QUALITY TOKEN"))</x:f>
      </x:c>
      <x:c r="Z27" s="18"/>
      <x:c r="AA27" s="18" t="str">
        <x:f>IF(A27="","",IF(AT27&lt;&gt;"VALID","NOT READY - ALTERNATIVES",IF(AO27=1,"DIRECT","")&amp;IF(AP27=1,IF(AO27=1,"; ","")&amp;"ADJACENT","")&amp;IF(AQ27=1,IF(SUM(AO27:AP27)&gt;0,"; ","")&amp;"SUBSTITUTE / SERVICE","")&amp;IF(AR27=1,IF(SUM(AO27:AQ27)&gt;0,"; ","")&amp;"INTERNAL BUILD","")&amp;IF(AS27=1,IF(SUM(AO27:AR27)&gt;0,"; ","")&amp;"STATUS QUO","")))</x:f>
      </x:c>
      <x:c r="AB27" s="18" t="str">
        <x:f>IF(A27="","",IF(AH27&lt;&gt;"VALID","NOT READY - CRITERIA",AC27&amp;"; "&amp;AD27&amp;"; "&amp;AE27&amp;IF(AF27&lt;&gt;"","; "&amp;AF27,"")&amp;IF(AG27&lt;&gt;"","; "&amp;AG27,"")))</x:f>
      </x:c>
      <x:c r="AC27" s="18"/>
      <x:c r="AD27" s="18"/>
      <x:c r="AE27" s="18"/>
      <x:c r="AF27" s="18"/>
      <x:c r="AG27" s="18"/>
      <x:c r="AH27" s="24" t="str">
        <x:f>IF(A27="","",IF(AND(AI27&gt;=3,AI27&lt;=5,AJ27&lt;&gt;"",AK27&lt;&gt;"",AL27&lt;&gt;"",S27=AI27,COUNTIF($AJ27:$AN27,AJ27)=1,COUNTIF($AJ27:$AN27,AK27)=1,COUNTIF($AJ27:$AN27,AL27)=1,IF(AM27="",TRUE,COUNTIF($AJ27:$AN27,AM27)=1),IF(AN27="",TRUE,COUNTIF($AJ27:$AN27,AN27)=1),COUNTIFS(CRITERIA!$B$6:$B$205,A27,CRITERIA!$M$6:$M$205,AJ27,CRITERIA!$G$6:$G$205,"YES",CRITERIA!$L$6:$L$205,"VALID")=1,COUNTIFS(CRITERIA!$B$6:$B$205,A27,CRITERIA!$M$6:$M$205,AK27,CRITERIA!$G$6:$G$205,"YES",CRITERIA!$L$6:$L$205,"VALID")=1,COUNTIFS(CRITERIA!$B$6:$B$205,A27,CRITERIA!$M$6:$M$205,AL27,CRITERIA!$G$6:$G$205,"YES",CRITERIA!$L$6:$L$205,"VALID")=1,IF(AM27="",TRUE,COUNTIFS(CRITERIA!$B$6:$B$205,A27,CRITERIA!$M$6:$M$205,AM27,CRITERIA!$G$6:$G$205,"YES",CRITERIA!$L$6:$L$205,"VALID")=1),IF(AN27="",TRUE,COUNTIFS(CRITERIA!$B$6:$B$205,A27,CRITERIA!$M$6:$M$205,AN27,CRITERIA!$G$6:$G$205,"YES",CRITERIA!$L$6:$L$205,"VALID")=1)),"VALID","INVALID - CRITERIA PARITY"))</x:f>
      </x:c>
      <x:c r="AI27" s="24" t="n">
        <x:f>IF(AC27&lt;&gt;"",1,0)+IF(AD27&lt;&gt;"",1,0)+IF(AE27&lt;&gt;"",1,0)+IF(AF27&lt;&gt;"",1,0)+IF(AG27&lt;&gt;"",1,0)</x:f>
        <x:v>0</x:v>
      </x:c>
      <x:c r="AJ27" s="24" t="str">
        <x:f>IF(AC27="","",UPPER(TRIM(AC27)))</x:f>
      </x:c>
      <x:c r="AK27" s="24" t="str">
        <x:f>IF(AD27="","",UPPER(TRIM(AD27)))</x:f>
      </x:c>
      <x:c r="AL27" s="24" t="str">
        <x:f>IF(AE27="","",UPPER(TRIM(AE27)))</x:f>
      </x:c>
      <x:c r="AM27" s="24" t="str">
        <x:f>IF(AF27="","",UPPER(TRIM(AF27)))</x:f>
      </x:c>
      <x:c r="AN27" s="24" t="str">
        <x:f>IF(AG27="","",UPPER(TRIM(AG27)))</x:f>
      </x:c>
      <x:c r="AO27" s="24" t="str">
        <x:f>IF(A27="","",IF(COUNTIFS(ALTERNATIVES!$B$6:$B$205,A27,ALTERNATIVES!$C$6:$C$205,"DIRECT",ALTERNATIVES!$H$6:$H$205,"VALID")&gt;0,1,0))</x:f>
      </x:c>
      <x:c r="AP27" s="24" t="str">
        <x:f>IF(A27="","",IF(COUNTIFS(ALTERNATIVES!$B$6:$B$205,A27,ALTERNATIVES!$C$6:$C$205,"ADJACENT",ALTERNATIVES!$H$6:$H$205,"VALID")&gt;0,1,0))</x:f>
      </x:c>
      <x:c r="AQ27" s="24" t="str">
        <x:f>IF(A27="","",IF(COUNTIFS(ALTERNATIVES!$B$6:$B$205,A27,ALTERNATIVES!$C$6:$C$205,"SUBSTITUTE / SERVICE",ALTERNATIVES!$H$6:$H$205,"VALID")&gt;0,1,0))</x:f>
      </x:c>
      <x:c r="AR27" s="24" t="str">
        <x:f>IF(A27="","",IF(COUNTIFS(ALTERNATIVES!$B$6:$B$205,A27,ALTERNATIVES!$C$6:$C$205,"INTERNAL BUILD",ALTERNATIVES!$H$6:$H$205,"VALID")&gt;0,1,0))</x:f>
      </x:c>
      <x:c r="AS27" s="24" t="str">
        <x:f>IF(A27="","",IF(COUNTIFS(ALTERNATIVES!$B$6:$B$205,A27,ALTERNATIVES!$C$6:$C$205,"STATUS QUO",ALTERNATIVES!$H$6:$H$205,"VALID")&gt;0,1,0))</x:f>
      </x:c>
      <x:c r="AT27" s="24" t="str">
        <x:f>IF(A27="","",IF(R27&gt;=2,"VALID","INVALID - ALTERNATIVE DIVERSITY"))</x:f>
      </x:c>
    </x:row>
    <x:row r="28">
      <x:c r="A28" s="18"/>
      <x:c r="B28" s="18"/>
      <x:c r="C28" s="32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24" t="str">
        <x:f>IF(A28="","",IF(COUNTIF($A$6:$A$205,A28)=1,"VALID","INVALID - DUPLICATE DECISION ID"))</x:f>
      </x:c>
      <x:c r="O28" s="24" t="str">
        <x:f>IF(A28="","",IF(AND(B28&lt;&gt;"",C28&lt;&gt;"",D28&lt;&gt;"",E28&lt;&gt;"",F28&lt;&gt;"",G28&lt;&gt;"",H28&lt;&gt;"",K28&lt;&gt;"",L28&lt;&gt;"",M28&lt;&gt;"",Z28&lt;&gt;"",AC28&lt;&gt;"",AD28&lt;&gt;"",AE28&lt;&gt;""),"VALID","INVALID - REQUIRED FIELD"))</x:f>
      </x:c>
      <x:c r="P28" s="24" t="str">
        <x:f>IF(A28="","",IF(AND(OR(EXACT(I28,"CURRENT ATTRIBUTABLE OBSERVED"),EXACT(I28,"CURRENT ATTRIBUTABLE MIXED"),EXACT(I28,"CUSTOM")),IF(EXACT(I28,"CUSTOM"),W28&lt;&gt;"",TRUE)),"VALID","INVALID - EVIDENCE TOKEN / CUSTOM RULE"))</x:f>
      </x:c>
      <x:c r="Q28" s="24" t="str">
        <x:f>IF(A28="","",IF(OR(EXACT(J28,"YES"),EXACT(J28,"UNCLEAR"),EXACT(J28,"NO")),"VALID","INVALID - ACTION TOKEN"))</x:f>
      </x:c>
      <x:c r="R28" s="24" t="str">
        <x:f>IF(A28="","",SUM(AO28:AS28))</x:f>
      </x:c>
      <x:c r="S28" s="24" t="str">
        <x:f>IF(A28="","",COUNTIFS(CRITERIA!$B$6:$B$205,A28,CRITERIA!$G$6:$G$205,"YES",CRITERIA!$L$6:$L$205,"VALID"))</x:f>
      </x:c>
      <x:c r="T28" s="24" t="str">
        <x:f>IF(A28="","",IF(Q28&lt;&gt;"VALID","REPAIR CANVAS",IF(EXACT(J28,"NO"),"STOP - RESEARCH NOT JUSTIFIED",IF(OR(N28&lt;&gt;"VALID",O28&lt;&gt;"VALID",P28&lt;&gt;"VALID",Y28&lt;&gt;"VALID",AH28&lt;&gt;"VALID",AT28&lt;&gt;"VALID",EXACT(J28,"UNCLEAR"),X28&lt;&gt;"YES"),"REPAIR CANVAS","READY TO RESEARCH"))))</x:f>
      </x:c>
      <x:c r="U28" s="24" t="str">
        <x:f>IF(A28="","",IF(T28="READY TO RESEARCH","Freeze this Decision Contract, then conduct the Evidence Audit.",IF(T28="STOP - RESEARCH NOT JUSTIFIED","State the real purpose of the work or reopen the decision before competitor research.","Repair the named controls before collecting competitor evidence.")))</x:f>
      </x:c>
      <x:c r="V28" s="24" t="str">
        <x:f>IF(A28="","",IF(T28="READY TO RESEARCH","Decision ID "&amp;A28&amp;". By "&amp;TEXT(C28,"yyyy-mm-dd")&amp;", "&amp;B28&amp;" will decide whether to "&amp;D28&amp;" for "&amp;E28&amp;", within "&amp;F28&amp;" and "&amp;G28&amp;". Permitted alternative universe: "&amp;AA28&amp;". Explicit exclusions: "&amp;H28&amp;". Material criteria: "&amp;AB28&amp;". Hard constraints: "&amp;Z28&amp;". Evidence threshold: "&amp;I28&amp;IF(EXACT(I28,"CUSTOM")," - "&amp;W28,"")&amp;". Evidence may change: "&amp;K28&amp;". Reopen if "&amp;L28&amp;".","NOT READY - complete or repair the governed canvas before handoff."))</x:f>
      </x:c>
      <x:c r="W28" s="18"/>
      <x:c r="X28" s="18"/>
      <x:c r="Y28" s="24" t="str">
        <x:f>IF(A28="","",IF(OR(EXACT(X28,"YES"),EXACT(X28,"NO")),"VALID","INVALID - QUALITY TOKEN"))</x:f>
      </x:c>
      <x:c r="Z28" s="18"/>
      <x:c r="AA28" s="18" t="str">
        <x:f>IF(A28="","",IF(AT28&lt;&gt;"VALID","NOT READY - ALTERNATIVES",IF(AO28=1,"DIRECT","")&amp;IF(AP28=1,IF(AO28=1,"; ","")&amp;"ADJACENT","")&amp;IF(AQ28=1,IF(SUM(AO28:AP28)&gt;0,"; ","")&amp;"SUBSTITUTE / SERVICE","")&amp;IF(AR28=1,IF(SUM(AO28:AQ28)&gt;0,"; ","")&amp;"INTERNAL BUILD","")&amp;IF(AS28=1,IF(SUM(AO28:AR28)&gt;0,"; ","")&amp;"STATUS QUO","")))</x:f>
      </x:c>
      <x:c r="AB28" s="18" t="str">
        <x:f>IF(A28="","",IF(AH28&lt;&gt;"VALID","NOT READY - CRITERIA",AC28&amp;"; "&amp;AD28&amp;"; "&amp;AE28&amp;IF(AF28&lt;&gt;"","; "&amp;AF28,"")&amp;IF(AG28&lt;&gt;"","; "&amp;AG28,"")))</x:f>
      </x:c>
      <x:c r="AC28" s="18"/>
      <x:c r="AD28" s="18"/>
      <x:c r="AE28" s="18"/>
      <x:c r="AF28" s="18"/>
      <x:c r="AG28" s="18"/>
      <x:c r="AH28" s="24" t="str">
        <x:f>IF(A28="","",IF(AND(AI28&gt;=3,AI28&lt;=5,AJ28&lt;&gt;"",AK28&lt;&gt;"",AL28&lt;&gt;"",S28=AI28,COUNTIF($AJ28:$AN28,AJ28)=1,COUNTIF($AJ28:$AN28,AK28)=1,COUNTIF($AJ28:$AN28,AL28)=1,IF(AM28="",TRUE,COUNTIF($AJ28:$AN28,AM28)=1),IF(AN28="",TRUE,COUNTIF($AJ28:$AN28,AN28)=1),COUNTIFS(CRITERIA!$B$6:$B$205,A28,CRITERIA!$M$6:$M$205,AJ28,CRITERIA!$G$6:$G$205,"YES",CRITERIA!$L$6:$L$205,"VALID")=1,COUNTIFS(CRITERIA!$B$6:$B$205,A28,CRITERIA!$M$6:$M$205,AK28,CRITERIA!$G$6:$G$205,"YES",CRITERIA!$L$6:$L$205,"VALID")=1,COUNTIFS(CRITERIA!$B$6:$B$205,A28,CRITERIA!$M$6:$M$205,AL28,CRITERIA!$G$6:$G$205,"YES",CRITERIA!$L$6:$L$205,"VALID")=1,IF(AM28="",TRUE,COUNTIFS(CRITERIA!$B$6:$B$205,A28,CRITERIA!$M$6:$M$205,AM28,CRITERIA!$G$6:$G$205,"YES",CRITERIA!$L$6:$L$205,"VALID")=1),IF(AN28="",TRUE,COUNTIFS(CRITERIA!$B$6:$B$205,A28,CRITERIA!$M$6:$M$205,AN28,CRITERIA!$G$6:$G$205,"YES",CRITERIA!$L$6:$L$205,"VALID")=1)),"VALID","INVALID - CRITERIA PARITY"))</x:f>
      </x:c>
      <x:c r="AI28" s="24" t="n">
        <x:f>IF(AC28&lt;&gt;"",1,0)+IF(AD28&lt;&gt;"",1,0)+IF(AE28&lt;&gt;"",1,0)+IF(AF28&lt;&gt;"",1,0)+IF(AG28&lt;&gt;"",1,0)</x:f>
        <x:v>0</x:v>
      </x:c>
      <x:c r="AJ28" s="24" t="str">
        <x:f>IF(AC28="","",UPPER(TRIM(AC28)))</x:f>
      </x:c>
      <x:c r="AK28" s="24" t="str">
        <x:f>IF(AD28="","",UPPER(TRIM(AD28)))</x:f>
      </x:c>
      <x:c r="AL28" s="24" t="str">
        <x:f>IF(AE28="","",UPPER(TRIM(AE28)))</x:f>
      </x:c>
      <x:c r="AM28" s="24" t="str">
        <x:f>IF(AF28="","",UPPER(TRIM(AF28)))</x:f>
      </x:c>
      <x:c r="AN28" s="24" t="str">
        <x:f>IF(AG28="","",UPPER(TRIM(AG28)))</x:f>
      </x:c>
      <x:c r="AO28" s="24" t="str">
        <x:f>IF(A28="","",IF(COUNTIFS(ALTERNATIVES!$B$6:$B$205,A28,ALTERNATIVES!$C$6:$C$205,"DIRECT",ALTERNATIVES!$H$6:$H$205,"VALID")&gt;0,1,0))</x:f>
      </x:c>
      <x:c r="AP28" s="24" t="str">
        <x:f>IF(A28="","",IF(COUNTIFS(ALTERNATIVES!$B$6:$B$205,A28,ALTERNATIVES!$C$6:$C$205,"ADJACENT",ALTERNATIVES!$H$6:$H$205,"VALID")&gt;0,1,0))</x:f>
      </x:c>
      <x:c r="AQ28" s="24" t="str">
        <x:f>IF(A28="","",IF(COUNTIFS(ALTERNATIVES!$B$6:$B$205,A28,ALTERNATIVES!$C$6:$C$205,"SUBSTITUTE / SERVICE",ALTERNATIVES!$H$6:$H$205,"VALID")&gt;0,1,0))</x:f>
      </x:c>
      <x:c r="AR28" s="24" t="str">
        <x:f>IF(A28="","",IF(COUNTIFS(ALTERNATIVES!$B$6:$B$205,A28,ALTERNATIVES!$C$6:$C$205,"INTERNAL BUILD",ALTERNATIVES!$H$6:$H$205,"VALID")&gt;0,1,0))</x:f>
      </x:c>
      <x:c r="AS28" s="24" t="str">
        <x:f>IF(A28="","",IF(COUNTIFS(ALTERNATIVES!$B$6:$B$205,A28,ALTERNATIVES!$C$6:$C$205,"STATUS QUO",ALTERNATIVES!$H$6:$H$205,"VALID")&gt;0,1,0))</x:f>
      </x:c>
      <x:c r="AT28" s="24" t="str">
        <x:f>IF(A28="","",IF(R28&gt;=2,"VALID","INVALID - ALTERNATIVE DIVERSITY"))</x:f>
      </x:c>
    </x:row>
    <x:row r="29">
      <x:c r="A29" s="18"/>
      <x:c r="B29" s="18"/>
      <x:c r="C29" s="32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24" t="str">
        <x:f>IF(A29="","",IF(COUNTIF($A$6:$A$205,A29)=1,"VALID","INVALID - DUPLICATE DECISION ID"))</x:f>
      </x:c>
      <x:c r="O29" s="24" t="str">
        <x:f>IF(A29="","",IF(AND(B29&lt;&gt;"",C29&lt;&gt;"",D29&lt;&gt;"",E29&lt;&gt;"",F29&lt;&gt;"",G29&lt;&gt;"",H29&lt;&gt;"",K29&lt;&gt;"",L29&lt;&gt;"",M29&lt;&gt;"",Z29&lt;&gt;"",AC29&lt;&gt;"",AD29&lt;&gt;"",AE29&lt;&gt;""),"VALID","INVALID - REQUIRED FIELD"))</x:f>
      </x:c>
      <x:c r="P29" s="24" t="str">
        <x:f>IF(A29="","",IF(AND(OR(EXACT(I29,"CURRENT ATTRIBUTABLE OBSERVED"),EXACT(I29,"CURRENT ATTRIBUTABLE MIXED"),EXACT(I29,"CUSTOM")),IF(EXACT(I29,"CUSTOM"),W29&lt;&gt;"",TRUE)),"VALID","INVALID - EVIDENCE TOKEN / CUSTOM RULE"))</x:f>
      </x:c>
      <x:c r="Q29" s="24" t="str">
        <x:f>IF(A29="","",IF(OR(EXACT(J29,"YES"),EXACT(J29,"UNCLEAR"),EXACT(J29,"NO")),"VALID","INVALID - ACTION TOKEN"))</x:f>
      </x:c>
      <x:c r="R29" s="24" t="str">
        <x:f>IF(A29="","",SUM(AO29:AS29))</x:f>
      </x:c>
      <x:c r="S29" s="24" t="str">
        <x:f>IF(A29="","",COUNTIFS(CRITERIA!$B$6:$B$205,A29,CRITERIA!$G$6:$G$205,"YES",CRITERIA!$L$6:$L$205,"VALID"))</x:f>
      </x:c>
      <x:c r="T29" s="24" t="str">
        <x:f>IF(A29="","",IF(Q29&lt;&gt;"VALID","REPAIR CANVAS",IF(EXACT(J29,"NO"),"STOP - RESEARCH NOT JUSTIFIED",IF(OR(N29&lt;&gt;"VALID",O29&lt;&gt;"VALID",P29&lt;&gt;"VALID",Y29&lt;&gt;"VALID",AH29&lt;&gt;"VALID",AT29&lt;&gt;"VALID",EXACT(J29,"UNCLEAR"),X29&lt;&gt;"YES"),"REPAIR CANVAS","READY TO RESEARCH"))))</x:f>
      </x:c>
      <x:c r="U29" s="24" t="str">
        <x:f>IF(A29="","",IF(T29="READY TO RESEARCH","Freeze this Decision Contract, then conduct the Evidence Audit.",IF(T29="STOP - RESEARCH NOT JUSTIFIED","State the real purpose of the work or reopen the decision before competitor research.","Repair the named controls before collecting competitor evidence.")))</x:f>
      </x:c>
      <x:c r="V29" s="24" t="str">
        <x:f>IF(A29="","",IF(T29="READY TO RESEARCH","Decision ID "&amp;A29&amp;". By "&amp;TEXT(C29,"yyyy-mm-dd")&amp;", "&amp;B29&amp;" will decide whether to "&amp;D29&amp;" for "&amp;E29&amp;", within "&amp;F29&amp;" and "&amp;G29&amp;". Permitted alternative universe: "&amp;AA29&amp;". Explicit exclusions: "&amp;H29&amp;". Material criteria: "&amp;AB29&amp;". Hard constraints: "&amp;Z29&amp;". Evidence threshold: "&amp;I29&amp;IF(EXACT(I29,"CUSTOM")," - "&amp;W29,"")&amp;". Evidence may change: "&amp;K29&amp;". Reopen if "&amp;L29&amp;".","NOT READY - complete or repair the governed canvas before handoff."))</x:f>
      </x:c>
      <x:c r="W29" s="18"/>
      <x:c r="X29" s="18"/>
      <x:c r="Y29" s="24" t="str">
        <x:f>IF(A29="","",IF(OR(EXACT(X29,"YES"),EXACT(X29,"NO")),"VALID","INVALID - QUALITY TOKEN"))</x:f>
      </x:c>
      <x:c r="Z29" s="18"/>
      <x:c r="AA29" s="18" t="str">
        <x:f>IF(A29="","",IF(AT29&lt;&gt;"VALID","NOT READY - ALTERNATIVES",IF(AO29=1,"DIRECT","")&amp;IF(AP29=1,IF(AO29=1,"; ","")&amp;"ADJACENT","")&amp;IF(AQ29=1,IF(SUM(AO29:AP29)&gt;0,"; ","")&amp;"SUBSTITUTE / SERVICE","")&amp;IF(AR29=1,IF(SUM(AO29:AQ29)&gt;0,"; ","")&amp;"INTERNAL BUILD","")&amp;IF(AS29=1,IF(SUM(AO29:AR29)&gt;0,"; ","")&amp;"STATUS QUO","")))</x:f>
      </x:c>
      <x:c r="AB29" s="18" t="str">
        <x:f>IF(A29="","",IF(AH29&lt;&gt;"VALID","NOT READY - CRITERIA",AC29&amp;"; "&amp;AD29&amp;"; "&amp;AE29&amp;IF(AF29&lt;&gt;"","; "&amp;AF29,"")&amp;IF(AG29&lt;&gt;"","; "&amp;AG29,"")))</x:f>
      </x:c>
      <x:c r="AC29" s="18"/>
      <x:c r="AD29" s="18"/>
      <x:c r="AE29" s="18"/>
      <x:c r="AF29" s="18"/>
      <x:c r="AG29" s="18"/>
      <x:c r="AH29" s="24" t="str">
        <x:f>IF(A29="","",IF(AND(AI29&gt;=3,AI29&lt;=5,AJ29&lt;&gt;"",AK29&lt;&gt;"",AL29&lt;&gt;"",S29=AI29,COUNTIF($AJ29:$AN29,AJ29)=1,COUNTIF($AJ29:$AN29,AK29)=1,COUNTIF($AJ29:$AN29,AL29)=1,IF(AM29="",TRUE,COUNTIF($AJ29:$AN29,AM29)=1),IF(AN29="",TRUE,COUNTIF($AJ29:$AN29,AN29)=1),COUNTIFS(CRITERIA!$B$6:$B$205,A29,CRITERIA!$M$6:$M$205,AJ29,CRITERIA!$G$6:$G$205,"YES",CRITERIA!$L$6:$L$205,"VALID")=1,COUNTIFS(CRITERIA!$B$6:$B$205,A29,CRITERIA!$M$6:$M$205,AK29,CRITERIA!$G$6:$G$205,"YES",CRITERIA!$L$6:$L$205,"VALID")=1,COUNTIFS(CRITERIA!$B$6:$B$205,A29,CRITERIA!$M$6:$M$205,AL29,CRITERIA!$G$6:$G$205,"YES",CRITERIA!$L$6:$L$205,"VALID")=1,IF(AM29="",TRUE,COUNTIFS(CRITERIA!$B$6:$B$205,A29,CRITERIA!$M$6:$M$205,AM29,CRITERIA!$G$6:$G$205,"YES",CRITERIA!$L$6:$L$205,"VALID")=1),IF(AN29="",TRUE,COUNTIFS(CRITERIA!$B$6:$B$205,A29,CRITERIA!$M$6:$M$205,AN29,CRITERIA!$G$6:$G$205,"YES",CRITERIA!$L$6:$L$205,"VALID")=1)),"VALID","INVALID - CRITERIA PARITY"))</x:f>
      </x:c>
      <x:c r="AI29" s="24" t="n">
        <x:f>IF(AC29&lt;&gt;"",1,0)+IF(AD29&lt;&gt;"",1,0)+IF(AE29&lt;&gt;"",1,0)+IF(AF29&lt;&gt;"",1,0)+IF(AG29&lt;&gt;"",1,0)</x:f>
        <x:v>0</x:v>
      </x:c>
      <x:c r="AJ29" s="24" t="str">
        <x:f>IF(AC29="","",UPPER(TRIM(AC29)))</x:f>
      </x:c>
      <x:c r="AK29" s="24" t="str">
        <x:f>IF(AD29="","",UPPER(TRIM(AD29)))</x:f>
      </x:c>
      <x:c r="AL29" s="24" t="str">
        <x:f>IF(AE29="","",UPPER(TRIM(AE29)))</x:f>
      </x:c>
      <x:c r="AM29" s="24" t="str">
        <x:f>IF(AF29="","",UPPER(TRIM(AF29)))</x:f>
      </x:c>
      <x:c r="AN29" s="24" t="str">
        <x:f>IF(AG29="","",UPPER(TRIM(AG29)))</x:f>
      </x:c>
      <x:c r="AO29" s="24" t="str">
        <x:f>IF(A29="","",IF(COUNTIFS(ALTERNATIVES!$B$6:$B$205,A29,ALTERNATIVES!$C$6:$C$205,"DIRECT",ALTERNATIVES!$H$6:$H$205,"VALID")&gt;0,1,0))</x:f>
      </x:c>
      <x:c r="AP29" s="24" t="str">
        <x:f>IF(A29="","",IF(COUNTIFS(ALTERNATIVES!$B$6:$B$205,A29,ALTERNATIVES!$C$6:$C$205,"ADJACENT",ALTERNATIVES!$H$6:$H$205,"VALID")&gt;0,1,0))</x:f>
      </x:c>
      <x:c r="AQ29" s="24" t="str">
        <x:f>IF(A29="","",IF(COUNTIFS(ALTERNATIVES!$B$6:$B$205,A29,ALTERNATIVES!$C$6:$C$205,"SUBSTITUTE / SERVICE",ALTERNATIVES!$H$6:$H$205,"VALID")&gt;0,1,0))</x:f>
      </x:c>
      <x:c r="AR29" s="24" t="str">
        <x:f>IF(A29="","",IF(COUNTIFS(ALTERNATIVES!$B$6:$B$205,A29,ALTERNATIVES!$C$6:$C$205,"INTERNAL BUILD",ALTERNATIVES!$H$6:$H$205,"VALID")&gt;0,1,0))</x:f>
      </x:c>
      <x:c r="AS29" s="24" t="str">
        <x:f>IF(A29="","",IF(COUNTIFS(ALTERNATIVES!$B$6:$B$205,A29,ALTERNATIVES!$C$6:$C$205,"STATUS QUO",ALTERNATIVES!$H$6:$H$205,"VALID")&gt;0,1,0))</x:f>
      </x:c>
      <x:c r="AT29" s="24" t="str">
        <x:f>IF(A29="","",IF(R29&gt;=2,"VALID","INVALID - ALTERNATIVE DIVERSITY"))</x:f>
      </x:c>
    </x:row>
    <x:row r="30">
      <x:c r="A30" s="18"/>
      <x:c r="B30" s="18"/>
      <x:c r="C30" s="32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24" t="str">
        <x:f>IF(A30="","",IF(COUNTIF($A$6:$A$205,A30)=1,"VALID","INVALID - DUPLICATE DECISION ID"))</x:f>
      </x:c>
      <x:c r="O30" s="24" t="str">
        <x:f>IF(A30="","",IF(AND(B30&lt;&gt;"",C30&lt;&gt;"",D30&lt;&gt;"",E30&lt;&gt;"",F30&lt;&gt;"",G30&lt;&gt;"",H30&lt;&gt;"",K30&lt;&gt;"",L30&lt;&gt;"",M30&lt;&gt;"",Z30&lt;&gt;"",AC30&lt;&gt;"",AD30&lt;&gt;"",AE30&lt;&gt;""),"VALID","INVALID - REQUIRED FIELD"))</x:f>
      </x:c>
      <x:c r="P30" s="24" t="str">
        <x:f>IF(A30="","",IF(AND(OR(EXACT(I30,"CURRENT ATTRIBUTABLE OBSERVED"),EXACT(I30,"CURRENT ATTRIBUTABLE MIXED"),EXACT(I30,"CUSTOM")),IF(EXACT(I30,"CUSTOM"),W30&lt;&gt;"",TRUE)),"VALID","INVALID - EVIDENCE TOKEN / CUSTOM RULE"))</x:f>
      </x:c>
      <x:c r="Q30" s="24" t="str">
        <x:f>IF(A30="","",IF(OR(EXACT(J30,"YES"),EXACT(J30,"UNCLEAR"),EXACT(J30,"NO")),"VALID","INVALID - ACTION TOKEN"))</x:f>
      </x:c>
      <x:c r="R30" s="24" t="str">
        <x:f>IF(A30="","",SUM(AO30:AS30))</x:f>
      </x:c>
      <x:c r="S30" s="24" t="str">
        <x:f>IF(A30="","",COUNTIFS(CRITERIA!$B$6:$B$205,A30,CRITERIA!$G$6:$G$205,"YES",CRITERIA!$L$6:$L$205,"VALID"))</x:f>
      </x:c>
      <x:c r="T30" s="24" t="str">
        <x:f>IF(A30="","",IF(Q30&lt;&gt;"VALID","REPAIR CANVAS",IF(EXACT(J30,"NO"),"STOP - RESEARCH NOT JUSTIFIED",IF(OR(N30&lt;&gt;"VALID",O30&lt;&gt;"VALID",P30&lt;&gt;"VALID",Y30&lt;&gt;"VALID",AH30&lt;&gt;"VALID",AT30&lt;&gt;"VALID",EXACT(J30,"UNCLEAR"),X30&lt;&gt;"YES"),"REPAIR CANVAS","READY TO RESEARCH"))))</x:f>
      </x:c>
      <x:c r="U30" s="24" t="str">
        <x:f>IF(A30="","",IF(T30="READY TO RESEARCH","Freeze this Decision Contract, then conduct the Evidence Audit.",IF(T30="STOP - RESEARCH NOT JUSTIFIED","State the real purpose of the work or reopen the decision before competitor research.","Repair the named controls before collecting competitor evidence.")))</x:f>
      </x:c>
      <x:c r="V30" s="24" t="str">
        <x:f>IF(A30="","",IF(T30="READY TO RESEARCH","Decision ID "&amp;A30&amp;". By "&amp;TEXT(C30,"yyyy-mm-dd")&amp;", "&amp;B30&amp;" will decide whether to "&amp;D30&amp;" for "&amp;E30&amp;", within "&amp;F30&amp;" and "&amp;G30&amp;". Permitted alternative universe: "&amp;AA30&amp;". Explicit exclusions: "&amp;H30&amp;". Material criteria: "&amp;AB30&amp;". Hard constraints: "&amp;Z30&amp;". Evidence threshold: "&amp;I30&amp;IF(EXACT(I30,"CUSTOM")," - "&amp;W30,"")&amp;". Evidence may change: "&amp;K30&amp;". Reopen if "&amp;L30&amp;".","NOT READY - complete or repair the governed canvas before handoff."))</x:f>
      </x:c>
      <x:c r="W30" s="18"/>
      <x:c r="X30" s="18"/>
      <x:c r="Y30" s="24" t="str">
        <x:f>IF(A30="","",IF(OR(EXACT(X30,"YES"),EXACT(X30,"NO")),"VALID","INVALID - QUALITY TOKEN"))</x:f>
      </x:c>
      <x:c r="Z30" s="18"/>
      <x:c r="AA30" s="18" t="str">
        <x:f>IF(A30="","",IF(AT30&lt;&gt;"VALID","NOT READY - ALTERNATIVES",IF(AO30=1,"DIRECT","")&amp;IF(AP30=1,IF(AO30=1,"; ","")&amp;"ADJACENT","")&amp;IF(AQ30=1,IF(SUM(AO30:AP30)&gt;0,"; ","")&amp;"SUBSTITUTE / SERVICE","")&amp;IF(AR30=1,IF(SUM(AO30:AQ30)&gt;0,"; ","")&amp;"INTERNAL BUILD","")&amp;IF(AS30=1,IF(SUM(AO30:AR30)&gt;0,"; ","")&amp;"STATUS QUO","")))</x:f>
      </x:c>
      <x:c r="AB30" s="18" t="str">
        <x:f>IF(A30="","",IF(AH30&lt;&gt;"VALID","NOT READY - CRITERIA",AC30&amp;"; "&amp;AD30&amp;"; "&amp;AE30&amp;IF(AF30&lt;&gt;"","; "&amp;AF30,"")&amp;IF(AG30&lt;&gt;"","; "&amp;AG30,"")))</x:f>
      </x:c>
      <x:c r="AC30" s="18"/>
      <x:c r="AD30" s="18"/>
      <x:c r="AE30" s="18"/>
      <x:c r="AF30" s="18"/>
      <x:c r="AG30" s="18"/>
      <x:c r="AH30" s="24" t="str">
        <x:f>IF(A30="","",IF(AND(AI30&gt;=3,AI30&lt;=5,AJ30&lt;&gt;"",AK30&lt;&gt;"",AL30&lt;&gt;"",S30=AI30,COUNTIF($AJ30:$AN30,AJ30)=1,COUNTIF($AJ30:$AN30,AK30)=1,COUNTIF($AJ30:$AN30,AL30)=1,IF(AM30="",TRUE,COUNTIF($AJ30:$AN30,AM30)=1),IF(AN30="",TRUE,COUNTIF($AJ30:$AN30,AN30)=1),COUNTIFS(CRITERIA!$B$6:$B$205,A30,CRITERIA!$M$6:$M$205,AJ30,CRITERIA!$G$6:$G$205,"YES",CRITERIA!$L$6:$L$205,"VALID")=1,COUNTIFS(CRITERIA!$B$6:$B$205,A30,CRITERIA!$M$6:$M$205,AK30,CRITERIA!$G$6:$G$205,"YES",CRITERIA!$L$6:$L$205,"VALID")=1,COUNTIFS(CRITERIA!$B$6:$B$205,A30,CRITERIA!$M$6:$M$205,AL30,CRITERIA!$G$6:$G$205,"YES",CRITERIA!$L$6:$L$205,"VALID")=1,IF(AM30="",TRUE,COUNTIFS(CRITERIA!$B$6:$B$205,A30,CRITERIA!$M$6:$M$205,AM30,CRITERIA!$G$6:$G$205,"YES",CRITERIA!$L$6:$L$205,"VALID")=1),IF(AN30="",TRUE,COUNTIFS(CRITERIA!$B$6:$B$205,A30,CRITERIA!$M$6:$M$205,AN30,CRITERIA!$G$6:$G$205,"YES",CRITERIA!$L$6:$L$205,"VALID")=1)),"VALID","INVALID - CRITERIA PARITY"))</x:f>
      </x:c>
      <x:c r="AI30" s="24" t="n">
        <x:f>IF(AC30&lt;&gt;"",1,0)+IF(AD30&lt;&gt;"",1,0)+IF(AE30&lt;&gt;"",1,0)+IF(AF30&lt;&gt;"",1,0)+IF(AG30&lt;&gt;"",1,0)</x:f>
        <x:v>0</x:v>
      </x:c>
      <x:c r="AJ30" s="24" t="str">
        <x:f>IF(AC30="","",UPPER(TRIM(AC30)))</x:f>
      </x:c>
      <x:c r="AK30" s="24" t="str">
        <x:f>IF(AD30="","",UPPER(TRIM(AD30)))</x:f>
      </x:c>
      <x:c r="AL30" s="24" t="str">
        <x:f>IF(AE30="","",UPPER(TRIM(AE30)))</x:f>
      </x:c>
      <x:c r="AM30" s="24" t="str">
        <x:f>IF(AF30="","",UPPER(TRIM(AF30)))</x:f>
      </x:c>
      <x:c r="AN30" s="24" t="str">
        <x:f>IF(AG30="","",UPPER(TRIM(AG30)))</x:f>
      </x:c>
      <x:c r="AO30" s="24" t="str">
        <x:f>IF(A30="","",IF(COUNTIFS(ALTERNATIVES!$B$6:$B$205,A30,ALTERNATIVES!$C$6:$C$205,"DIRECT",ALTERNATIVES!$H$6:$H$205,"VALID")&gt;0,1,0))</x:f>
      </x:c>
      <x:c r="AP30" s="24" t="str">
        <x:f>IF(A30="","",IF(COUNTIFS(ALTERNATIVES!$B$6:$B$205,A30,ALTERNATIVES!$C$6:$C$205,"ADJACENT",ALTERNATIVES!$H$6:$H$205,"VALID")&gt;0,1,0))</x:f>
      </x:c>
      <x:c r="AQ30" s="24" t="str">
        <x:f>IF(A30="","",IF(COUNTIFS(ALTERNATIVES!$B$6:$B$205,A30,ALTERNATIVES!$C$6:$C$205,"SUBSTITUTE / SERVICE",ALTERNATIVES!$H$6:$H$205,"VALID")&gt;0,1,0))</x:f>
      </x:c>
      <x:c r="AR30" s="24" t="str">
        <x:f>IF(A30="","",IF(COUNTIFS(ALTERNATIVES!$B$6:$B$205,A30,ALTERNATIVES!$C$6:$C$205,"INTERNAL BUILD",ALTERNATIVES!$H$6:$H$205,"VALID")&gt;0,1,0))</x:f>
      </x:c>
      <x:c r="AS30" s="24" t="str">
        <x:f>IF(A30="","",IF(COUNTIFS(ALTERNATIVES!$B$6:$B$205,A30,ALTERNATIVES!$C$6:$C$205,"STATUS QUO",ALTERNATIVES!$H$6:$H$205,"VALID")&gt;0,1,0))</x:f>
      </x:c>
      <x:c r="AT30" s="24" t="str">
        <x:f>IF(A30="","",IF(R30&gt;=2,"VALID","INVALID - ALTERNATIVE DIVERSITY"))</x:f>
      </x:c>
    </x:row>
    <x:row r="31">
      <x:c r="A31" s="18"/>
      <x:c r="B31" s="18"/>
      <x:c r="C31" s="32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24" t="str">
        <x:f>IF(A31="","",IF(COUNTIF($A$6:$A$205,A31)=1,"VALID","INVALID - DUPLICATE DECISION ID"))</x:f>
      </x:c>
      <x:c r="O31" s="24" t="str">
        <x:f>IF(A31="","",IF(AND(B31&lt;&gt;"",C31&lt;&gt;"",D31&lt;&gt;"",E31&lt;&gt;"",F31&lt;&gt;"",G31&lt;&gt;"",H31&lt;&gt;"",K31&lt;&gt;"",L31&lt;&gt;"",M31&lt;&gt;"",Z31&lt;&gt;"",AC31&lt;&gt;"",AD31&lt;&gt;"",AE31&lt;&gt;""),"VALID","INVALID - REQUIRED FIELD"))</x:f>
      </x:c>
      <x:c r="P31" s="24" t="str">
        <x:f>IF(A31="","",IF(AND(OR(EXACT(I31,"CURRENT ATTRIBUTABLE OBSERVED"),EXACT(I31,"CURRENT ATTRIBUTABLE MIXED"),EXACT(I31,"CUSTOM")),IF(EXACT(I31,"CUSTOM"),W31&lt;&gt;"",TRUE)),"VALID","INVALID - EVIDENCE TOKEN / CUSTOM RULE"))</x:f>
      </x:c>
      <x:c r="Q31" s="24" t="str">
        <x:f>IF(A31="","",IF(OR(EXACT(J31,"YES"),EXACT(J31,"UNCLEAR"),EXACT(J31,"NO")),"VALID","INVALID - ACTION TOKEN"))</x:f>
      </x:c>
      <x:c r="R31" s="24" t="str">
        <x:f>IF(A31="","",SUM(AO31:AS31))</x:f>
      </x:c>
      <x:c r="S31" s="24" t="str">
        <x:f>IF(A31="","",COUNTIFS(CRITERIA!$B$6:$B$205,A31,CRITERIA!$G$6:$G$205,"YES",CRITERIA!$L$6:$L$205,"VALID"))</x:f>
      </x:c>
      <x:c r="T31" s="24" t="str">
        <x:f>IF(A31="","",IF(Q31&lt;&gt;"VALID","REPAIR CANVAS",IF(EXACT(J31,"NO"),"STOP - RESEARCH NOT JUSTIFIED",IF(OR(N31&lt;&gt;"VALID",O31&lt;&gt;"VALID",P31&lt;&gt;"VALID",Y31&lt;&gt;"VALID",AH31&lt;&gt;"VALID",AT31&lt;&gt;"VALID",EXACT(J31,"UNCLEAR"),X31&lt;&gt;"YES"),"REPAIR CANVAS","READY TO RESEARCH"))))</x:f>
      </x:c>
      <x:c r="U31" s="24" t="str">
        <x:f>IF(A31="","",IF(T31="READY TO RESEARCH","Freeze this Decision Contract, then conduct the Evidence Audit.",IF(T31="STOP - RESEARCH NOT JUSTIFIED","State the real purpose of the work or reopen the decision before competitor research.","Repair the named controls before collecting competitor evidence.")))</x:f>
      </x:c>
      <x:c r="V31" s="24" t="str">
        <x:f>IF(A31="","",IF(T31="READY TO RESEARCH","Decision ID "&amp;A31&amp;". By "&amp;TEXT(C31,"yyyy-mm-dd")&amp;", "&amp;B31&amp;" will decide whether to "&amp;D31&amp;" for "&amp;E31&amp;", within "&amp;F31&amp;" and "&amp;G31&amp;". Permitted alternative universe: "&amp;AA31&amp;". Explicit exclusions: "&amp;H31&amp;". Material criteria: "&amp;AB31&amp;". Hard constraints: "&amp;Z31&amp;". Evidence threshold: "&amp;I31&amp;IF(EXACT(I31,"CUSTOM")," - "&amp;W31,"")&amp;". Evidence may change: "&amp;K31&amp;". Reopen if "&amp;L31&amp;".","NOT READY - complete or repair the governed canvas before handoff."))</x:f>
      </x:c>
      <x:c r="W31" s="18"/>
      <x:c r="X31" s="18"/>
      <x:c r="Y31" s="24" t="str">
        <x:f>IF(A31="","",IF(OR(EXACT(X31,"YES"),EXACT(X31,"NO")),"VALID","INVALID - QUALITY TOKEN"))</x:f>
      </x:c>
      <x:c r="Z31" s="18"/>
      <x:c r="AA31" s="18" t="str">
        <x:f>IF(A31="","",IF(AT31&lt;&gt;"VALID","NOT READY - ALTERNATIVES",IF(AO31=1,"DIRECT","")&amp;IF(AP31=1,IF(AO31=1,"; ","")&amp;"ADJACENT","")&amp;IF(AQ31=1,IF(SUM(AO31:AP31)&gt;0,"; ","")&amp;"SUBSTITUTE / SERVICE","")&amp;IF(AR31=1,IF(SUM(AO31:AQ31)&gt;0,"; ","")&amp;"INTERNAL BUILD","")&amp;IF(AS31=1,IF(SUM(AO31:AR31)&gt;0,"; ","")&amp;"STATUS QUO","")))</x:f>
      </x:c>
      <x:c r="AB31" s="18" t="str">
        <x:f>IF(A31="","",IF(AH31&lt;&gt;"VALID","NOT READY - CRITERIA",AC31&amp;"; "&amp;AD31&amp;"; "&amp;AE31&amp;IF(AF31&lt;&gt;"","; "&amp;AF31,"")&amp;IF(AG31&lt;&gt;"","; "&amp;AG31,"")))</x:f>
      </x:c>
      <x:c r="AC31" s="18"/>
      <x:c r="AD31" s="18"/>
      <x:c r="AE31" s="18"/>
      <x:c r="AF31" s="18"/>
      <x:c r="AG31" s="18"/>
      <x:c r="AH31" s="24" t="str">
        <x:f>IF(A31="","",IF(AND(AI31&gt;=3,AI31&lt;=5,AJ31&lt;&gt;"",AK31&lt;&gt;"",AL31&lt;&gt;"",S31=AI31,COUNTIF($AJ31:$AN31,AJ31)=1,COUNTIF($AJ31:$AN31,AK31)=1,COUNTIF($AJ31:$AN31,AL31)=1,IF(AM31="",TRUE,COUNTIF($AJ31:$AN31,AM31)=1),IF(AN31="",TRUE,COUNTIF($AJ31:$AN31,AN31)=1),COUNTIFS(CRITERIA!$B$6:$B$205,A31,CRITERIA!$M$6:$M$205,AJ31,CRITERIA!$G$6:$G$205,"YES",CRITERIA!$L$6:$L$205,"VALID")=1,COUNTIFS(CRITERIA!$B$6:$B$205,A31,CRITERIA!$M$6:$M$205,AK31,CRITERIA!$G$6:$G$205,"YES",CRITERIA!$L$6:$L$205,"VALID")=1,COUNTIFS(CRITERIA!$B$6:$B$205,A31,CRITERIA!$M$6:$M$205,AL31,CRITERIA!$G$6:$G$205,"YES",CRITERIA!$L$6:$L$205,"VALID")=1,IF(AM31="",TRUE,COUNTIFS(CRITERIA!$B$6:$B$205,A31,CRITERIA!$M$6:$M$205,AM31,CRITERIA!$G$6:$G$205,"YES",CRITERIA!$L$6:$L$205,"VALID")=1),IF(AN31="",TRUE,COUNTIFS(CRITERIA!$B$6:$B$205,A31,CRITERIA!$M$6:$M$205,AN31,CRITERIA!$G$6:$G$205,"YES",CRITERIA!$L$6:$L$205,"VALID")=1)),"VALID","INVALID - CRITERIA PARITY"))</x:f>
      </x:c>
      <x:c r="AI31" s="24" t="n">
        <x:f>IF(AC31&lt;&gt;"",1,0)+IF(AD31&lt;&gt;"",1,0)+IF(AE31&lt;&gt;"",1,0)+IF(AF31&lt;&gt;"",1,0)+IF(AG31&lt;&gt;"",1,0)</x:f>
        <x:v>0</x:v>
      </x:c>
      <x:c r="AJ31" s="24" t="str">
        <x:f>IF(AC31="","",UPPER(TRIM(AC31)))</x:f>
      </x:c>
      <x:c r="AK31" s="24" t="str">
        <x:f>IF(AD31="","",UPPER(TRIM(AD31)))</x:f>
      </x:c>
      <x:c r="AL31" s="24" t="str">
        <x:f>IF(AE31="","",UPPER(TRIM(AE31)))</x:f>
      </x:c>
      <x:c r="AM31" s="24" t="str">
        <x:f>IF(AF31="","",UPPER(TRIM(AF31)))</x:f>
      </x:c>
      <x:c r="AN31" s="24" t="str">
        <x:f>IF(AG31="","",UPPER(TRIM(AG31)))</x:f>
      </x:c>
      <x:c r="AO31" s="24" t="str">
        <x:f>IF(A31="","",IF(COUNTIFS(ALTERNATIVES!$B$6:$B$205,A31,ALTERNATIVES!$C$6:$C$205,"DIRECT",ALTERNATIVES!$H$6:$H$205,"VALID")&gt;0,1,0))</x:f>
      </x:c>
      <x:c r="AP31" s="24" t="str">
        <x:f>IF(A31="","",IF(COUNTIFS(ALTERNATIVES!$B$6:$B$205,A31,ALTERNATIVES!$C$6:$C$205,"ADJACENT",ALTERNATIVES!$H$6:$H$205,"VALID")&gt;0,1,0))</x:f>
      </x:c>
      <x:c r="AQ31" s="24" t="str">
        <x:f>IF(A31="","",IF(COUNTIFS(ALTERNATIVES!$B$6:$B$205,A31,ALTERNATIVES!$C$6:$C$205,"SUBSTITUTE / SERVICE",ALTERNATIVES!$H$6:$H$205,"VALID")&gt;0,1,0))</x:f>
      </x:c>
      <x:c r="AR31" s="24" t="str">
        <x:f>IF(A31="","",IF(COUNTIFS(ALTERNATIVES!$B$6:$B$205,A31,ALTERNATIVES!$C$6:$C$205,"INTERNAL BUILD",ALTERNATIVES!$H$6:$H$205,"VALID")&gt;0,1,0))</x:f>
      </x:c>
      <x:c r="AS31" s="24" t="str">
        <x:f>IF(A31="","",IF(COUNTIFS(ALTERNATIVES!$B$6:$B$205,A31,ALTERNATIVES!$C$6:$C$205,"STATUS QUO",ALTERNATIVES!$H$6:$H$205,"VALID")&gt;0,1,0))</x:f>
      </x:c>
      <x:c r="AT31" s="24" t="str">
        <x:f>IF(A31="","",IF(R31&gt;=2,"VALID","INVALID - ALTERNATIVE DIVERSITY"))</x:f>
      </x:c>
    </x:row>
    <x:row r="32">
      <x:c r="A32" s="18"/>
      <x:c r="B32" s="18"/>
      <x:c r="C32" s="32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24" t="str">
        <x:f>IF(A32="","",IF(COUNTIF($A$6:$A$205,A32)=1,"VALID","INVALID - DUPLICATE DECISION ID"))</x:f>
      </x:c>
      <x:c r="O32" s="24" t="str">
        <x:f>IF(A32="","",IF(AND(B32&lt;&gt;"",C32&lt;&gt;"",D32&lt;&gt;"",E32&lt;&gt;"",F32&lt;&gt;"",G32&lt;&gt;"",H32&lt;&gt;"",K32&lt;&gt;"",L32&lt;&gt;"",M32&lt;&gt;"",Z32&lt;&gt;"",AC32&lt;&gt;"",AD32&lt;&gt;"",AE32&lt;&gt;""),"VALID","INVALID - REQUIRED FIELD"))</x:f>
      </x:c>
      <x:c r="P32" s="24" t="str">
        <x:f>IF(A32="","",IF(AND(OR(EXACT(I32,"CURRENT ATTRIBUTABLE OBSERVED"),EXACT(I32,"CURRENT ATTRIBUTABLE MIXED"),EXACT(I32,"CUSTOM")),IF(EXACT(I32,"CUSTOM"),W32&lt;&gt;"",TRUE)),"VALID","INVALID - EVIDENCE TOKEN / CUSTOM RULE"))</x:f>
      </x:c>
      <x:c r="Q32" s="24" t="str">
        <x:f>IF(A32="","",IF(OR(EXACT(J32,"YES"),EXACT(J32,"UNCLEAR"),EXACT(J32,"NO")),"VALID","INVALID - ACTION TOKEN"))</x:f>
      </x:c>
      <x:c r="R32" s="24" t="str">
        <x:f>IF(A32="","",SUM(AO32:AS32))</x:f>
      </x:c>
      <x:c r="S32" s="24" t="str">
        <x:f>IF(A32="","",COUNTIFS(CRITERIA!$B$6:$B$205,A32,CRITERIA!$G$6:$G$205,"YES",CRITERIA!$L$6:$L$205,"VALID"))</x:f>
      </x:c>
      <x:c r="T32" s="24" t="str">
        <x:f>IF(A32="","",IF(Q32&lt;&gt;"VALID","REPAIR CANVAS",IF(EXACT(J32,"NO"),"STOP - RESEARCH NOT JUSTIFIED",IF(OR(N32&lt;&gt;"VALID",O32&lt;&gt;"VALID",P32&lt;&gt;"VALID",Y32&lt;&gt;"VALID",AH32&lt;&gt;"VALID",AT32&lt;&gt;"VALID",EXACT(J32,"UNCLEAR"),X32&lt;&gt;"YES"),"REPAIR CANVAS","READY TO RESEARCH"))))</x:f>
      </x:c>
      <x:c r="U32" s="24" t="str">
        <x:f>IF(A32="","",IF(T32="READY TO RESEARCH","Freeze this Decision Contract, then conduct the Evidence Audit.",IF(T32="STOP - RESEARCH NOT JUSTIFIED","State the real purpose of the work or reopen the decision before competitor research.","Repair the named controls before collecting competitor evidence.")))</x:f>
      </x:c>
      <x:c r="V32" s="24" t="str">
        <x:f>IF(A32="","",IF(T32="READY TO RESEARCH","Decision ID "&amp;A32&amp;". By "&amp;TEXT(C32,"yyyy-mm-dd")&amp;", "&amp;B32&amp;" will decide whether to "&amp;D32&amp;" for "&amp;E32&amp;", within "&amp;F32&amp;" and "&amp;G32&amp;". Permitted alternative universe: "&amp;AA32&amp;". Explicit exclusions: "&amp;H32&amp;". Material criteria: "&amp;AB32&amp;". Hard constraints: "&amp;Z32&amp;". Evidence threshold: "&amp;I32&amp;IF(EXACT(I32,"CUSTOM")," - "&amp;W32,"")&amp;". Evidence may change: "&amp;K32&amp;". Reopen if "&amp;L32&amp;".","NOT READY - complete or repair the governed canvas before handoff."))</x:f>
      </x:c>
      <x:c r="W32" s="18"/>
      <x:c r="X32" s="18"/>
      <x:c r="Y32" s="24" t="str">
        <x:f>IF(A32="","",IF(OR(EXACT(X32,"YES"),EXACT(X32,"NO")),"VALID","INVALID - QUALITY TOKEN"))</x:f>
      </x:c>
      <x:c r="Z32" s="18"/>
      <x:c r="AA32" s="18" t="str">
        <x:f>IF(A32="","",IF(AT32&lt;&gt;"VALID","NOT READY - ALTERNATIVES",IF(AO32=1,"DIRECT","")&amp;IF(AP32=1,IF(AO32=1,"; ","")&amp;"ADJACENT","")&amp;IF(AQ32=1,IF(SUM(AO32:AP32)&gt;0,"; ","")&amp;"SUBSTITUTE / SERVICE","")&amp;IF(AR32=1,IF(SUM(AO32:AQ32)&gt;0,"; ","")&amp;"INTERNAL BUILD","")&amp;IF(AS32=1,IF(SUM(AO32:AR32)&gt;0,"; ","")&amp;"STATUS QUO","")))</x:f>
      </x:c>
      <x:c r="AB32" s="18" t="str">
        <x:f>IF(A32="","",IF(AH32&lt;&gt;"VALID","NOT READY - CRITERIA",AC32&amp;"; "&amp;AD32&amp;"; "&amp;AE32&amp;IF(AF32&lt;&gt;"","; "&amp;AF32,"")&amp;IF(AG32&lt;&gt;"","; "&amp;AG32,"")))</x:f>
      </x:c>
      <x:c r="AC32" s="18"/>
      <x:c r="AD32" s="18"/>
      <x:c r="AE32" s="18"/>
      <x:c r="AF32" s="18"/>
      <x:c r="AG32" s="18"/>
      <x:c r="AH32" s="24" t="str">
        <x:f>IF(A32="","",IF(AND(AI32&gt;=3,AI32&lt;=5,AJ32&lt;&gt;"",AK32&lt;&gt;"",AL32&lt;&gt;"",S32=AI32,COUNTIF($AJ32:$AN32,AJ32)=1,COUNTIF($AJ32:$AN32,AK32)=1,COUNTIF($AJ32:$AN32,AL32)=1,IF(AM32="",TRUE,COUNTIF($AJ32:$AN32,AM32)=1),IF(AN32="",TRUE,COUNTIF($AJ32:$AN32,AN32)=1),COUNTIFS(CRITERIA!$B$6:$B$205,A32,CRITERIA!$M$6:$M$205,AJ32,CRITERIA!$G$6:$G$205,"YES",CRITERIA!$L$6:$L$205,"VALID")=1,COUNTIFS(CRITERIA!$B$6:$B$205,A32,CRITERIA!$M$6:$M$205,AK32,CRITERIA!$G$6:$G$205,"YES",CRITERIA!$L$6:$L$205,"VALID")=1,COUNTIFS(CRITERIA!$B$6:$B$205,A32,CRITERIA!$M$6:$M$205,AL32,CRITERIA!$G$6:$G$205,"YES",CRITERIA!$L$6:$L$205,"VALID")=1,IF(AM32="",TRUE,COUNTIFS(CRITERIA!$B$6:$B$205,A32,CRITERIA!$M$6:$M$205,AM32,CRITERIA!$G$6:$G$205,"YES",CRITERIA!$L$6:$L$205,"VALID")=1),IF(AN32="",TRUE,COUNTIFS(CRITERIA!$B$6:$B$205,A32,CRITERIA!$M$6:$M$205,AN32,CRITERIA!$G$6:$G$205,"YES",CRITERIA!$L$6:$L$205,"VALID")=1)),"VALID","INVALID - CRITERIA PARITY"))</x:f>
      </x:c>
      <x:c r="AI32" s="24" t="n">
        <x:f>IF(AC32&lt;&gt;"",1,0)+IF(AD32&lt;&gt;"",1,0)+IF(AE32&lt;&gt;"",1,0)+IF(AF32&lt;&gt;"",1,0)+IF(AG32&lt;&gt;"",1,0)</x:f>
        <x:v>0</x:v>
      </x:c>
      <x:c r="AJ32" s="24" t="str">
        <x:f>IF(AC32="","",UPPER(TRIM(AC32)))</x:f>
      </x:c>
      <x:c r="AK32" s="24" t="str">
        <x:f>IF(AD32="","",UPPER(TRIM(AD32)))</x:f>
      </x:c>
      <x:c r="AL32" s="24" t="str">
        <x:f>IF(AE32="","",UPPER(TRIM(AE32)))</x:f>
      </x:c>
      <x:c r="AM32" s="24" t="str">
        <x:f>IF(AF32="","",UPPER(TRIM(AF32)))</x:f>
      </x:c>
      <x:c r="AN32" s="24" t="str">
        <x:f>IF(AG32="","",UPPER(TRIM(AG32)))</x:f>
      </x:c>
      <x:c r="AO32" s="24" t="str">
        <x:f>IF(A32="","",IF(COUNTIFS(ALTERNATIVES!$B$6:$B$205,A32,ALTERNATIVES!$C$6:$C$205,"DIRECT",ALTERNATIVES!$H$6:$H$205,"VALID")&gt;0,1,0))</x:f>
      </x:c>
      <x:c r="AP32" s="24" t="str">
        <x:f>IF(A32="","",IF(COUNTIFS(ALTERNATIVES!$B$6:$B$205,A32,ALTERNATIVES!$C$6:$C$205,"ADJACENT",ALTERNATIVES!$H$6:$H$205,"VALID")&gt;0,1,0))</x:f>
      </x:c>
      <x:c r="AQ32" s="24" t="str">
        <x:f>IF(A32="","",IF(COUNTIFS(ALTERNATIVES!$B$6:$B$205,A32,ALTERNATIVES!$C$6:$C$205,"SUBSTITUTE / SERVICE",ALTERNATIVES!$H$6:$H$205,"VALID")&gt;0,1,0))</x:f>
      </x:c>
      <x:c r="AR32" s="24" t="str">
        <x:f>IF(A32="","",IF(COUNTIFS(ALTERNATIVES!$B$6:$B$205,A32,ALTERNATIVES!$C$6:$C$205,"INTERNAL BUILD",ALTERNATIVES!$H$6:$H$205,"VALID")&gt;0,1,0))</x:f>
      </x:c>
      <x:c r="AS32" s="24" t="str">
        <x:f>IF(A32="","",IF(COUNTIFS(ALTERNATIVES!$B$6:$B$205,A32,ALTERNATIVES!$C$6:$C$205,"STATUS QUO",ALTERNATIVES!$H$6:$H$205,"VALID")&gt;0,1,0))</x:f>
      </x:c>
      <x:c r="AT32" s="24" t="str">
        <x:f>IF(A32="","",IF(R32&gt;=2,"VALID","INVALID - ALTERNATIVE DIVERSITY"))</x:f>
      </x:c>
    </x:row>
    <x:row r="33">
      <x:c r="A33" s="18"/>
      <x:c r="B33" s="18"/>
      <x:c r="C33" s="32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24" t="str">
        <x:f>IF(A33="","",IF(COUNTIF($A$6:$A$205,A33)=1,"VALID","INVALID - DUPLICATE DECISION ID"))</x:f>
      </x:c>
      <x:c r="O33" s="24" t="str">
        <x:f>IF(A33="","",IF(AND(B33&lt;&gt;"",C33&lt;&gt;"",D33&lt;&gt;"",E33&lt;&gt;"",F33&lt;&gt;"",G33&lt;&gt;"",H33&lt;&gt;"",K33&lt;&gt;"",L33&lt;&gt;"",M33&lt;&gt;"",Z33&lt;&gt;"",AC33&lt;&gt;"",AD33&lt;&gt;"",AE33&lt;&gt;""),"VALID","INVALID - REQUIRED FIELD"))</x:f>
      </x:c>
      <x:c r="P33" s="24" t="str">
        <x:f>IF(A33="","",IF(AND(OR(EXACT(I33,"CURRENT ATTRIBUTABLE OBSERVED"),EXACT(I33,"CURRENT ATTRIBUTABLE MIXED"),EXACT(I33,"CUSTOM")),IF(EXACT(I33,"CUSTOM"),W33&lt;&gt;"",TRUE)),"VALID","INVALID - EVIDENCE TOKEN / CUSTOM RULE"))</x:f>
      </x:c>
      <x:c r="Q33" s="24" t="str">
        <x:f>IF(A33="","",IF(OR(EXACT(J33,"YES"),EXACT(J33,"UNCLEAR"),EXACT(J33,"NO")),"VALID","INVALID - ACTION TOKEN"))</x:f>
      </x:c>
      <x:c r="R33" s="24" t="str">
        <x:f>IF(A33="","",SUM(AO33:AS33))</x:f>
      </x:c>
      <x:c r="S33" s="24" t="str">
        <x:f>IF(A33="","",COUNTIFS(CRITERIA!$B$6:$B$205,A33,CRITERIA!$G$6:$G$205,"YES",CRITERIA!$L$6:$L$205,"VALID"))</x:f>
      </x:c>
      <x:c r="T33" s="24" t="str">
        <x:f>IF(A33="","",IF(Q33&lt;&gt;"VALID","REPAIR CANVAS",IF(EXACT(J33,"NO"),"STOP - RESEARCH NOT JUSTIFIED",IF(OR(N33&lt;&gt;"VALID",O33&lt;&gt;"VALID",P33&lt;&gt;"VALID",Y33&lt;&gt;"VALID",AH33&lt;&gt;"VALID",AT33&lt;&gt;"VALID",EXACT(J33,"UNCLEAR"),X33&lt;&gt;"YES"),"REPAIR CANVAS","READY TO RESEARCH"))))</x:f>
      </x:c>
      <x:c r="U33" s="24" t="str">
        <x:f>IF(A33="","",IF(T33="READY TO RESEARCH","Freeze this Decision Contract, then conduct the Evidence Audit.",IF(T33="STOP - RESEARCH NOT JUSTIFIED","State the real purpose of the work or reopen the decision before competitor research.","Repair the named controls before collecting competitor evidence.")))</x:f>
      </x:c>
      <x:c r="V33" s="24" t="str">
        <x:f>IF(A33="","",IF(T33="READY TO RESEARCH","Decision ID "&amp;A33&amp;". By "&amp;TEXT(C33,"yyyy-mm-dd")&amp;", "&amp;B33&amp;" will decide whether to "&amp;D33&amp;" for "&amp;E33&amp;", within "&amp;F33&amp;" and "&amp;G33&amp;". Permitted alternative universe: "&amp;AA33&amp;". Explicit exclusions: "&amp;H33&amp;". Material criteria: "&amp;AB33&amp;". Hard constraints: "&amp;Z33&amp;". Evidence threshold: "&amp;I33&amp;IF(EXACT(I33,"CUSTOM")," - "&amp;W33,"")&amp;". Evidence may change: "&amp;K33&amp;". Reopen if "&amp;L33&amp;".","NOT READY - complete or repair the governed canvas before handoff."))</x:f>
      </x:c>
      <x:c r="W33" s="18"/>
      <x:c r="X33" s="18"/>
      <x:c r="Y33" s="24" t="str">
        <x:f>IF(A33="","",IF(OR(EXACT(X33,"YES"),EXACT(X33,"NO")),"VALID","INVALID - QUALITY TOKEN"))</x:f>
      </x:c>
      <x:c r="Z33" s="18"/>
      <x:c r="AA33" s="18" t="str">
        <x:f>IF(A33="","",IF(AT33&lt;&gt;"VALID","NOT READY - ALTERNATIVES",IF(AO33=1,"DIRECT","")&amp;IF(AP33=1,IF(AO33=1,"; ","")&amp;"ADJACENT","")&amp;IF(AQ33=1,IF(SUM(AO33:AP33)&gt;0,"; ","")&amp;"SUBSTITUTE / SERVICE","")&amp;IF(AR33=1,IF(SUM(AO33:AQ33)&gt;0,"; ","")&amp;"INTERNAL BUILD","")&amp;IF(AS33=1,IF(SUM(AO33:AR33)&gt;0,"; ","")&amp;"STATUS QUO","")))</x:f>
      </x:c>
      <x:c r="AB33" s="18" t="str">
        <x:f>IF(A33="","",IF(AH33&lt;&gt;"VALID","NOT READY - CRITERIA",AC33&amp;"; "&amp;AD33&amp;"; "&amp;AE33&amp;IF(AF33&lt;&gt;"","; "&amp;AF33,"")&amp;IF(AG33&lt;&gt;"","; "&amp;AG33,"")))</x:f>
      </x:c>
      <x:c r="AC33" s="18"/>
      <x:c r="AD33" s="18"/>
      <x:c r="AE33" s="18"/>
      <x:c r="AF33" s="18"/>
      <x:c r="AG33" s="18"/>
      <x:c r="AH33" s="24" t="str">
        <x:f>IF(A33="","",IF(AND(AI33&gt;=3,AI33&lt;=5,AJ33&lt;&gt;"",AK33&lt;&gt;"",AL33&lt;&gt;"",S33=AI33,COUNTIF($AJ33:$AN33,AJ33)=1,COUNTIF($AJ33:$AN33,AK33)=1,COUNTIF($AJ33:$AN33,AL33)=1,IF(AM33="",TRUE,COUNTIF($AJ33:$AN33,AM33)=1),IF(AN33="",TRUE,COUNTIF($AJ33:$AN33,AN33)=1),COUNTIFS(CRITERIA!$B$6:$B$205,A33,CRITERIA!$M$6:$M$205,AJ33,CRITERIA!$G$6:$G$205,"YES",CRITERIA!$L$6:$L$205,"VALID")=1,COUNTIFS(CRITERIA!$B$6:$B$205,A33,CRITERIA!$M$6:$M$205,AK33,CRITERIA!$G$6:$G$205,"YES",CRITERIA!$L$6:$L$205,"VALID")=1,COUNTIFS(CRITERIA!$B$6:$B$205,A33,CRITERIA!$M$6:$M$205,AL33,CRITERIA!$G$6:$G$205,"YES",CRITERIA!$L$6:$L$205,"VALID")=1,IF(AM33="",TRUE,COUNTIFS(CRITERIA!$B$6:$B$205,A33,CRITERIA!$M$6:$M$205,AM33,CRITERIA!$G$6:$G$205,"YES",CRITERIA!$L$6:$L$205,"VALID")=1),IF(AN33="",TRUE,COUNTIFS(CRITERIA!$B$6:$B$205,A33,CRITERIA!$M$6:$M$205,AN33,CRITERIA!$G$6:$G$205,"YES",CRITERIA!$L$6:$L$205,"VALID")=1)),"VALID","INVALID - CRITERIA PARITY"))</x:f>
      </x:c>
      <x:c r="AI33" s="24" t="n">
        <x:f>IF(AC33&lt;&gt;"",1,0)+IF(AD33&lt;&gt;"",1,0)+IF(AE33&lt;&gt;"",1,0)+IF(AF33&lt;&gt;"",1,0)+IF(AG33&lt;&gt;"",1,0)</x:f>
        <x:v>0</x:v>
      </x:c>
      <x:c r="AJ33" s="24" t="str">
        <x:f>IF(AC33="","",UPPER(TRIM(AC33)))</x:f>
      </x:c>
      <x:c r="AK33" s="24" t="str">
        <x:f>IF(AD33="","",UPPER(TRIM(AD33)))</x:f>
      </x:c>
      <x:c r="AL33" s="24" t="str">
        <x:f>IF(AE33="","",UPPER(TRIM(AE33)))</x:f>
      </x:c>
      <x:c r="AM33" s="24" t="str">
        <x:f>IF(AF33="","",UPPER(TRIM(AF33)))</x:f>
      </x:c>
      <x:c r="AN33" s="24" t="str">
        <x:f>IF(AG33="","",UPPER(TRIM(AG33)))</x:f>
      </x:c>
      <x:c r="AO33" s="24" t="str">
        <x:f>IF(A33="","",IF(COUNTIFS(ALTERNATIVES!$B$6:$B$205,A33,ALTERNATIVES!$C$6:$C$205,"DIRECT",ALTERNATIVES!$H$6:$H$205,"VALID")&gt;0,1,0))</x:f>
      </x:c>
      <x:c r="AP33" s="24" t="str">
        <x:f>IF(A33="","",IF(COUNTIFS(ALTERNATIVES!$B$6:$B$205,A33,ALTERNATIVES!$C$6:$C$205,"ADJACENT",ALTERNATIVES!$H$6:$H$205,"VALID")&gt;0,1,0))</x:f>
      </x:c>
      <x:c r="AQ33" s="24" t="str">
        <x:f>IF(A33="","",IF(COUNTIFS(ALTERNATIVES!$B$6:$B$205,A33,ALTERNATIVES!$C$6:$C$205,"SUBSTITUTE / SERVICE",ALTERNATIVES!$H$6:$H$205,"VALID")&gt;0,1,0))</x:f>
      </x:c>
      <x:c r="AR33" s="24" t="str">
        <x:f>IF(A33="","",IF(COUNTIFS(ALTERNATIVES!$B$6:$B$205,A33,ALTERNATIVES!$C$6:$C$205,"INTERNAL BUILD",ALTERNATIVES!$H$6:$H$205,"VALID")&gt;0,1,0))</x:f>
      </x:c>
      <x:c r="AS33" s="24" t="str">
        <x:f>IF(A33="","",IF(COUNTIFS(ALTERNATIVES!$B$6:$B$205,A33,ALTERNATIVES!$C$6:$C$205,"STATUS QUO",ALTERNATIVES!$H$6:$H$205,"VALID")&gt;0,1,0))</x:f>
      </x:c>
      <x:c r="AT33" s="24" t="str">
        <x:f>IF(A33="","",IF(R33&gt;=2,"VALID","INVALID - ALTERNATIVE DIVERSITY"))</x:f>
      </x:c>
    </x:row>
    <x:row r="34">
      <x:c r="A34" s="18"/>
      <x:c r="B34" s="18"/>
      <x:c r="C34" s="32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24" t="str">
        <x:f>IF(A34="","",IF(COUNTIF($A$6:$A$205,A34)=1,"VALID","INVALID - DUPLICATE DECISION ID"))</x:f>
      </x:c>
      <x:c r="O34" s="24" t="str">
        <x:f>IF(A34="","",IF(AND(B34&lt;&gt;"",C34&lt;&gt;"",D34&lt;&gt;"",E34&lt;&gt;"",F34&lt;&gt;"",G34&lt;&gt;"",H34&lt;&gt;"",K34&lt;&gt;"",L34&lt;&gt;"",M34&lt;&gt;"",Z34&lt;&gt;"",AC34&lt;&gt;"",AD34&lt;&gt;"",AE34&lt;&gt;""),"VALID","INVALID - REQUIRED FIELD"))</x:f>
      </x:c>
      <x:c r="P34" s="24" t="str">
        <x:f>IF(A34="","",IF(AND(OR(EXACT(I34,"CURRENT ATTRIBUTABLE OBSERVED"),EXACT(I34,"CURRENT ATTRIBUTABLE MIXED"),EXACT(I34,"CUSTOM")),IF(EXACT(I34,"CUSTOM"),W34&lt;&gt;"",TRUE)),"VALID","INVALID - EVIDENCE TOKEN / CUSTOM RULE"))</x:f>
      </x:c>
      <x:c r="Q34" s="24" t="str">
        <x:f>IF(A34="","",IF(OR(EXACT(J34,"YES"),EXACT(J34,"UNCLEAR"),EXACT(J34,"NO")),"VALID","INVALID - ACTION TOKEN"))</x:f>
      </x:c>
      <x:c r="R34" s="24" t="str">
        <x:f>IF(A34="","",SUM(AO34:AS34))</x:f>
      </x:c>
      <x:c r="S34" s="24" t="str">
        <x:f>IF(A34="","",COUNTIFS(CRITERIA!$B$6:$B$205,A34,CRITERIA!$G$6:$G$205,"YES",CRITERIA!$L$6:$L$205,"VALID"))</x:f>
      </x:c>
      <x:c r="T34" s="24" t="str">
        <x:f>IF(A34="","",IF(Q34&lt;&gt;"VALID","REPAIR CANVAS",IF(EXACT(J34,"NO"),"STOP - RESEARCH NOT JUSTIFIED",IF(OR(N34&lt;&gt;"VALID",O34&lt;&gt;"VALID",P34&lt;&gt;"VALID",Y34&lt;&gt;"VALID",AH34&lt;&gt;"VALID",AT34&lt;&gt;"VALID",EXACT(J34,"UNCLEAR"),X34&lt;&gt;"YES"),"REPAIR CANVAS","READY TO RESEARCH"))))</x:f>
      </x:c>
      <x:c r="U34" s="24" t="str">
        <x:f>IF(A34="","",IF(T34="READY TO RESEARCH","Freeze this Decision Contract, then conduct the Evidence Audit.",IF(T34="STOP - RESEARCH NOT JUSTIFIED","State the real purpose of the work or reopen the decision before competitor research.","Repair the named controls before collecting competitor evidence.")))</x:f>
      </x:c>
      <x:c r="V34" s="24" t="str">
        <x:f>IF(A34="","",IF(T34="READY TO RESEARCH","Decision ID "&amp;A34&amp;". By "&amp;TEXT(C34,"yyyy-mm-dd")&amp;", "&amp;B34&amp;" will decide whether to "&amp;D34&amp;" for "&amp;E34&amp;", within "&amp;F34&amp;" and "&amp;G34&amp;". Permitted alternative universe: "&amp;AA34&amp;". Explicit exclusions: "&amp;H34&amp;". Material criteria: "&amp;AB34&amp;". Hard constraints: "&amp;Z34&amp;". Evidence threshold: "&amp;I34&amp;IF(EXACT(I34,"CUSTOM")," - "&amp;W34,"")&amp;". Evidence may change: "&amp;K34&amp;". Reopen if "&amp;L34&amp;".","NOT READY - complete or repair the governed canvas before handoff."))</x:f>
      </x:c>
      <x:c r="W34" s="18"/>
      <x:c r="X34" s="18"/>
      <x:c r="Y34" s="24" t="str">
        <x:f>IF(A34="","",IF(OR(EXACT(X34,"YES"),EXACT(X34,"NO")),"VALID","INVALID - QUALITY TOKEN"))</x:f>
      </x:c>
      <x:c r="Z34" s="18"/>
      <x:c r="AA34" s="18" t="str">
        <x:f>IF(A34="","",IF(AT34&lt;&gt;"VALID","NOT READY - ALTERNATIVES",IF(AO34=1,"DIRECT","")&amp;IF(AP34=1,IF(AO34=1,"; ","")&amp;"ADJACENT","")&amp;IF(AQ34=1,IF(SUM(AO34:AP34)&gt;0,"; ","")&amp;"SUBSTITUTE / SERVICE","")&amp;IF(AR34=1,IF(SUM(AO34:AQ34)&gt;0,"; ","")&amp;"INTERNAL BUILD","")&amp;IF(AS34=1,IF(SUM(AO34:AR34)&gt;0,"; ","")&amp;"STATUS QUO","")))</x:f>
      </x:c>
      <x:c r="AB34" s="18" t="str">
        <x:f>IF(A34="","",IF(AH34&lt;&gt;"VALID","NOT READY - CRITERIA",AC34&amp;"; "&amp;AD34&amp;"; "&amp;AE34&amp;IF(AF34&lt;&gt;"","; "&amp;AF34,"")&amp;IF(AG34&lt;&gt;"","; "&amp;AG34,"")))</x:f>
      </x:c>
      <x:c r="AC34" s="18"/>
      <x:c r="AD34" s="18"/>
      <x:c r="AE34" s="18"/>
      <x:c r="AF34" s="18"/>
      <x:c r="AG34" s="18"/>
      <x:c r="AH34" s="24" t="str">
        <x:f>IF(A34="","",IF(AND(AI34&gt;=3,AI34&lt;=5,AJ34&lt;&gt;"",AK34&lt;&gt;"",AL34&lt;&gt;"",S34=AI34,COUNTIF($AJ34:$AN34,AJ34)=1,COUNTIF($AJ34:$AN34,AK34)=1,COUNTIF($AJ34:$AN34,AL34)=1,IF(AM34="",TRUE,COUNTIF($AJ34:$AN34,AM34)=1),IF(AN34="",TRUE,COUNTIF($AJ34:$AN34,AN34)=1),COUNTIFS(CRITERIA!$B$6:$B$205,A34,CRITERIA!$M$6:$M$205,AJ34,CRITERIA!$G$6:$G$205,"YES",CRITERIA!$L$6:$L$205,"VALID")=1,COUNTIFS(CRITERIA!$B$6:$B$205,A34,CRITERIA!$M$6:$M$205,AK34,CRITERIA!$G$6:$G$205,"YES",CRITERIA!$L$6:$L$205,"VALID")=1,COUNTIFS(CRITERIA!$B$6:$B$205,A34,CRITERIA!$M$6:$M$205,AL34,CRITERIA!$G$6:$G$205,"YES",CRITERIA!$L$6:$L$205,"VALID")=1,IF(AM34="",TRUE,COUNTIFS(CRITERIA!$B$6:$B$205,A34,CRITERIA!$M$6:$M$205,AM34,CRITERIA!$G$6:$G$205,"YES",CRITERIA!$L$6:$L$205,"VALID")=1),IF(AN34="",TRUE,COUNTIFS(CRITERIA!$B$6:$B$205,A34,CRITERIA!$M$6:$M$205,AN34,CRITERIA!$G$6:$G$205,"YES",CRITERIA!$L$6:$L$205,"VALID")=1)),"VALID","INVALID - CRITERIA PARITY"))</x:f>
      </x:c>
      <x:c r="AI34" s="24" t="n">
        <x:f>IF(AC34&lt;&gt;"",1,0)+IF(AD34&lt;&gt;"",1,0)+IF(AE34&lt;&gt;"",1,0)+IF(AF34&lt;&gt;"",1,0)+IF(AG34&lt;&gt;"",1,0)</x:f>
        <x:v>0</x:v>
      </x:c>
      <x:c r="AJ34" s="24" t="str">
        <x:f>IF(AC34="","",UPPER(TRIM(AC34)))</x:f>
      </x:c>
      <x:c r="AK34" s="24" t="str">
        <x:f>IF(AD34="","",UPPER(TRIM(AD34)))</x:f>
      </x:c>
      <x:c r="AL34" s="24" t="str">
        <x:f>IF(AE34="","",UPPER(TRIM(AE34)))</x:f>
      </x:c>
      <x:c r="AM34" s="24" t="str">
        <x:f>IF(AF34="","",UPPER(TRIM(AF34)))</x:f>
      </x:c>
      <x:c r="AN34" s="24" t="str">
        <x:f>IF(AG34="","",UPPER(TRIM(AG34)))</x:f>
      </x:c>
      <x:c r="AO34" s="24" t="str">
        <x:f>IF(A34="","",IF(COUNTIFS(ALTERNATIVES!$B$6:$B$205,A34,ALTERNATIVES!$C$6:$C$205,"DIRECT",ALTERNATIVES!$H$6:$H$205,"VALID")&gt;0,1,0))</x:f>
      </x:c>
      <x:c r="AP34" s="24" t="str">
        <x:f>IF(A34="","",IF(COUNTIFS(ALTERNATIVES!$B$6:$B$205,A34,ALTERNATIVES!$C$6:$C$205,"ADJACENT",ALTERNATIVES!$H$6:$H$205,"VALID")&gt;0,1,0))</x:f>
      </x:c>
      <x:c r="AQ34" s="24" t="str">
        <x:f>IF(A34="","",IF(COUNTIFS(ALTERNATIVES!$B$6:$B$205,A34,ALTERNATIVES!$C$6:$C$205,"SUBSTITUTE / SERVICE",ALTERNATIVES!$H$6:$H$205,"VALID")&gt;0,1,0))</x:f>
      </x:c>
      <x:c r="AR34" s="24" t="str">
        <x:f>IF(A34="","",IF(COUNTIFS(ALTERNATIVES!$B$6:$B$205,A34,ALTERNATIVES!$C$6:$C$205,"INTERNAL BUILD",ALTERNATIVES!$H$6:$H$205,"VALID")&gt;0,1,0))</x:f>
      </x:c>
      <x:c r="AS34" s="24" t="str">
        <x:f>IF(A34="","",IF(COUNTIFS(ALTERNATIVES!$B$6:$B$205,A34,ALTERNATIVES!$C$6:$C$205,"STATUS QUO",ALTERNATIVES!$H$6:$H$205,"VALID")&gt;0,1,0))</x:f>
      </x:c>
      <x:c r="AT34" s="24" t="str">
        <x:f>IF(A34="","",IF(R34&gt;=2,"VALID","INVALID - ALTERNATIVE DIVERSITY"))</x:f>
      </x:c>
    </x:row>
    <x:row r="35">
      <x:c r="A35" s="18"/>
      <x:c r="B35" s="18"/>
      <x:c r="C35" s="32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24" t="str">
        <x:f>IF(A35="","",IF(COUNTIF($A$6:$A$205,A35)=1,"VALID","INVALID - DUPLICATE DECISION ID"))</x:f>
      </x:c>
      <x:c r="O35" s="24" t="str">
        <x:f>IF(A35="","",IF(AND(B35&lt;&gt;"",C35&lt;&gt;"",D35&lt;&gt;"",E35&lt;&gt;"",F35&lt;&gt;"",G35&lt;&gt;"",H35&lt;&gt;"",K35&lt;&gt;"",L35&lt;&gt;"",M35&lt;&gt;"",Z35&lt;&gt;"",AC35&lt;&gt;"",AD35&lt;&gt;"",AE35&lt;&gt;""),"VALID","INVALID - REQUIRED FIELD"))</x:f>
      </x:c>
      <x:c r="P35" s="24" t="str">
        <x:f>IF(A35="","",IF(AND(OR(EXACT(I35,"CURRENT ATTRIBUTABLE OBSERVED"),EXACT(I35,"CURRENT ATTRIBUTABLE MIXED"),EXACT(I35,"CUSTOM")),IF(EXACT(I35,"CUSTOM"),W35&lt;&gt;"",TRUE)),"VALID","INVALID - EVIDENCE TOKEN / CUSTOM RULE"))</x:f>
      </x:c>
      <x:c r="Q35" s="24" t="str">
        <x:f>IF(A35="","",IF(OR(EXACT(J35,"YES"),EXACT(J35,"UNCLEAR"),EXACT(J35,"NO")),"VALID","INVALID - ACTION TOKEN"))</x:f>
      </x:c>
      <x:c r="R35" s="24" t="str">
        <x:f>IF(A35="","",SUM(AO35:AS35))</x:f>
      </x:c>
      <x:c r="S35" s="24" t="str">
        <x:f>IF(A35="","",COUNTIFS(CRITERIA!$B$6:$B$205,A35,CRITERIA!$G$6:$G$205,"YES",CRITERIA!$L$6:$L$205,"VALID"))</x:f>
      </x:c>
      <x:c r="T35" s="24" t="str">
        <x:f>IF(A35="","",IF(Q35&lt;&gt;"VALID","REPAIR CANVAS",IF(EXACT(J35,"NO"),"STOP - RESEARCH NOT JUSTIFIED",IF(OR(N35&lt;&gt;"VALID",O35&lt;&gt;"VALID",P35&lt;&gt;"VALID",Y35&lt;&gt;"VALID",AH35&lt;&gt;"VALID",AT35&lt;&gt;"VALID",EXACT(J35,"UNCLEAR"),X35&lt;&gt;"YES"),"REPAIR CANVAS","READY TO RESEARCH"))))</x:f>
      </x:c>
      <x:c r="U35" s="24" t="str">
        <x:f>IF(A35="","",IF(T35="READY TO RESEARCH","Freeze this Decision Contract, then conduct the Evidence Audit.",IF(T35="STOP - RESEARCH NOT JUSTIFIED","State the real purpose of the work or reopen the decision before competitor research.","Repair the named controls before collecting competitor evidence.")))</x:f>
      </x:c>
      <x:c r="V35" s="24" t="str">
        <x:f>IF(A35="","",IF(T35="READY TO RESEARCH","Decision ID "&amp;A35&amp;". By "&amp;TEXT(C35,"yyyy-mm-dd")&amp;", "&amp;B35&amp;" will decide whether to "&amp;D35&amp;" for "&amp;E35&amp;", within "&amp;F35&amp;" and "&amp;G35&amp;". Permitted alternative universe: "&amp;AA35&amp;". Explicit exclusions: "&amp;H35&amp;". Material criteria: "&amp;AB35&amp;". Hard constraints: "&amp;Z35&amp;". Evidence threshold: "&amp;I35&amp;IF(EXACT(I35,"CUSTOM")," - "&amp;W35,"")&amp;". Evidence may change: "&amp;K35&amp;". Reopen if "&amp;L35&amp;".","NOT READY - complete or repair the governed canvas before handoff."))</x:f>
      </x:c>
      <x:c r="W35" s="18"/>
      <x:c r="X35" s="18"/>
      <x:c r="Y35" s="24" t="str">
        <x:f>IF(A35="","",IF(OR(EXACT(X35,"YES"),EXACT(X35,"NO")),"VALID","INVALID - QUALITY TOKEN"))</x:f>
      </x:c>
      <x:c r="Z35" s="18"/>
      <x:c r="AA35" s="18" t="str">
        <x:f>IF(A35="","",IF(AT35&lt;&gt;"VALID","NOT READY - ALTERNATIVES",IF(AO35=1,"DIRECT","")&amp;IF(AP35=1,IF(AO35=1,"; ","")&amp;"ADJACENT","")&amp;IF(AQ35=1,IF(SUM(AO35:AP35)&gt;0,"; ","")&amp;"SUBSTITUTE / SERVICE","")&amp;IF(AR35=1,IF(SUM(AO35:AQ35)&gt;0,"; ","")&amp;"INTERNAL BUILD","")&amp;IF(AS35=1,IF(SUM(AO35:AR35)&gt;0,"; ","")&amp;"STATUS QUO","")))</x:f>
      </x:c>
      <x:c r="AB35" s="18" t="str">
        <x:f>IF(A35="","",IF(AH35&lt;&gt;"VALID","NOT READY - CRITERIA",AC35&amp;"; "&amp;AD35&amp;"; "&amp;AE35&amp;IF(AF35&lt;&gt;"","; "&amp;AF35,"")&amp;IF(AG35&lt;&gt;"","; "&amp;AG35,"")))</x:f>
      </x:c>
      <x:c r="AC35" s="18"/>
      <x:c r="AD35" s="18"/>
      <x:c r="AE35" s="18"/>
      <x:c r="AF35" s="18"/>
      <x:c r="AG35" s="18"/>
      <x:c r="AH35" s="24" t="str">
        <x:f>IF(A35="","",IF(AND(AI35&gt;=3,AI35&lt;=5,AJ35&lt;&gt;"",AK35&lt;&gt;"",AL35&lt;&gt;"",S35=AI35,COUNTIF($AJ35:$AN35,AJ35)=1,COUNTIF($AJ35:$AN35,AK35)=1,COUNTIF($AJ35:$AN35,AL35)=1,IF(AM35="",TRUE,COUNTIF($AJ35:$AN35,AM35)=1),IF(AN35="",TRUE,COUNTIF($AJ35:$AN35,AN35)=1),COUNTIFS(CRITERIA!$B$6:$B$205,A35,CRITERIA!$M$6:$M$205,AJ35,CRITERIA!$G$6:$G$205,"YES",CRITERIA!$L$6:$L$205,"VALID")=1,COUNTIFS(CRITERIA!$B$6:$B$205,A35,CRITERIA!$M$6:$M$205,AK35,CRITERIA!$G$6:$G$205,"YES",CRITERIA!$L$6:$L$205,"VALID")=1,COUNTIFS(CRITERIA!$B$6:$B$205,A35,CRITERIA!$M$6:$M$205,AL35,CRITERIA!$G$6:$G$205,"YES",CRITERIA!$L$6:$L$205,"VALID")=1,IF(AM35="",TRUE,COUNTIFS(CRITERIA!$B$6:$B$205,A35,CRITERIA!$M$6:$M$205,AM35,CRITERIA!$G$6:$G$205,"YES",CRITERIA!$L$6:$L$205,"VALID")=1),IF(AN35="",TRUE,COUNTIFS(CRITERIA!$B$6:$B$205,A35,CRITERIA!$M$6:$M$205,AN35,CRITERIA!$G$6:$G$205,"YES",CRITERIA!$L$6:$L$205,"VALID")=1)),"VALID","INVALID - CRITERIA PARITY"))</x:f>
      </x:c>
      <x:c r="AI35" s="24" t="n">
        <x:f>IF(AC35&lt;&gt;"",1,0)+IF(AD35&lt;&gt;"",1,0)+IF(AE35&lt;&gt;"",1,0)+IF(AF35&lt;&gt;"",1,0)+IF(AG35&lt;&gt;"",1,0)</x:f>
        <x:v>0</x:v>
      </x:c>
      <x:c r="AJ35" s="24" t="str">
        <x:f>IF(AC35="","",UPPER(TRIM(AC35)))</x:f>
      </x:c>
      <x:c r="AK35" s="24" t="str">
        <x:f>IF(AD35="","",UPPER(TRIM(AD35)))</x:f>
      </x:c>
      <x:c r="AL35" s="24" t="str">
        <x:f>IF(AE35="","",UPPER(TRIM(AE35)))</x:f>
      </x:c>
      <x:c r="AM35" s="24" t="str">
        <x:f>IF(AF35="","",UPPER(TRIM(AF35)))</x:f>
      </x:c>
      <x:c r="AN35" s="24" t="str">
        <x:f>IF(AG35="","",UPPER(TRIM(AG35)))</x:f>
      </x:c>
      <x:c r="AO35" s="24" t="str">
        <x:f>IF(A35="","",IF(COUNTIFS(ALTERNATIVES!$B$6:$B$205,A35,ALTERNATIVES!$C$6:$C$205,"DIRECT",ALTERNATIVES!$H$6:$H$205,"VALID")&gt;0,1,0))</x:f>
      </x:c>
      <x:c r="AP35" s="24" t="str">
        <x:f>IF(A35="","",IF(COUNTIFS(ALTERNATIVES!$B$6:$B$205,A35,ALTERNATIVES!$C$6:$C$205,"ADJACENT",ALTERNATIVES!$H$6:$H$205,"VALID")&gt;0,1,0))</x:f>
      </x:c>
      <x:c r="AQ35" s="24" t="str">
        <x:f>IF(A35="","",IF(COUNTIFS(ALTERNATIVES!$B$6:$B$205,A35,ALTERNATIVES!$C$6:$C$205,"SUBSTITUTE / SERVICE",ALTERNATIVES!$H$6:$H$205,"VALID")&gt;0,1,0))</x:f>
      </x:c>
      <x:c r="AR35" s="24" t="str">
        <x:f>IF(A35="","",IF(COUNTIFS(ALTERNATIVES!$B$6:$B$205,A35,ALTERNATIVES!$C$6:$C$205,"INTERNAL BUILD",ALTERNATIVES!$H$6:$H$205,"VALID")&gt;0,1,0))</x:f>
      </x:c>
      <x:c r="AS35" s="24" t="str">
        <x:f>IF(A35="","",IF(COUNTIFS(ALTERNATIVES!$B$6:$B$205,A35,ALTERNATIVES!$C$6:$C$205,"STATUS QUO",ALTERNATIVES!$H$6:$H$205,"VALID")&gt;0,1,0))</x:f>
      </x:c>
      <x:c r="AT35" s="24" t="str">
        <x:f>IF(A35="","",IF(R35&gt;=2,"VALID","INVALID - ALTERNATIVE DIVERSITY"))</x:f>
      </x:c>
    </x:row>
    <x:row r="36">
      <x:c r="A36" s="18"/>
      <x:c r="B36" s="18"/>
      <x:c r="C36" s="32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24" t="str">
        <x:f>IF(A36="","",IF(COUNTIF($A$6:$A$205,A36)=1,"VALID","INVALID - DUPLICATE DECISION ID"))</x:f>
      </x:c>
      <x:c r="O36" s="24" t="str">
        <x:f>IF(A36="","",IF(AND(B36&lt;&gt;"",C36&lt;&gt;"",D36&lt;&gt;"",E36&lt;&gt;"",F36&lt;&gt;"",G36&lt;&gt;"",H36&lt;&gt;"",K36&lt;&gt;"",L36&lt;&gt;"",M36&lt;&gt;"",Z36&lt;&gt;"",AC36&lt;&gt;"",AD36&lt;&gt;"",AE36&lt;&gt;""),"VALID","INVALID - REQUIRED FIELD"))</x:f>
      </x:c>
      <x:c r="P36" s="24" t="str">
        <x:f>IF(A36="","",IF(AND(OR(EXACT(I36,"CURRENT ATTRIBUTABLE OBSERVED"),EXACT(I36,"CURRENT ATTRIBUTABLE MIXED"),EXACT(I36,"CUSTOM")),IF(EXACT(I36,"CUSTOM"),W36&lt;&gt;"",TRUE)),"VALID","INVALID - EVIDENCE TOKEN / CUSTOM RULE"))</x:f>
      </x:c>
      <x:c r="Q36" s="24" t="str">
        <x:f>IF(A36="","",IF(OR(EXACT(J36,"YES"),EXACT(J36,"UNCLEAR"),EXACT(J36,"NO")),"VALID","INVALID - ACTION TOKEN"))</x:f>
      </x:c>
      <x:c r="R36" s="24" t="str">
        <x:f>IF(A36="","",SUM(AO36:AS36))</x:f>
      </x:c>
      <x:c r="S36" s="24" t="str">
        <x:f>IF(A36="","",COUNTIFS(CRITERIA!$B$6:$B$205,A36,CRITERIA!$G$6:$G$205,"YES",CRITERIA!$L$6:$L$205,"VALID"))</x:f>
      </x:c>
      <x:c r="T36" s="24" t="str">
        <x:f>IF(A36="","",IF(Q36&lt;&gt;"VALID","REPAIR CANVAS",IF(EXACT(J36,"NO"),"STOP - RESEARCH NOT JUSTIFIED",IF(OR(N36&lt;&gt;"VALID",O36&lt;&gt;"VALID",P36&lt;&gt;"VALID",Y36&lt;&gt;"VALID",AH36&lt;&gt;"VALID",AT36&lt;&gt;"VALID",EXACT(J36,"UNCLEAR"),X36&lt;&gt;"YES"),"REPAIR CANVAS","READY TO RESEARCH"))))</x:f>
      </x:c>
      <x:c r="U36" s="24" t="str">
        <x:f>IF(A36="","",IF(T36="READY TO RESEARCH","Freeze this Decision Contract, then conduct the Evidence Audit.",IF(T36="STOP - RESEARCH NOT JUSTIFIED","State the real purpose of the work or reopen the decision before competitor research.","Repair the named controls before collecting competitor evidence.")))</x:f>
      </x:c>
      <x:c r="V36" s="24" t="str">
        <x:f>IF(A36="","",IF(T36="READY TO RESEARCH","Decision ID "&amp;A36&amp;". By "&amp;TEXT(C36,"yyyy-mm-dd")&amp;", "&amp;B36&amp;" will decide whether to "&amp;D36&amp;" for "&amp;E36&amp;", within "&amp;F36&amp;" and "&amp;G36&amp;". Permitted alternative universe: "&amp;AA36&amp;". Explicit exclusions: "&amp;H36&amp;". Material criteria: "&amp;AB36&amp;". Hard constraints: "&amp;Z36&amp;". Evidence threshold: "&amp;I36&amp;IF(EXACT(I36,"CUSTOM")," - "&amp;W36,"")&amp;". Evidence may change: "&amp;K36&amp;". Reopen if "&amp;L36&amp;".","NOT READY - complete or repair the governed canvas before handoff."))</x:f>
      </x:c>
      <x:c r="W36" s="18"/>
      <x:c r="X36" s="18"/>
      <x:c r="Y36" s="24" t="str">
        <x:f>IF(A36="","",IF(OR(EXACT(X36,"YES"),EXACT(X36,"NO")),"VALID","INVALID - QUALITY TOKEN"))</x:f>
      </x:c>
      <x:c r="Z36" s="18"/>
      <x:c r="AA36" s="18" t="str">
        <x:f>IF(A36="","",IF(AT36&lt;&gt;"VALID","NOT READY - ALTERNATIVES",IF(AO36=1,"DIRECT","")&amp;IF(AP36=1,IF(AO36=1,"; ","")&amp;"ADJACENT","")&amp;IF(AQ36=1,IF(SUM(AO36:AP36)&gt;0,"; ","")&amp;"SUBSTITUTE / SERVICE","")&amp;IF(AR36=1,IF(SUM(AO36:AQ36)&gt;0,"; ","")&amp;"INTERNAL BUILD","")&amp;IF(AS36=1,IF(SUM(AO36:AR36)&gt;0,"; ","")&amp;"STATUS QUO","")))</x:f>
      </x:c>
      <x:c r="AB36" s="18" t="str">
        <x:f>IF(A36="","",IF(AH36&lt;&gt;"VALID","NOT READY - CRITERIA",AC36&amp;"; "&amp;AD36&amp;"; "&amp;AE36&amp;IF(AF36&lt;&gt;"","; "&amp;AF36,"")&amp;IF(AG36&lt;&gt;"","; "&amp;AG36,"")))</x:f>
      </x:c>
      <x:c r="AC36" s="18"/>
      <x:c r="AD36" s="18"/>
      <x:c r="AE36" s="18"/>
      <x:c r="AF36" s="18"/>
      <x:c r="AG36" s="18"/>
      <x:c r="AH36" s="24" t="str">
        <x:f>IF(A36="","",IF(AND(AI36&gt;=3,AI36&lt;=5,AJ36&lt;&gt;"",AK36&lt;&gt;"",AL36&lt;&gt;"",S36=AI36,COUNTIF($AJ36:$AN36,AJ36)=1,COUNTIF($AJ36:$AN36,AK36)=1,COUNTIF($AJ36:$AN36,AL36)=1,IF(AM36="",TRUE,COUNTIF($AJ36:$AN36,AM36)=1),IF(AN36="",TRUE,COUNTIF($AJ36:$AN36,AN36)=1),COUNTIFS(CRITERIA!$B$6:$B$205,A36,CRITERIA!$M$6:$M$205,AJ36,CRITERIA!$G$6:$G$205,"YES",CRITERIA!$L$6:$L$205,"VALID")=1,COUNTIFS(CRITERIA!$B$6:$B$205,A36,CRITERIA!$M$6:$M$205,AK36,CRITERIA!$G$6:$G$205,"YES",CRITERIA!$L$6:$L$205,"VALID")=1,COUNTIFS(CRITERIA!$B$6:$B$205,A36,CRITERIA!$M$6:$M$205,AL36,CRITERIA!$G$6:$G$205,"YES",CRITERIA!$L$6:$L$205,"VALID")=1,IF(AM36="",TRUE,COUNTIFS(CRITERIA!$B$6:$B$205,A36,CRITERIA!$M$6:$M$205,AM36,CRITERIA!$G$6:$G$205,"YES",CRITERIA!$L$6:$L$205,"VALID")=1),IF(AN36="",TRUE,COUNTIFS(CRITERIA!$B$6:$B$205,A36,CRITERIA!$M$6:$M$205,AN36,CRITERIA!$G$6:$G$205,"YES",CRITERIA!$L$6:$L$205,"VALID")=1)),"VALID","INVALID - CRITERIA PARITY"))</x:f>
      </x:c>
      <x:c r="AI36" s="24" t="n">
        <x:f>IF(AC36&lt;&gt;"",1,0)+IF(AD36&lt;&gt;"",1,0)+IF(AE36&lt;&gt;"",1,0)+IF(AF36&lt;&gt;"",1,0)+IF(AG36&lt;&gt;"",1,0)</x:f>
        <x:v>0</x:v>
      </x:c>
      <x:c r="AJ36" s="24" t="str">
        <x:f>IF(AC36="","",UPPER(TRIM(AC36)))</x:f>
      </x:c>
      <x:c r="AK36" s="24" t="str">
        <x:f>IF(AD36="","",UPPER(TRIM(AD36)))</x:f>
      </x:c>
      <x:c r="AL36" s="24" t="str">
        <x:f>IF(AE36="","",UPPER(TRIM(AE36)))</x:f>
      </x:c>
      <x:c r="AM36" s="24" t="str">
        <x:f>IF(AF36="","",UPPER(TRIM(AF36)))</x:f>
      </x:c>
      <x:c r="AN36" s="24" t="str">
        <x:f>IF(AG36="","",UPPER(TRIM(AG36)))</x:f>
      </x:c>
      <x:c r="AO36" s="24" t="str">
        <x:f>IF(A36="","",IF(COUNTIFS(ALTERNATIVES!$B$6:$B$205,A36,ALTERNATIVES!$C$6:$C$205,"DIRECT",ALTERNATIVES!$H$6:$H$205,"VALID")&gt;0,1,0))</x:f>
      </x:c>
      <x:c r="AP36" s="24" t="str">
        <x:f>IF(A36="","",IF(COUNTIFS(ALTERNATIVES!$B$6:$B$205,A36,ALTERNATIVES!$C$6:$C$205,"ADJACENT",ALTERNATIVES!$H$6:$H$205,"VALID")&gt;0,1,0))</x:f>
      </x:c>
      <x:c r="AQ36" s="24" t="str">
        <x:f>IF(A36="","",IF(COUNTIFS(ALTERNATIVES!$B$6:$B$205,A36,ALTERNATIVES!$C$6:$C$205,"SUBSTITUTE / SERVICE",ALTERNATIVES!$H$6:$H$205,"VALID")&gt;0,1,0))</x:f>
      </x:c>
      <x:c r="AR36" s="24" t="str">
        <x:f>IF(A36="","",IF(COUNTIFS(ALTERNATIVES!$B$6:$B$205,A36,ALTERNATIVES!$C$6:$C$205,"INTERNAL BUILD",ALTERNATIVES!$H$6:$H$205,"VALID")&gt;0,1,0))</x:f>
      </x:c>
      <x:c r="AS36" s="24" t="str">
        <x:f>IF(A36="","",IF(COUNTIFS(ALTERNATIVES!$B$6:$B$205,A36,ALTERNATIVES!$C$6:$C$205,"STATUS QUO",ALTERNATIVES!$H$6:$H$205,"VALID")&gt;0,1,0))</x:f>
      </x:c>
      <x:c r="AT36" s="24" t="str">
        <x:f>IF(A36="","",IF(R36&gt;=2,"VALID","INVALID - ALTERNATIVE DIVERSITY"))</x:f>
      </x:c>
    </x:row>
    <x:row r="37">
      <x:c r="A37" s="18"/>
      <x:c r="B37" s="18"/>
      <x:c r="C37" s="32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24" t="str">
        <x:f>IF(A37="","",IF(COUNTIF($A$6:$A$205,A37)=1,"VALID","INVALID - DUPLICATE DECISION ID"))</x:f>
      </x:c>
      <x:c r="O37" s="24" t="str">
        <x:f>IF(A37="","",IF(AND(B37&lt;&gt;"",C37&lt;&gt;"",D37&lt;&gt;"",E37&lt;&gt;"",F37&lt;&gt;"",G37&lt;&gt;"",H37&lt;&gt;"",K37&lt;&gt;"",L37&lt;&gt;"",M37&lt;&gt;"",Z37&lt;&gt;"",AC37&lt;&gt;"",AD37&lt;&gt;"",AE37&lt;&gt;""),"VALID","INVALID - REQUIRED FIELD"))</x:f>
      </x:c>
      <x:c r="P37" s="24" t="str">
        <x:f>IF(A37="","",IF(AND(OR(EXACT(I37,"CURRENT ATTRIBUTABLE OBSERVED"),EXACT(I37,"CURRENT ATTRIBUTABLE MIXED"),EXACT(I37,"CUSTOM")),IF(EXACT(I37,"CUSTOM"),W37&lt;&gt;"",TRUE)),"VALID","INVALID - EVIDENCE TOKEN / CUSTOM RULE"))</x:f>
      </x:c>
      <x:c r="Q37" s="24" t="str">
        <x:f>IF(A37="","",IF(OR(EXACT(J37,"YES"),EXACT(J37,"UNCLEAR"),EXACT(J37,"NO")),"VALID","INVALID - ACTION TOKEN"))</x:f>
      </x:c>
      <x:c r="R37" s="24" t="str">
        <x:f>IF(A37="","",SUM(AO37:AS37))</x:f>
      </x:c>
      <x:c r="S37" s="24" t="str">
        <x:f>IF(A37="","",COUNTIFS(CRITERIA!$B$6:$B$205,A37,CRITERIA!$G$6:$G$205,"YES",CRITERIA!$L$6:$L$205,"VALID"))</x:f>
      </x:c>
      <x:c r="T37" s="24" t="str">
        <x:f>IF(A37="","",IF(Q37&lt;&gt;"VALID","REPAIR CANVAS",IF(EXACT(J37,"NO"),"STOP - RESEARCH NOT JUSTIFIED",IF(OR(N37&lt;&gt;"VALID",O37&lt;&gt;"VALID",P37&lt;&gt;"VALID",Y37&lt;&gt;"VALID",AH37&lt;&gt;"VALID",AT37&lt;&gt;"VALID",EXACT(J37,"UNCLEAR"),X37&lt;&gt;"YES"),"REPAIR CANVAS","READY TO RESEARCH"))))</x:f>
      </x:c>
      <x:c r="U37" s="24" t="str">
        <x:f>IF(A37="","",IF(T37="READY TO RESEARCH","Freeze this Decision Contract, then conduct the Evidence Audit.",IF(T37="STOP - RESEARCH NOT JUSTIFIED","State the real purpose of the work or reopen the decision before competitor research.","Repair the named controls before collecting competitor evidence.")))</x:f>
      </x:c>
      <x:c r="V37" s="24" t="str">
        <x:f>IF(A37="","",IF(T37="READY TO RESEARCH","Decision ID "&amp;A37&amp;". By "&amp;TEXT(C37,"yyyy-mm-dd")&amp;", "&amp;B37&amp;" will decide whether to "&amp;D37&amp;" for "&amp;E37&amp;", within "&amp;F37&amp;" and "&amp;G37&amp;". Permitted alternative universe: "&amp;AA37&amp;". Explicit exclusions: "&amp;H37&amp;". Material criteria: "&amp;AB37&amp;". Hard constraints: "&amp;Z37&amp;". Evidence threshold: "&amp;I37&amp;IF(EXACT(I37,"CUSTOM")," - "&amp;W37,"")&amp;". Evidence may change: "&amp;K37&amp;". Reopen if "&amp;L37&amp;".","NOT READY - complete or repair the governed canvas before handoff."))</x:f>
      </x:c>
      <x:c r="W37" s="18"/>
      <x:c r="X37" s="18"/>
      <x:c r="Y37" s="24" t="str">
        <x:f>IF(A37="","",IF(OR(EXACT(X37,"YES"),EXACT(X37,"NO")),"VALID","INVALID - QUALITY TOKEN"))</x:f>
      </x:c>
      <x:c r="Z37" s="18"/>
      <x:c r="AA37" s="18" t="str">
        <x:f>IF(A37="","",IF(AT37&lt;&gt;"VALID","NOT READY - ALTERNATIVES",IF(AO37=1,"DIRECT","")&amp;IF(AP37=1,IF(AO37=1,"; ","")&amp;"ADJACENT","")&amp;IF(AQ37=1,IF(SUM(AO37:AP37)&gt;0,"; ","")&amp;"SUBSTITUTE / SERVICE","")&amp;IF(AR37=1,IF(SUM(AO37:AQ37)&gt;0,"; ","")&amp;"INTERNAL BUILD","")&amp;IF(AS37=1,IF(SUM(AO37:AR37)&gt;0,"; ","")&amp;"STATUS QUO","")))</x:f>
      </x:c>
      <x:c r="AB37" s="18" t="str">
        <x:f>IF(A37="","",IF(AH37&lt;&gt;"VALID","NOT READY - CRITERIA",AC37&amp;"; "&amp;AD37&amp;"; "&amp;AE37&amp;IF(AF37&lt;&gt;"","; "&amp;AF37,"")&amp;IF(AG37&lt;&gt;"","; "&amp;AG37,"")))</x:f>
      </x:c>
      <x:c r="AC37" s="18"/>
      <x:c r="AD37" s="18"/>
      <x:c r="AE37" s="18"/>
      <x:c r="AF37" s="18"/>
      <x:c r="AG37" s="18"/>
      <x:c r="AH37" s="24" t="str">
        <x:f>IF(A37="","",IF(AND(AI37&gt;=3,AI37&lt;=5,AJ37&lt;&gt;"",AK37&lt;&gt;"",AL37&lt;&gt;"",S37=AI37,COUNTIF($AJ37:$AN37,AJ37)=1,COUNTIF($AJ37:$AN37,AK37)=1,COUNTIF($AJ37:$AN37,AL37)=1,IF(AM37="",TRUE,COUNTIF($AJ37:$AN37,AM37)=1),IF(AN37="",TRUE,COUNTIF($AJ37:$AN37,AN37)=1),COUNTIFS(CRITERIA!$B$6:$B$205,A37,CRITERIA!$M$6:$M$205,AJ37,CRITERIA!$G$6:$G$205,"YES",CRITERIA!$L$6:$L$205,"VALID")=1,COUNTIFS(CRITERIA!$B$6:$B$205,A37,CRITERIA!$M$6:$M$205,AK37,CRITERIA!$G$6:$G$205,"YES",CRITERIA!$L$6:$L$205,"VALID")=1,COUNTIFS(CRITERIA!$B$6:$B$205,A37,CRITERIA!$M$6:$M$205,AL37,CRITERIA!$G$6:$G$205,"YES",CRITERIA!$L$6:$L$205,"VALID")=1,IF(AM37="",TRUE,COUNTIFS(CRITERIA!$B$6:$B$205,A37,CRITERIA!$M$6:$M$205,AM37,CRITERIA!$G$6:$G$205,"YES",CRITERIA!$L$6:$L$205,"VALID")=1),IF(AN37="",TRUE,COUNTIFS(CRITERIA!$B$6:$B$205,A37,CRITERIA!$M$6:$M$205,AN37,CRITERIA!$G$6:$G$205,"YES",CRITERIA!$L$6:$L$205,"VALID")=1)),"VALID","INVALID - CRITERIA PARITY"))</x:f>
      </x:c>
      <x:c r="AI37" s="24" t="n">
        <x:f>IF(AC37&lt;&gt;"",1,0)+IF(AD37&lt;&gt;"",1,0)+IF(AE37&lt;&gt;"",1,0)+IF(AF37&lt;&gt;"",1,0)+IF(AG37&lt;&gt;"",1,0)</x:f>
        <x:v>0</x:v>
      </x:c>
      <x:c r="AJ37" s="24" t="str">
        <x:f>IF(AC37="","",UPPER(TRIM(AC37)))</x:f>
      </x:c>
      <x:c r="AK37" s="24" t="str">
        <x:f>IF(AD37="","",UPPER(TRIM(AD37)))</x:f>
      </x:c>
      <x:c r="AL37" s="24" t="str">
        <x:f>IF(AE37="","",UPPER(TRIM(AE37)))</x:f>
      </x:c>
      <x:c r="AM37" s="24" t="str">
        <x:f>IF(AF37="","",UPPER(TRIM(AF37)))</x:f>
      </x:c>
      <x:c r="AN37" s="24" t="str">
        <x:f>IF(AG37="","",UPPER(TRIM(AG37)))</x:f>
      </x:c>
      <x:c r="AO37" s="24" t="str">
        <x:f>IF(A37="","",IF(COUNTIFS(ALTERNATIVES!$B$6:$B$205,A37,ALTERNATIVES!$C$6:$C$205,"DIRECT",ALTERNATIVES!$H$6:$H$205,"VALID")&gt;0,1,0))</x:f>
      </x:c>
      <x:c r="AP37" s="24" t="str">
        <x:f>IF(A37="","",IF(COUNTIFS(ALTERNATIVES!$B$6:$B$205,A37,ALTERNATIVES!$C$6:$C$205,"ADJACENT",ALTERNATIVES!$H$6:$H$205,"VALID")&gt;0,1,0))</x:f>
      </x:c>
      <x:c r="AQ37" s="24" t="str">
        <x:f>IF(A37="","",IF(COUNTIFS(ALTERNATIVES!$B$6:$B$205,A37,ALTERNATIVES!$C$6:$C$205,"SUBSTITUTE / SERVICE",ALTERNATIVES!$H$6:$H$205,"VALID")&gt;0,1,0))</x:f>
      </x:c>
      <x:c r="AR37" s="24" t="str">
        <x:f>IF(A37="","",IF(COUNTIFS(ALTERNATIVES!$B$6:$B$205,A37,ALTERNATIVES!$C$6:$C$205,"INTERNAL BUILD",ALTERNATIVES!$H$6:$H$205,"VALID")&gt;0,1,0))</x:f>
      </x:c>
      <x:c r="AS37" s="24" t="str">
        <x:f>IF(A37="","",IF(COUNTIFS(ALTERNATIVES!$B$6:$B$205,A37,ALTERNATIVES!$C$6:$C$205,"STATUS QUO",ALTERNATIVES!$H$6:$H$205,"VALID")&gt;0,1,0))</x:f>
      </x:c>
      <x:c r="AT37" s="24" t="str">
        <x:f>IF(A37="","",IF(R37&gt;=2,"VALID","INVALID - ALTERNATIVE DIVERSITY"))</x:f>
      </x:c>
    </x:row>
    <x:row r="38">
      <x:c r="A38" s="18"/>
      <x:c r="B38" s="18"/>
      <x:c r="C38" s="32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24" t="str">
        <x:f>IF(A38="","",IF(COUNTIF($A$6:$A$205,A38)=1,"VALID","INVALID - DUPLICATE DECISION ID"))</x:f>
      </x:c>
      <x:c r="O38" s="24" t="str">
        <x:f>IF(A38="","",IF(AND(B38&lt;&gt;"",C38&lt;&gt;"",D38&lt;&gt;"",E38&lt;&gt;"",F38&lt;&gt;"",G38&lt;&gt;"",H38&lt;&gt;"",K38&lt;&gt;"",L38&lt;&gt;"",M38&lt;&gt;"",Z38&lt;&gt;"",AC38&lt;&gt;"",AD38&lt;&gt;"",AE38&lt;&gt;""),"VALID","INVALID - REQUIRED FIELD"))</x:f>
      </x:c>
      <x:c r="P38" s="24" t="str">
        <x:f>IF(A38="","",IF(AND(OR(EXACT(I38,"CURRENT ATTRIBUTABLE OBSERVED"),EXACT(I38,"CURRENT ATTRIBUTABLE MIXED"),EXACT(I38,"CUSTOM")),IF(EXACT(I38,"CUSTOM"),W38&lt;&gt;"",TRUE)),"VALID","INVALID - EVIDENCE TOKEN / CUSTOM RULE"))</x:f>
      </x:c>
      <x:c r="Q38" s="24" t="str">
        <x:f>IF(A38="","",IF(OR(EXACT(J38,"YES"),EXACT(J38,"UNCLEAR"),EXACT(J38,"NO")),"VALID","INVALID - ACTION TOKEN"))</x:f>
      </x:c>
      <x:c r="R38" s="24" t="str">
        <x:f>IF(A38="","",SUM(AO38:AS38))</x:f>
      </x:c>
      <x:c r="S38" s="24" t="str">
        <x:f>IF(A38="","",COUNTIFS(CRITERIA!$B$6:$B$205,A38,CRITERIA!$G$6:$G$205,"YES",CRITERIA!$L$6:$L$205,"VALID"))</x:f>
      </x:c>
      <x:c r="T38" s="24" t="str">
        <x:f>IF(A38="","",IF(Q38&lt;&gt;"VALID","REPAIR CANVAS",IF(EXACT(J38,"NO"),"STOP - RESEARCH NOT JUSTIFIED",IF(OR(N38&lt;&gt;"VALID",O38&lt;&gt;"VALID",P38&lt;&gt;"VALID",Y38&lt;&gt;"VALID",AH38&lt;&gt;"VALID",AT38&lt;&gt;"VALID",EXACT(J38,"UNCLEAR"),X38&lt;&gt;"YES"),"REPAIR CANVAS","READY TO RESEARCH"))))</x:f>
      </x:c>
      <x:c r="U38" s="24" t="str">
        <x:f>IF(A38="","",IF(T38="READY TO RESEARCH","Freeze this Decision Contract, then conduct the Evidence Audit.",IF(T38="STOP - RESEARCH NOT JUSTIFIED","State the real purpose of the work or reopen the decision before competitor research.","Repair the named controls before collecting competitor evidence.")))</x:f>
      </x:c>
      <x:c r="V38" s="24" t="str">
        <x:f>IF(A38="","",IF(T38="READY TO RESEARCH","Decision ID "&amp;A38&amp;". By "&amp;TEXT(C38,"yyyy-mm-dd")&amp;", "&amp;B38&amp;" will decide whether to "&amp;D38&amp;" for "&amp;E38&amp;", within "&amp;F38&amp;" and "&amp;G38&amp;". Permitted alternative universe: "&amp;AA38&amp;". Explicit exclusions: "&amp;H38&amp;". Material criteria: "&amp;AB38&amp;". Hard constraints: "&amp;Z38&amp;". Evidence threshold: "&amp;I38&amp;IF(EXACT(I38,"CUSTOM")," - "&amp;W38,"")&amp;". Evidence may change: "&amp;K38&amp;". Reopen if "&amp;L38&amp;".","NOT READY - complete or repair the governed canvas before handoff."))</x:f>
      </x:c>
      <x:c r="W38" s="18"/>
      <x:c r="X38" s="18"/>
      <x:c r="Y38" s="24" t="str">
        <x:f>IF(A38="","",IF(OR(EXACT(X38,"YES"),EXACT(X38,"NO")),"VALID","INVALID - QUALITY TOKEN"))</x:f>
      </x:c>
      <x:c r="Z38" s="18"/>
      <x:c r="AA38" s="18" t="str">
        <x:f>IF(A38="","",IF(AT38&lt;&gt;"VALID","NOT READY - ALTERNATIVES",IF(AO38=1,"DIRECT","")&amp;IF(AP38=1,IF(AO38=1,"; ","")&amp;"ADJACENT","")&amp;IF(AQ38=1,IF(SUM(AO38:AP38)&gt;0,"; ","")&amp;"SUBSTITUTE / SERVICE","")&amp;IF(AR38=1,IF(SUM(AO38:AQ38)&gt;0,"; ","")&amp;"INTERNAL BUILD","")&amp;IF(AS38=1,IF(SUM(AO38:AR38)&gt;0,"; ","")&amp;"STATUS QUO","")))</x:f>
      </x:c>
      <x:c r="AB38" s="18" t="str">
        <x:f>IF(A38="","",IF(AH38&lt;&gt;"VALID","NOT READY - CRITERIA",AC38&amp;"; "&amp;AD38&amp;"; "&amp;AE38&amp;IF(AF38&lt;&gt;"","; "&amp;AF38,"")&amp;IF(AG38&lt;&gt;"","; "&amp;AG38,"")))</x:f>
      </x:c>
      <x:c r="AC38" s="18"/>
      <x:c r="AD38" s="18"/>
      <x:c r="AE38" s="18"/>
      <x:c r="AF38" s="18"/>
      <x:c r="AG38" s="18"/>
      <x:c r="AH38" s="24" t="str">
        <x:f>IF(A38="","",IF(AND(AI38&gt;=3,AI38&lt;=5,AJ38&lt;&gt;"",AK38&lt;&gt;"",AL38&lt;&gt;"",S38=AI38,COUNTIF($AJ38:$AN38,AJ38)=1,COUNTIF($AJ38:$AN38,AK38)=1,COUNTIF($AJ38:$AN38,AL38)=1,IF(AM38="",TRUE,COUNTIF($AJ38:$AN38,AM38)=1),IF(AN38="",TRUE,COUNTIF($AJ38:$AN38,AN38)=1),COUNTIFS(CRITERIA!$B$6:$B$205,A38,CRITERIA!$M$6:$M$205,AJ38,CRITERIA!$G$6:$G$205,"YES",CRITERIA!$L$6:$L$205,"VALID")=1,COUNTIFS(CRITERIA!$B$6:$B$205,A38,CRITERIA!$M$6:$M$205,AK38,CRITERIA!$G$6:$G$205,"YES",CRITERIA!$L$6:$L$205,"VALID")=1,COUNTIFS(CRITERIA!$B$6:$B$205,A38,CRITERIA!$M$6:$M$205,AL38,CRITERIA!$G$6:$G$205,"YES",CRITERIA!$L$6:$L$205,"VALID")=1,IF(AM38="",TRUE,COUNTIFS(CRITERIA!$B$6:$B$205,A38,CRITERIA!$M$6:$M$205,AM38,CRITERIA!$G$6:$G$205,"YES",CRITERIA!$L$6:$L$205,"VALID")=1),IF(AN38="",TRUE,COUNTIFS(CRITERIA!$B$6:$B$205,A38,CRITERIA!$M$6:$M$205,AN38,CRITERIA!$G$6:$G$205,"YES",CRITERIA!$L$6:$L$205,"VALID")=1)),"VALID","INVALID - CRITERIA PARITY"))</x:f>
      </x:c>
      <x:c r="AI38" s="24" t="n">
        <x:f>IF(AC38&lt;&gt;"",1,0)+IF(AD38&lt;&gt;"",1,0)+IF(AE38&lt;&gt;"",1,0)+IF(AF38&lt;&gt;"",1,0)+IF(AG38&lt;&gt;"",1,0)</x:f>
        <x:v>0</x:v>
      </x:c>
      <x:c r="AJ38" s="24" t="str">
        <x:f>IF(AC38="","",UPPER(TRIM(AC38)))</x:f>
      </x:c>
      <x:c r="AK38" s="24" t="str">
        <x:f>IF(AD38="","",UPPER(TRIM(AD38)))</x:f>
      </x:c>
      <x:c r="AL38" s="24" t="str">
        <x:f>IF(AE38="","",UPPER(TRIM(AE38)))</x:f>
      </x:c>
      <x:c r="AM38" s="24" t="str">
        <x:f>IF(AF38="","",UPPER(TRIM(AF38)))</x:f>
      </x:c>
      <x:c r="AN38" s="24" t="str">
        <x:f>IF(AG38="","",UPPER(TRIM(AG38)))</x:f>
      </x:c>
      <x:c r="AO38" s="24" t="str">
        <x:f>IF(A38="","",IF(COUNTIFS(ALTERNATIVES!$B$6:$B$205,A38,ALTERNATIVES!$C$6:$C$205,"DIRECT",ALTERNATIVES!$H$6:$H$205,"VALID")&gt;0,1,0))</x:f>
      </x:c>
      <x:c r="AP38" s="24" t="str">
        <x:f>IF(A38="","",IF(COUNTIFS(ALTERNATIVES!$B$6:$B$205,A38,ALTERNATIVES!$C$6:$C$205,"ADJACENT",ALTERNATIVES!$H$6:$H$205,"VALID")&gt;0,1,0))</x:f>
      </x:c>
      <x:c r="AQ38" s="24" t="str">
        <x:f>IF(A38="","",IF(COUNTIFS(ALTERNATIVES!$B$6:$B$205,A38,ALTERNATIVES!$C$6:$C$205,"SUBSTITUTE / SERVICE",ALTERNATIVES!$H$6:$H$205,"VALID")&gt;0,1,0))</x:f>
      </x:c>
      <x:c r="AR38" s="24" t="str">
        <x:f>IF(A38="","",IF(COUNTIFS(ALTERNATIVES!$B$6:$B$205,A38,ALTERNATIVES!$C$6:$C$205,"INTERNAL BUILD",ALTERNATIVES!$H$6:$H$205,"VALID")&gt;0,1,0))</x:f>
      </x:c>
      <x:c r="AS38" s="24" t="str">
        <x:f>IF(A38="","",IF(COUNTIFS(ALTERNATIVES!$B$6:$B$205,A38,ALTERNATIVES!$C$6:$C$205,"STATUS QUO",ALTERNATIVES!$H$6:$H$205,"VALID")&gt;0,1,0))</x:f>
      </x:c>
      <x:c r="AT38" s="24" t="str">
        <x:f>IF(A38="","",IF(R38&gt;=2,"VALID","INVALID - ALTERNATIVE DIVERSITY"))</x:f>
      </x:c>
    </x:row>
    <x:row r="39">
      <x:c r="A39" s="18"/>
      <x:c r="B39" s="18"/>
      <x:c r="C39" s="32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24" t="str">
        <x:f>IF(A39="","",IF(COUNTIF($A$6:$A$205,A39)=1,"VALID","INVALID - DUPLICATE DECISION ID"))</x:f>
      </x:c>
      <x:c r="O39" s="24" t="str">
        <x:f>IF(A39="","",IF(AND(B39&lt;&gt;"",C39&lt;&gt;"",D39&lt;&gt;"",E39&lt;&gt;"",F39&lt;&gt;"",G39&lt;&gt;"",H39&lt;&gt;"",K39&lt;&gt;"",L39&lt;&gt;"",M39&lt;&gt;"",Z39&lt;&gt;"",AC39&lt;&gt;"",AD39&lt;&gt;"",AE39&lt;&gt;""),"VALID","INVALID - REQUIRED FIELD"))</x:f>
      </x:c>
      <x:c r="P39" s="24" t="str">
        <x:f>IF(A39="","",IF(AND(OR(EXACT(I39,"CURRENT ATTRIBUTABLE OBSERVED"),EXACT(I39,"CURRENT ATTRIBUTABLE MIXED"),EXACT(I39,"CUSTOM")),IF(EXACT(I39,"CUSTOM"),W39&lt;&gt;"",TRUE)),"VALID","INVALID - EVIDENCE TOKEN / CUSTOM RULE"))</x:f>
      </x:c>
      <x:c r="Q39" s="24" t="str">
        <x:f>IF(A39="","",IF(OR(EXACT(J39,"YES"),EXACT(J39,"UNCLEAR"),EXACT(J39,"NO")),"VALID","INVALID - ACTION TOKEN"))</x:f>
      </x:c>
      <x:c r="R39" s="24" t="str">
        <x:f>IF(A39="","",SUM(AO39:AS39))</x:f>
      </x:c>
      <x:c r="S39" s="24" t="str">
        <x:f>IF(A39="","",COUNTIFS(CRITERIA!$B$6:$B$205,A39,CRITERIA!$G$6:$G$205,"YES",CRITERIA!$L$6:$L$205,"VALID"))</x:f>
      </x:c>
      <x:c r="T39" s="24" t="str">
        <x:f>IF(A39="","",IF(Q39&lt;&gt;"VALID","REPAIR CANVAS",IF(EXACT(J39,"NO"),"STOP - RESEARCH NOT JUSTIFIED",IF(OR(N39&lt;&gt;"VALID",O39&lt;&gt;"VALID",P39&lt;&gt;"VALID",Y39&lt;&gt;"VALID",AH39&lt;&gt;"VALID",AT39&lt;&gt;"VALID",EXACT(J39,"UNCLEAR"),X39&lt;&gt;"YES"),"REPAIR CANVAS","READY TO RESEARCH"))))</x:f>
      </x:c>
      <x:c r="U39" s="24" t="str">
        <x:f>IF(A39="","",IF(T39="READY TO RESEARCH","Freeze this Decision Contract, then conduct the Evidence Audit.",IF(T39="STOP - RESEARCH NOT JUSTIFIED","State the real purpose of the work or reopen the decision before competitor research.","Repair the named controls before collecting competitor evidence.")))</x:f>
      </x:c>
      <x:c r="V39" s="24" t="str">
        <x:f>IF(A39="","",IF(T39="READY TO RESEARCH","Decision ID "&amp;A39&amp;". By "&amp;TEXT(C39,"yyyy-mm-dd")&amp;", "&amp;B39&amp;" will decide whether to "&amp;D39&amp;" for "&amp;E39&amp;", within "&amp;F39&amp;" and "&amp;G39&amp;". Permitted alternative universe: "&amp;AA39&amp;". Explicit exclusions: "&amp;H39&amp;". Material criteria: "&amp;AB39&amp;". Hard constraints: "&amp;Z39&amp;". Evidence threshold: "&amp;I39&amp;IF(EXACT(I39,"CUSTOM")," - "&amp;W39,"")&amp;". Evidence may change: "&amp;K39&amp;". Reopen if "&amp;L39&amp;".","NOT READY - complete or repair the governed canvas before handoff."))</x:f>
      </x:c>
      <x:c r="W39" s="18"/>
      <x:c r="X39" s="18"/>
      <x:c r="Y39" s="24" t="str">
        <x:f>IF(A39="","",IF(OR(EXACT(X39,"YES"),EXACT(X39,"NO")),"VALID","INVALID - QUALITY TOKEN"))</x:f>
      </x:c>
      <x:c r="Z39" s="18"/>
      <x:c r="AA39" s="18" t="str">
        <x:f>IF(A39="","",IF(AT39&lt;&gt;"VALID","NOT READY - ALTERNATIVES",IF(AO39=1,"DIRECT","")&amp;IF(AP39=1,IF(AO39=1,"; ","")&amp;"ADJACENT","")&amp;IF(AQ39=1,IF(SUM(AO39:AP39)&gt;0,"; ","")&amp;"SUBSTITUTE / SERVICE","")&amp;IF(AR39=1,IF(SUM(AO39:AQ39)&gt;0,"; ","")&amp;"INTERNAL BUILD","")&amp;IF(AS39=1,IF(SUM(AO39:AR39)&gt;0,"; ","")&amp;"STATUS QUO","")))</x:f>
      </x:c>
      <x:c r="AB39" s="18" t="str">
        <x:f>IF(A39="","",IF(AH39&lt;&gt;"VALID","NOT READY - CRITERIA",AC39&amp;"; "&amp;AD39&amp;"; "&amp;AE39&amp;IF(AF39&lt;&gt;"","; "&amp;AF39,"")&amp;IF(AG39&lt;&gt;"","; "&amp;AG39,"")))</x:f>
      </x:c>
      <x:c r="AC39" s="18"/>
      <x:c r="AD39" s="18"/>
      <x:c r="AE39" s="18"/>
      <x:c r="AF39" s="18"/>
      <x:c r="AG39" s="18"/>
      <x:c r="AH39" s="24" t="str">
        <x:f>IF(A39="","",IF(AND(AI39&gt;=3,AI39&lt;=5,AJ39&lt;&gt;"",AK39&lt;&gt;"",AL39&lt;&gt;"",S39=AI39,COUNTIF($AJ39:$AN39,AJ39)=1,COUNTIF($AJ39:$AN39,AK39)=1,COUNTIF($AJ39:$AN39,AL39)=1,IF(AM39="",TRUE,COUNTIF($AJ39:$AN39,AM39)=1),IF(AN39="",TRUE,COUNTIF($AJ39:$AN39,AN39)=1),COUNTIFS(CRITERIA!$B$6:$B$205,A39,CRITERIA!$M$6:$M$205,AJ39,CRITERIA!$G$6:$G$205,"YES",CRITERIA!$L$6:$L$205,"VALID")=1,COUNTIFS(CRITERIA!$B$6:$B$205,A39,CRITERIA!$M$6:$M$205,AK39,CRITERIA!$G$6:$G$205,"YES",CRITERIA!$L$6:$L$205,"VALID")=1,COUNTIFS(CRITERIA!$B$6:$B$205,A39,CRITERIA!$M$6:$M$205,AL39,CRITERIA!$G$6:$G$205,"YES",CRITERIA!$L$6:$L$205,"VALID")=1,IF(AM39="",TRUE,COUNTIFS(CRITERIA!$B$6:$B$205,A39,CRITERIA!$M$6:$M$205,AM39,CRITERIA!$G$6:$G$205,"YES",CRITERIA!$L$6:$L$205,"VALID")=1),IF(AN39="",TRUE,COUNTIFS(CRITERIA!$B$6:$B$205,A39,CRITERIA!$M$6:$M$205,AN39,CRITERIA!$G$6:$G$205,"YES",CRITERIA!$L$6:$L$205,"VALID")=1)),"VALID","INVALID - CRITERIA PARITY"))</x:f>
      </x:c>
      <x:c r="AI39" s="24" t="n">
        <x:f>IF(AC39&lt;&gt;"",1,0)+IF(AD39&lt;&gt;"",1,0)+IF(AE39&lt;&gt;"",1,0)+IF(AF39&lt;&gt;"",1,0)+IF(AG39&lt;&gt;"",1,0)</x:f>
        <x:v>0</x:v>
      </x:c>
      <x:c r="AJ39" s="24" t="str">
        <x:f>IF(AC39="","",UPPER(TRIM(AC39)))</x:f>
      </x:c>
      <x:c r="AK39" s="24" t="str">
        <x:f>IF(AD39="","",UPPER(TRIM(AD39)))</x:f>
      </x:c>
      <x:c r="AL39" s="24" t="str">
        <x:f>IF(AE39="","",UPPER(TRIM(AE39)))</x:f>
      </x:c>
      <x:c r="AM39" s="24" t="str">
        <x:f>IF(AF39="","",UPPER(TRIM(AF39)))</x:f>
      </x:c>
      <x:c r="AN39" s="24" t="str">
        <x:f>IF(AG39="","",UPPER(TRIM(AG39)))</x:f>
      </x:c>
      <x:c r="AO39" s="24" t="str">
        <x:f>IF(A39="","",IF(COUNTIFS(ALTERNATIVES!$B$6:$B$205,A39,ALTERNATIVES!$C$6:$C$205,"DIRECT",ALTERNATIVES!$H$6:$H$205,"VALID")&gt;0,1,0))</x:f>
      </x:c>
      <x:c r="AP39" s="24" t="str">
        <x:f>IF(A39="","",IF(COUNTIFS(ALTERNATIVES!$B$6:$B$205,A39,ALTERNATIVES!$C$6:$C$205,"ADJACENT",ALTERNATIVES!$H$6:$H$205,"VALID")&gt;0,1,0))</x:f>
      </x:c>
      <x:c r="AQ39" s="24" t="str">
        <x:f>IF(A39="","",IF(COUNTIFS(ALTERNATIVES!$B$6:$B$205,A39,ALTERNATIVES!$C$6:$C$205,"SUBSTITUTE / SERVICE",ALTERNATIVES!$H$6:$H$205,"VALID")&gt;0,1,0))</x:f>
      </x:c>
      <x:c r="AR39" s="24" t="str">
        <x:f>IF(A39="","",IF(COUNTIFS(ALTERNATIVES!$B$6:$B$205,A39,ALTERNATIVES!$C$6:$C$205,"INTERNAL BUILD",ALTERNATIVES!$H$6:$H$205,"VALID")&gt;0,1,0))</x:f>
      </x:c>
      <x:c r="AS39" s="24" t="str">
        <x:f>IF(A39="","",IF(COUNTIFS(ALTERNATIVES!$B$6:$B$205,A39,ALTERNATIVES!$C$6:$C$205,"STATUS QUO",ALTERNATIVES!$H$6:$H$205,"VALID")&gt;0,1,0))</x:f>
      </x:c>
      <x:c r="AT39" s="24" t="str">
        <x:f>IF(A39="","",IF(R39&gt;=2,"VALID","INVALID - ALTERNATIVE DIVERSITY"))</x:f>
      </x:c>
    </x:row>
    <x:row r="40">
      <x:c r="A40" s="18"/>
      <x:c r="B40" s="18"/>
      <x:c r="C40" s="32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24" t="str">
        <x:f>IF(A40="","",IF(COUNTIF($A$6:$A$205,A40)=1,"VALID","INVALID - DUPLICATE DECISION ID"))</x:f>
      </x:c>
      <x:c r="O40" s="24" t="str">
        <x:f>IF(A40="","",IF(AND(B40&lt;&gt;"",C40&lt;&gt;"",D40&lt;&gt;"",E40&lt;&gt;"",F40&lt;&gt;"",G40&lt;&gt;"",H40&lt;&gt;"",K40&lt;&gt;"",L40&lt;&gt;"",M40&lt;&gt;"",Z40&lt;&gt;"",AC40&lt;&gt;"",AD40&lt;&gt;"",AE40&lt;&gt;""),"VALID","INVALID - REQUIRED FIELD"))</x:f>
      </x:c>
      <x:c r="P40" s="24" t="str">
        <x:f>IF(A40="","",IF(AND(OR(EXACT(I40,"CURRENT ATTRIBUTABLE OBSERVED"),EXACT(I40,"CURRENT ATTRIBUTABLE MIXED"),EXACT(I40,"CUSTOM")),IF(EXACT(I40,"CUSTOM"),W40&lt;&gt;"",TRUE)),"VALID","INVALID - EVIDENCE TOKEN / CUSTOM RULE"))</x:f>
      </x:c>
      <x:c r="Q40" s="24" t="str">
        <x:f>IF(A40="","",IF(OR(EXACT(J40,"YES"),EXACT(J40,"UNCLEAR"),EXACT(J40,"NO")),"VALID","INVALID - ACTION TOKEN"))</x:f>
      </x:c>
      <x:c r="R40" s="24" t="str">
        <x:f>IF(A40="","",SUM(AO40:AS40))</x:f>
      </x:c>
      <x:c r="S40" s="24" t="str">
        <x:f>IF(A40="","",COUNTIFS(CRITERIA!$B$6:$B$205,A40,CRITERIA!$G$6:$G$205,"YES",CRITERIA!$L$6:$L$205,"VALID"))</x:f>
      </x:c>
      <x:c r="T40" s="24" t="str">
        <x:f>IF(A40="","",IF(Q40&lt;&gt;"VALID","REPAIR CANVAS",IF(EXACT(J40,"NO"),"STOP - RESEARCH NOT JUSTIFIED",IF(OR(N40&lt;&gt;"VALID",O40&lt;&gt;"VALID",P40&lt;&gt;"VALID",Y40&lt;&gt;"VALID",AH40&lt;&gt;"VALID",AT40&lt;&gt;"VALID",EXACT(J40,"UNCLEAR"),X40&lt;&gt;"YES"),"REPAIR CANVAS","READY TO RESEARCH"))))</x:f>
      </x:c>
      <x:c r="U40" s="24" t="str">
        <x:f>IF(A40="","",IF(T40="READY TO RESEARCH","Freeze this Decision Contract, then conduct the Evidence Audit.",IF(T40="STOP - RESEARCH NOT JUSTIFIED","State the real purpose of the work or reopen the decision before competitor research.","Repair the named controls before collecting competitor evidence.")))</x:f>
      </x:c>
      <x:c r="V40" s="24" t="str">
        <x:f>IF(A40="","",IF(T40="READY TO RESEARCH","Decision ID "&amp;A40&amp;". By "&amp;TEXT(C40,"yyyy-mm-dd")&amp;", "&amp;B40&amp;" will decide whether to "&amp;D40&amp;" for "&amp;E40&amp;", within "&amp;F40&amp;" and "&amp;G40&amp;". Permitted alternative universe: "&amp;AA40&amp;". Explicit exclusions: "&amp;H40&amp;". Material criteria: "&amp;AB40&amp;". Hard constraints: "&amp;Z40&amp;". Evidence threshold: "&amp;I40&amp;IF(EXACT(I40,"CUSTOM")," - "&amp;W40,"")&amp;". Evidence may change: "&amp;K40&amp;". Reopen if "&amp;L40&amp;".","NOT READY - complete or repair the governed canvas before handoff."))</x:f>
      </x:c>
      <x:c r="W40" s="18"/>
      <x:c r="X40" s="18"/>
      <x:c r="Y40" s="24" t="str">
        <x:f>IF(A40="","",IF(OR(EXACT(X40,"YES"),EXACT(X40,"NO")),"VALID","INVALID - QUALITY TOKEN"))</x:f>
      </x:c>
      <x:c r="Z40" s="18"/>
      <x:c r="AA40" s="18" t="str">
        <x:f>IF(A40="","",IF(AT40&lt;&gt;"VALID","NOT READY - ALTERNATIVES",IF(AO40=1,"DIRECT","")&amp;IF(AP40=1,IF(AO40=1,"; ","")&amp;"ADJACENT","")&amp;IF(AQ40=1,IF(SUM(AO40:AP40)&gt;0,"; ","")&amp;"SUBSTITUTE / SERVICE","")&amp;IF(AR40=1,IF(SUM(AO40:AQ40)&gt;0,"; ","")&amp;"INTERNAL BUILD","")&amp;IF(AS40=1,IF(SUM(AO40:AR40)&gt;0,"; ","")&amp;"STATUS QUO","")))</x:f>
      </x:c>
      <x:c r="AB40" s="18" t="str">
        <x:f>IF(A40="","",IF(AH40&lt;&gt;"VALID","NOT READY - CRITERIA",AC40&amp;"; "&amp;AD40&amp;"; "&amp;AE40&amp;IF(AF40&lt;&gt;"","; "&amp;AF40,"")&amp;IF(AG40&lt;&gt;"","; "&amp;AG40,"")))</x:f>
      </x:c>
      <x:c r="AC40" s="18"/>
      <x:c r="AD40" s="18"/>
      <x:c r="AE40" s="18"/>
      <x:c r="AF40" s="18"/>
      <x:c r="AG40" s="18"/>
      <x:c r="AH40" s="24" t="str">
        <x:f>IF(A40="","",IF(AND(AI40&gt;=3,AI40&lt;=5,AJ40&lt;&gt;"",AK40&lt;&gt;"",AL40&lt;&gt;"",S40=AI40,COUNTIF($AJ40:$AN40,AJ40)=1,COUNTIF($AJ40:$AN40,AK40)=1,COUNTIF($AJ40:$AN40,AL40)=1,IF(AM40="",TRUE,COUNTIF($AJ40:$AN40,AM40)=1),IF(AN40="",TRUE,COUNTIF($AJ40:$AN40,AN40)=1),COUNTIFS(CRITERIA!$B$6:$B$205,A40,CRITERIA!$M$6:$M$205,AJ40,CRITERIA!$G$6:$G$205,"YES",CRITERIA!$L$6:$L$205,"VALID")=1,COUNTIFS(CRITERIA!$B$6:$B$205,A40,CRITERIA!$M$6:$M$205,AK40,CRITERIA!$G$6:$G$205,"YES",CRITERIA!$L$6:$L$205,"VALID")=1,COUNTIFS(CRITERIA!$B$6:$B$205,A40,CRITERIA!$M$6:$M$205,AL40,CRITERIA!$G$6:$G$205,"YES",CRITERIA!$L$6:$L$205,"VALID")=1,IF(AM40="",TRUE,COUNTIFS(CRITERIA!$B$6:$B$205,A40,CRITERIA!$M$6:$M$205,AM40,CRITERIA!$G$6:$G$205,"YES",CRITERIA!$L$6:$L$205,"VALID")=1),IF(AN40="",TRUE,COUNTIFS(CRITERIA!$B$6:$B$205,A40,CRITERIA!$M$6:$M$205,AN40,CRITERIA!$G$6:$G$205,"YES",CRITERIA!$L$6:$L$205,"VALID")=1)),"VALID","INVALID - CRITERIA PARITY"))</x:f>
      </x:c>
      <x:c r="AI40" s="24" t="n">
        <x:f>IF(AC40&lt;&gt;"",1,0)+IF(AD40&lt;&gt;"",1,0)+IF(AE40&lt;&gt;"",1,0)+IF(AF40&lt;&gt;"",1,0)+IF(AG40&lt;&gt;"",1,0)</x:f>
        <x:v>0</x:v>
      </x:c>
      <x:c r="AJ40" s="24" t="str">
        <x:f>IF(AC40="","",UPPER(TRIM(AC40)))</x:f>
      </x:c>
      <x:c r="AK40" s="24" t="str">
        <x:f>IF(AD40="","",UPPER(TRIM(AD40)))</x:f>
      </x:c>
      <x:c r="AL40" s="24" t="str">
        <x:f>IF(AE40="","",UPPER(TRIM(AE40)))</x:f>
      </x:c>
      <x:c r="AM40" s="24" t="str">
        <x:f>IF(AF40="","",UPPER(TRIM(AF40)))</x:f>
      </x:c>
      <x:c r="AN40" s="24" t="str">
        <x:f>IF(AG40="","",UPPER(TRIM(AG40)))</x:f>
      </x:c>
      <x:c r="AO40" s="24" t="str">
        <x:f>IF(A40="","",IF(COUNTIFS(ALTERNATIVES!$B$6:$B$205,A40,ALTERNATIVES!$C$6:$C$205,"DIRECT",ALTERNATIVES!$H$6:$H$205,"VALID")&gt;0,1,0))</x:f>
      </x:c>
      <x:c r="AP40" s="24" t="str">
        <x:f>IF(A40="","",IF(COUNTIFS(ALTERNATIVES!$B$6:$B$205,A40,ALTERNATIVES!$C$6:$C$205,"ADJACENT",ALTERNATIVES!$H$6:$H$205,"VALID")&gt;0,1,0))</x:f>
      </x:c>
      <x:c r="AQ40" s="24" t="str">
        <x:f>IF(A40="","",IF(COUNTIFS(ALTERNATIVES!$B$6:$B$205,A40,ALTERNATIVES!$C$6:$C$205,"SUBSTITUTE / SERVICE",ALTERNATIVES!$H$6:$H$205,"VALID")&gt;0,1,0))</x:f>
      </x:c>
      <x:c r="AR40" s="24" t="str">
        <x:f>IF(A40="","",IF(COUNTIFS(ALTERNATIVES!$B$6:$B$205,A40,ALTERNATIVES!$C$6:$C$205,"INTERNAL BUILD",ALTERNATIVES!$H$6:$H$205,"VALID")&gt;0,1,0))</x:f>
      </x:c>
      <x:c r="AS40" s="24" t="str">
        <x:f>IF(A40="","",IF(COUNTIFS(ALTERNATIVES!$B$6:$B$205,A40,ALTERNATIVES!$C$6:$C$205,"STATUS QUO",ALTERNATIVES!$H$6:$H$205,"VALID")&gt;0,1,0))</x:f>
      </x:c>
      <x:c r="AT40" s="24" t="str">
        <x:f>IF(A40="","",IF(R40&gt;=2,"VALID","INVALID - ALTERNATIVE DIVERSITY"))</x:f>
      </x:c>
    </x:row>
    <x:row r="41">
      <x:c r="A41" s="18"/>
      <x:c r="B41" s="18"/>
      <x:c r="C41" s="32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24" t="str">
        <x:f>IF(A41="","",IF(COUNTIF($A$6:$A$205,A41)=1,"VALID","INVALID - DUPLICATE DECISION ID"))</x:f>
      </x:c>
      <x:c r="O41" s="24" t="str">
        <x:f>IF(A41="","",IF(AND(B41&lt;&gt;"",C41&lt;&gt;"",D41&lt;&gt;"",E41&lt;&gt;"",F41&lt;&gt;"",G41&lt;&gt;"",H41&lt;&gt;"",K41&lt;&gt;"",L41&lt;&gt;"",M41&lt;&gt;"",Z41&lt;&gt;"",AC41&lt;&gt;"",AD41&lt;&gt;"",AE41&lt;&gt;""),"VALID","INVALID - REQUIRED FIELD"))</x:f>
      </x:c>
      <x:c r="P41" s="24" t="str">
        <x:f>IF(A41="","",IF(AND(OR(EXACT(I41,"CURRENT ATTRIBUTABLE OBSERVED"),EXACT(I41,"CURRENT ATTRIBUTABLE MIXED"),EXACT(I41,"CUSTOM")),IF(EXACT(I41,"CUSTOM"),W41&lt;&gt;"",TRUE)),"VALID","INVALID - EVIDENCE TOKEN / CUSTOM RULE"))</x:f>
      </x:c>
      <x:c r="Q41" s="24" t="str">
        <x:f>IF(A41="","",IF(OR(EXACT(J41,"YES"),EXACT(J41,"UNCLEAR"),EXACT(J41,"NO")),"VALID","INVALID - ACTION TOKEN"))</x:f>
      </x:c>
      <x:c r="R41" s="24" t="str">
        <x:f>IF(A41="","",SUM(AO41:AS41))</x:f>
      </x:c>
      <x:c r="S41" s="24" t="str">
        <x:f>IF(A41="","",COUNTIFS(CRITERIA!$B$6:$B$205,A41,CRITERIA!$G$6:$G$205,"YES",CRITERIA!$L$6:$L$205,"VALID"))</x:f>
      </x:c>
      <x:c r="T41" s="24" t="str">
        <x:f>IF(A41="","",IF(Q41&lt;&gt;"VALID","REPAIR CANVAS",IF(EXACT(J41,"NO"),"STOP - RESEARCH NOT JUSTIFIED",IF(OR(N41&lt;&gt;"VALID",O41&lt;&gt;"VALID",P41&lt;&gt;"VALID",Y41&lt;&gt;"VALID",AH41&lt;&gt;"VALID",AT41&lt;&gt;"VALID",EXACT(J41,"UNCLEAR"),X41&lt;&gt;"YES"),"REPAIR CANVAS","READY TO RESEARCH"))))</x:f>
      </x:c>
      <x:c r="U41" s="24" t="str">
        <x:f>IF(A41="","",IF(T41="READY TO RESEARCH","Freeze this Decision Contract, then conduct the Evidence Audit.",IF(T41="STOP - RESEARCH NOT JUSTIFIED","State the real purpose of the work or reopen the decision before competitor research.","Repair the named controls before collecting competitor evidence.")))</x:f>
      </x:c>
      <x:c r="V41" s="24" t="str">
        <x:f>IF(A41="","",IF(T41="READY TO RESEARCH","Decision ID "&amp;A41&amp;". By "&amp;TEXT(C41,"yyyy-mm-dd")&amp;", "&amp;B41&amp;" will decide whether to "&amp;D41&amp;" for "&amp;E41&amp;", within "&amp;F41&amp;" and "&amp;G41&amp;". Permitted alternative universe: "&amp;AA41&amp;". Explicit exclusions: "&amp;H41&amp;". Material criteria: "&amp;AB41&amp;". Hard constraints: "&amp;Z41&amp;". Evidence threshold: "&amp;I41&amp;IF(EXACT(I41,"CUSTOM")," - "&amp;W41,"")&amp;". Evidence may change: "&amp;K41&amp;". Reopen if "&amp;L41&amp;".","NOT READY - complete or repair the governed canvas before handoff."))</x:f>
      </x:c>
      <x:c r="W41" s="18"/>
      <x:c r="X41" s="18"/>
      <x:c r="Y41" s="24" t="str">
        <x:f>IF(A41="","",IF(OR(EXACT(X41,"YES"),EXACT(X41,"NO")),"VALID","INVALID - QUALITY TOKEN"))</x:f>
      </x:c>
      <x:c r="Z41" s="18"/>
      <x:c r="AA41" s="18" t="str">
        <x:f>IF(A41="","",IF(AT41&lt;&gt;"VALID","NOT READY - ALTERNATIVES",IF(AO41=1,"DIRECT","")&amp;IF(AP41=1,IF(AO41=1,"; ","")&amp;"ADJACENT","")&amp;IF(AQ41=1,IF(SUM(AO41:AP41)&gt;0,"; ","")&amp;"SUBSTITUTE / SERVICE","")&amp;IF(AR41=1,IF(SUM(AO41:AQ41)&gt;0,"; ","")&amp;"INTERNAL BUILD","")&amp;IF(AS41=1,IF(SUM(AO41:AR41)&gt;0,"; ","")&amp;"STATUS QUO","")))</x:f>
      </x:c>
      <x:c r="AB41" s="18" t="str">
        <x:f>IF(A41="","",IF(AH41&lt;&gt;"VALID","NOT READY - CRITERIA",AC41&amp;"; "&amp;AD41&amp;"; "&amp;AE41&amp;IF(AF41&lt;&gt;"","; "&amp;AF41,"")&amp;IF(AG41&lt;&gt;"","; "&amp;AG41,"")))</x:f>
      </x:c>
      <x:c r="AC41" s="18"/>
      <x:c r="AD41" s="18"/>
      <x:c r="AE41" s="18"/>
      <x:c r="AF41" s="18"/>
      <x:c r="AG41" s="18"/>
      <x:c r="AH41" s="24" t="str">
        <x:f>IF(A41="","",IF(AND(AI41&gt;=3,AI41&lt;=5,AJ41&lt;&gt;"",AK41&lt;&gt;"",AL41&lt;&gt;"",S41=AI41,COUNTIF($AJ41:$AN41,AJ41)=1,COUNTIF($AJ41:$AN41,AK41)=1,COUNTIF($AJ41:$AN41,AL41)=1,IF(AM41="",TRUE,COUNTIF($AJ41:$AN41,AM41)=1),IF(AN41="",TRUE,COUNTIF($AJ41:$AN41,AN41)=1),COUNTIFS(CRITERIA!$B$6:$B$205,A41,CRITERIA!$M$6:$M$205,AJ41,CRITERIA!$G$6:$G$205,"YES",CRITERIA!$L$6:$L$205,"VALID")=1,COUNTIFS(CRITERIA!$B$6:$B$205,A41,CRITERIA!$M$6:$M$205,AK41,CRITERIA!$G$6:$G$205,"YES",CRITERIA!$L$6:$L$205,"VALID")=1,COUNTIFS(CRITERIA!$B$6:$B$205,A41,CRITERIA!$M$6:$M$205,AL41,CRITERIA!$G$6:$G$205,"YES",CRITERIA!$L$6:$L$205,"VALID")=1,IF(AM41="",TRUE,COUNTIFS(CRITERIA!$B$6:$B$205,A41,CRITERIA!$M$6:$M$205,AM41,CRITERIA!$G$6:$G$205,"YES",CRITERIA!$L$6:$L$205,"VALID")=1),IF(AN41="",TRUE,COUNTIFS(CRITERIA!$B$6:$B$205,A41,CRITERIA!$M$6:$M$205,AN41,CRITERIA!$G$6:$G$205,"YES",CRITERIA!$L$6:$L$205,"VALID")=1)),"VALID","INVALID - CRITERIA PARITY"))</x:f>
      </x:c>
      <x:c r="AI41" s="24" t="n">
        <x:f>IF(AC41&lt;&gt;"",1,0)+IF(AD41&lt;&gt;"",1,0)+IF(AE41&lt;&gt;"",1,0)+IF(AF41&lt;&gt;"",1,0)+IF(AG41&lt;&gt;"",1,0)</x:f>
        <x:v>0</x:v>
      </x:c>
      <x:c r="AJ41" s="24" t="str">
        <x:f>IF(AC41="","",UPPER(TRIM(AC41)))</x:f>
      </x:c>
      <x:c r="AK41" s="24" t="str">
        <x:f>IF(AD41="","",UPPER(TRIM(AD41)))</x:f>
      </x:c>
      <x:c r="AL41" s="24" t="str">
        <x:f>IF(AE41="","",UPPER(TRIM(AE41)))</x:f>
      </x:c>
      <x:c r="AM41" s="24" t="str">
        <x:f>IF(AF41="","",UPPER(TRIM(AF41)))</x:f>
      </x:c>
      <x:c r="AN41" s="24" t="str">
        <x:f>IF(AG41="","",UPPER(TRIM(AG41)))</x:f>
      </x:c>
      <x:c r="AO41" s="24" t="str">
        <x:f>IF(A41="","",IF(COUNTIFS(ALTERNATIVES!$B$6:$B$205,A41,ALTERNATIVES!$C$6:$C$205,"DIRECT",ALTERNATIVES!$H$6:$H$205,"VALID")&gt;0,1,0))</x:f>
      </x:c>
      <x:c r="AP41" s="24" t="str">
        <x:f>IF(A41="","",IF(COUNTIFS(ALTERNATIVES!$B$6:$B$205,A41,ALTERNATIVES!$C$6:$C$205,"ADJACENT",ALTERNATIVES!$H$6:$H$205,"VALID")&gt;0,1,0))</x:f>
      </x:c>
      <x:c r="AQ41" s="24" t="str">
        <x:f>IF(A41="","",IF(COUNTIFS(ALTERNATIVES!$B$6:$B$205,A41,ALTERNATIVES!$C$6:$C$205,"SUBSTITUTE / SERVICE",ALTERNATIVES!$H$6:$H$205,"VALID")&gt;0,1,0))</x:f>
      </x:c>
      <x:c r="AR41" s="24" t="str">
        <x:f>IF(A41="","",IF(COUNTIFS(ALTERNATIVES!$B$6:$B$205,A41,ALTERNATIVES!$C$6:$C$205,"INTERNAL BUILD",ALTERNATIVES!$H$6:$H$205,"VALID")&gt;0,1,0))</x:f>
      </x:c>
      <x:c r="AS41" s="24" t="str">
        <x:f>IF(A41="","",IF(COUNTIFS(ALTERNATIVES!$B$6:$B$205,A41,ALTERNATIVES!$C$6:$C$205,"STATUS QUO",ALTERNATIVES!$H$6:$H$205,"VALID")&gt;0,1,0))</x:f>
      </x:c>
      <x:c r="AT41" s="24" t="str">
        <x:f>IF(A41="","",IF(R41&gt;=2,"VALID","INVALID - ALTERNATIVE DIVERSITY"))</x:f>
      </x:c>
    </x:row>
    <x:row r="42">
      <x:c r="A42" s="18"/>
      <x:c r="B42" s="18"/>
      <x:c r="C42" s="32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24" t="str">
        <x:f>IF(A42="","",IF(COUNTIF($A$6:$A$205,A42)=1,"VALID","INVALID - DUPLICATE DECISION ID"))</x:f>
      </x:c>
      <x:c r="O42" s="24" t="str">
        <x:f>IF(A42="","",IF(AND(B42&lt;&gt;"",C42&lt;&gt;"",D42&lt;&gt;"",E42&lt;&gt;"",F42&lt;&gt;"",G42&lt;&gt;"",H42&lt;&gt;"",K42&lt;&gt;"",L42&lt;&gt;"",M42&lt;&gt;"",Z42&lt;&gt;"",AC42&lt;&gt;"",AD42&lt;&gt;"",AE42&lt;&gt;""),"VALID","INVALID - REQUIRED FIELD"))</x:f>
      </x:c>
      <x:c r="P42" s="24" t="str">
        <x:f>IF(A42="","",IF(AND(OR(EXACT(I42,"CURRENT ATTRIBUTABLE OBSERVED"),EXACT(I42,"CURRENT ATTRIBUTABLE MIXED"),EXACT(I42,"CUSTOM")),IF(EXACT(I42,"CUSTOM"),W42&lt;&gt;"",TRUE)),"VALID","INVALID - EVIDENCE TOKEN / CUSTOM RULE"))</x:f>
      </x:c>
      <x:c r="Q42" s="24" t="str">
        <x:f>IF(A42="","",IF(OR(EXACT(J42,"YES"),EXACT(J42,"UNCLEAR"),EXACT(J42,"NO")),"VALID","INVALID - ACTION TOKEN"))</x:f>
      </x:c>
      <x:c r="R42" s="24" t="str">
        <x:f>IF(A42="","",SUM(AO42:AS42))</x:f>
      </x:c>
      <x:c r="S42" s="24" t="str">
        <x:f>IF(A42="","",COUNTIFS(CRITERIA!$B$6:$B$205,A42,CRITERIA!$G$6:$G$205,"YES",CRITERIA!$L$6:$L$205,"VALID"))</x:f>
      </x:c>
      <x:c r="T42" s="24" t="str">
        <x:f>IF(A42="","",IF(Q42&lt;&gt;"VALID","REPAIR CANVAS",IF(EXACT(J42,"NO"),"STOP - RESEARCH NOT JUSTIFIED",IF(OR(N42&lt;&gt;"VALID",O42&lt;&gt;"VALID",P42&lt;&gt;"VALID",Y42&lt;&gt;"VALID",AH42&lt;&gt;"VALID",AT42&lt;&gt;"VALID",EXACT(J42,"UNCLEAR"),X42&lt;&gt;"YES"),"REPAIR CANVAS","READY TO RESEARCH"))))</x:f>
      </x:c>
      <x:c r="U42" s="24" t="str">
        <x:f>IF(A42="","",IF(T42="READY TO RESEARCH","Freeze this Decision Contract, then conduct the Evidence Audit.",IF(T42="STOP - RESEARCH NOT JUSTIFIED","State the real purpose of the work or reopen the decision before competitor research.","Repair the named controls before collecting competitor evidence.")))</x:f>
      </x:c>
      <x:c r="V42" s="24" t="str">
        <x:f>IF(A42="","",IF(T42="READY TO RESEARCH","Decision ID "&amp;A42&amp;". By "&amp;TEXT(C42,"yyyy-mm-dd")&amp;", "&amp;B42&amp;" will decide whether to "&amp;D42&amp;" for "&amp;E42&amp;", within "&amp;F42&amp;" and "&amp;G42&amp;". Permitted alternative universe: "&amp;AA42&amp;". Explicit exclusions: "&amp;H42&amp;". Material criteria: "&amp;AB42&amp;". Hard constraints: "&amp;Z42&amp;". Evidence threshold: "&amp;I42&amp;IF(EXACT(I42,"CUSTOM")," - "&amp;W42,"")&amp;". Evidence may change: "&amp;K42&amp;". Reopen if "&amp;L42&amp;".","NOT READY - complete or repair the governed canvas before handoff."))</x:f>
      </x:c>
      <x:c r="W42" s="18"/>
      <x:c r="X42" s="18"/>
      <x:c r="Y42" s="24" t="str">
        <x:f>IF(A42="","",IF(OR(EXACT(X42,"YES"),EXACT(X42,"NO")),"VALID","INVALID - QUALITY TOKEN"))</x:f>
      </x:c>
      <x:c r="Z42" s="18"/>
      <x:c r="AA42" s="18" t="str">
        <x:f>IF(A42="","",IF(AT42&lt;&gt;"VALID","NOT READY - ALTERNATIVES",IF(AO42=1,"DIRECT","")&amp;IF(AP42=1,IF(AO42=1,"; ","")&amp;"ADJACENT","")&amp;IF(AQ42=1,IF(SUM(AO42:AP42)&gt;0,"; ","")&amp;"SUBSTITUTE / SERVICE","")&amp;IF(AR42=1,IF(SUM(AO42:AQ42)&gt;0,"; ","")&amp;"INTERNAL BUILD","")&amp;IF(AS42=1,IF(SUM(AO42:AR42)&gt;0,"; ","")&amp;"STATUS QUO","")))</x:f>
      </x:c>
      <x:c r="AB42" s="18" t="str">
        <x:f>IF(A42="","",IF(AH42&lt;&gt;"VALID","NOT READY - CRITERIA",AC42&amp;"; "&amp;AD42&amp;"; "&amp;AE42&amp;IF(AF42&lt;&gt;"","; "&amp;AF42,"")&amp;IF(AG42&lt;&gt;"","; "&amp;AG42,"")))</x:f>
      </x:c>
      <x:c r="AC42" s="18"/>
      <x:c r="AD42" s="18"/>
      <x:c r="AE42" s="18"/>
      <x:c r="AF42" s="18"/>
      <x:c r="AG42" s="18"/>
      <x:c r="AH42" s="24" t="str">
        <x:f>IF(A42="","",IF(AND(AI42&gt;=3,AI42&lt;=5,AJ42&lt;&gt;"",AK42&lt;&gt;"",AL42&lt;&gt;"",S42=AI42,COUNTIF($AJ42:$AN42,AJ42)=1,COUNTIF($AJ42:$AN42,AK42)=1,COUNTIF($AJ42:$AN42,AL42)=1,IF(AM42="",TRUE,COUNTIF($AJ42:$AN42,AM42)=1),IF(AN42="",TRUE,COUNTIF($AJ42:$AN42,AN42)=1),COUNTIFS(CRITERIA!$B$6:$B$205,A42,CRITERIA!$M$6:$M$205,AJ42,CRITERIA!$G$6:$G$205,"YES",CRITERIA!$L$6:$L$205,"VALID")=1,COUNTIFS(CRITERIA!$B$6:$B$205,A42,CRITERIA!$M$6:$M$205,AK42,CRITERIA!$G$6:$G$205,"YES",CRITERIA!$L$6:$L$205,"VALID")=1,COUNTIFS(CRITERIA!$B$6:$B$205,A42,CRITERIA!$M$6:$M$205,AL42,CRITERIA!$G$6:$G$205,"YES",CRITERIA!$L$6:$L$205,"VALID")=1,IF(AM42="",TRUE,COUNTIFS(CRITERIA!$B$6:$B$205,A42,CRITERIA!$M$6:$M$205,AM42,CRITERIA!$G$6:$G$205,"YES",CRITERIA!$L$6:$L$205,"VALID")=1),IF(AN42="",TRUE,COUNTIFS(CRITERIA!$B$6:$B$205,A42,CRITERIA!$M$6:$M$205,AN42,CRITERIA!$G$6:$G$205,"YES",CRITERIA!$L$6:$L$205,"VALID")=1)),"VALID","INVALID - CRITERIA PARITY"))</x:f>
      </x:c>
      <x:c r="AI42" s="24" t="n">
        <x:f>IF(AC42&lt;&gt;"",1,0)+IF(AD42&lt;&gt;"",1,0)+IF(AE42&lt;&gt;"",1,0)+IF(AF42&lt;&gt;"",1,0)+IF(AG42&lt;&gt;"",1,0)</x:f>
        <x:v>0</x:v>
      </x:c>
      <x:c r="AJ42" s="24" t="str">
        <x:f>IF(AC42="","",UPPER(TRIM(AC42)))</x:f>
      </x:c>
      <x:c r="AK42" s="24" t="str">
        <x:f>IF(AD42="","",UPPER(TRIM(AD42)))</x:f>
      </x:c>
      <x:c r="AL42" s="24" t="str">
        <x:f>IF(AE42="","",UPPER(TRIM(AE42)))</x:f>
      </x:c>
      <x:c r="AM42" s="24" t="str">
        <x:f>IF(AF42="","",UPPER(TRIM(AF42)))</x:f>
      </x:c>
      <x:c r="AN42" s="24" t="str">
        <x:f>IF(AG42="","",UPPER(TRIM(AG42)))</x:f>
      </x:c>
      <x:c r="AO42" s="24" t="str">
        <x:f>IF(A42="","",IF(COUNTIFS(ALTERNATIVES!$B$6:$B$205,A42,ALTERNATIVES!$C$6:$C$205,"DIRECT",ALTERNATIVES!$H$6:$H$205,"VALID")&gt;0,1,0))</x:f>
      </x:c>
      <x:c r="AP42" s="24" t="str">
        <x:f>IF(A42="","",IF(COUNTIFS(ALTERNATIVES!$B$6:$B$205,A42,ALTERNATIVES!$C$6:$C$205,"ADJACENT",ALTERNATIVES!$H$6:$H$205,"VALID")&gt;0,1,0))</x:f>
      </x:c>
      <x:c r="AQ42" s="24" t="str">
        <x:f>IF(A42="","",IF(COUNTIFS(ALTERNATIVES!$B$6:$B$205,A42,ALTERNATIVES!$C$6:$C$205,"SUBSTITUTE / SERVICE",ALTERNATIVES!$H$6:$H$205,"VALID")&gt;0,1,0))</x:f>
      </x:c>
      <x:c r="AR42" s="24" t="str">
        <x:f>IF(A42="","",IF(COUNTIFS(ALTERNATIVES!$B$6:$B$205,A42,ALTERNATIVES!$C$6:$C$205,"INTERNAL BUILD",ALTERNATIVES!$H$6:$H$205,"VALID")&gt;0,1,0))</x:f>
      </x:c>
      <x:c r="AS42" s="24" t="str">
        <x:f>IF(A42="","",IF(COUNTIFS(ALTERNATIVES!$B$6:$B$205,A42,ALTERNATIVES!$C$6:$C$205,"STATUS QUO",ALTERNATIVES!$H$6:$H$205,"VALID")&gt;0,1,0))</x:f>
      </x:c>
      <x:c r="AT42" s="24" t="str">
        <x:f>IF(A42="","",IF(R42&gt;=2,"VALID","INVALID - ALTERNATIVE DIVERSITY"))</x:f>
      </x:c>
    </x:row>
    <x:row r="43">
      <x:c r="A43" s="18"/>
      <x:c r="B43" s="18"/>
      <x:c r="C43" s="32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24" t="str">
        <x:f>IF(A43="","",IF(COUNTIF($A$6:$A$205,A43)=1,"VALID","INVALID - DUPLICATE DECISION ID"))</x:f>
      </x:c>
      <x:c r="O43" s="24" t="str">
        <x:f>IF(A43="","",IF(AND(B43&lt;&gt;"",C43&lt;&gt;"",D43&lt;&gt;"",E43&lt;&gt;"",F43&lt;&gt;"",G43&lt;&gt;"",H43&lt;&gt;"",K43&lt;&gt;"",L43&lt;&gt;"",M43&lt;&gt;"",Z43&lt;&gt;"",AC43&lt;&gt;"",AD43&lt;&gt;"",AE43&lt;&gt;""),"VALID","INVALID - REQUIRED FIELD"))</x:f>
      </x:c>
      <x:c r="P43" s="24" t="str">
        <x:f>IF(A43="","",IF(AND(OR(EXACT(I43,"CURRENT ATTRIBUTABLE OBSERVED"),EXACT(I43,"CURRENT ATTRIBUTABLE MIXED"),EXACT(I43,"CUSTOM")),IF(EXACT(I43,"CUSTOM"),W43&lt;&gt;"",TRUE)),"VALID","INVALID - EVIDENCE TOKEN / CUSTOM RULE"))</x:f>
      </x:c>
      <x:c r="Q43" s="24" t="str">
        <x:f>IF(A43="","",IF(OR(EXACT(J43,"YES"),EXACT(J43,"UNCLEAR"),EXACT(J43,"NO")),"VALID","INVALID - ACTION TOKEN"))</x:f>
      </x:c>
      <x:c r="R43" s="24" t="str">
        <x:f>IF(A43="","",SUM(AO43:AS43))</x:f>
      </x:c>
      <x:c r="S43" s="24" t="str">
        <x:f>IF(A43="","",COUNTIFS(CRITERIA!$B$6:$B$205,A43,CRITERIA!$G$6:$G$205,"YES",CRITERIA!$L$6:$L$205,"VALID"))</x:f>
      </x:c>
      <x:c r="T43" s="24" t="str">
        <x:f>IF(A43="","",IF(Q43&lt;&gt;"VALID","REPAIR CANVAS",IF(EXACT(J43,"NO"),"STOP - RESEARCH NOT JUSTIFIED",IF(OR(N43&lt;&gt;"VALID",O43&lt;&gt;"VALID",P43&lt;&gt;"VALID",Y43&lt;&gt;"VALID",AH43&lt;&gt;"VALID",AT43&lt;&gt;"VALID",EXACT(J43,"UNCLEAR"),X43&lt;&gt;"YES"),"REPAIR CANVAS","READY TO RESEARCH"))))</x:f>
      </x:c>
      <x:c r="U43" s="24" t="str">
        <x:f>IF(A43="","",IF(T43="READY TO RESEARCH","Freeze this Decision Contract, then conduct the Evidence Audit.",IF(T43="STOP - RESEARCH NOT JUSTIFIED","State the real purpose of the work or reopen the decision before competitor research.","Repair the named controls before collecting competitor evidence.")))</x:f>
      </x:c>
      <x:c r="V43" s="24" t="str">
        <x:f>IF(A43="","",IF(T43="READY TO RESEARCH","Decision ID "&amp;A43&amp;". By "&amp;TEXT(C43,"yyyy-mm-dd")&amp;", "&amp;B43&amp;" will decide whether to "&amp;D43&amp;" for "&amp;E43&amp;", within "&amp;F43&amp;" and "&amp;G43&amp;". Permitted alternative universe: "&amp;AA43&amp;". Explicit exclusions: "&amp;H43&amp;". Material criteria: "&amp;AB43&amp;". Hard constraints: "&amp;Z43&amp;". Evidence threshold: "&amp;I43&amp;IF(EXACT(I43,"CUSTOM")," - "&amp;W43,"")&amp;". Evidence may change: "&amp;K43&amp;". Reopen if "&amp;L43&amp;".","NOT READY - complete or repair the governed canvas before handoff."))</x:f>
      </x:c>
      <x:c r="W43" s="18"/>
      <x:c r="X43" s="18"/>
      <x:c r="Y43" s="24" t="str">
        <x:f>IF(A43="","",IF(OR(EXACT(X43,"YES"),EXACT(X43,"NO")),"VALID","INVALID - QUALITY TOKEN"))</x:f>
      </x:c>
      <x:c r="Z43" s="18"/>
      <x:c r="AA43" s="18" t="str">
        <x:f>IF(A43="","",IF(AT43&lt;&gt;"VALID","NOT READY - ALTERNATIVES",IF(AO43=1,"DIRECT","")&amp;IF(AP43=1,IF(AO43=1,"; ","")&amp;"ADJACENT","")&amp;IF(AQ43=1,IF(SUM(AO43:AP43)&gt;0,"; ","")&amp;"SUBSTITUTE / SERVICE","")&amp;IF(AR43=1,IF(SUM(AO43:AQ43)&gt;0,"; ","")&amp;"INTERNAL BUILD","")&amp;IF(AS43=1,IF(SUM(AO43:AR43)&gt;0,"; ","")&amp;"STATUS QUO","")))</x:f>
      </x:c>
      <x:c r="AB43" s="18" t="str">
        <x:f>IF(A43="","",IF(AH43&lt;&gt;"VALID","NOT READY - CRITERIA",AC43&amp;"; "&amp;AD43&amp;"; "&amp;AE43&amp;IF(AF43&lt;&gt;"","; "&amp;AF43,"")&amp;IF(AG43&lt;&gt;"","; "&amp;AG43,"")))</x:f>
      </x:c>
      <x:c r="AC43" s="18"/>
      <x:c r="AD43" s="18"/>
      <x:c r="AE43" s="18"/>
      <x:c r="AF43" s="18"/>
      <x:c r="AG43" s="18"/>
      <x:c r="AH43" s="24" t="str">
        <x:f>IF(A43="","",IF(AND(AI43&gt;=3,AI43&lt;=5,AJ43&lt;&gt;"",AK43&lt;&gt;"",AL43&lt;&gt;"",S43=AI43,COUNTIF($AJ43:$AN43,AJ43)=1,COUNTIF($AJ43:$AN43,AK43)=1,COUNTIF($AJ43:$AN43,AL43)=1,IF(AM43="",TRUE,COUNTIF($AJ43:$AN43,AM43)=1),IF(AN43="",TRUE,COUNTIF($AJ43:$AN43,AN43)=1),COUNTIFS(CRITERIA!$B$6:$B$205,A43,CRITERIA!$M$6:$M$205,AJ43,CRITERIA!$G$6:$G$205,"YES",CRITERIA!$L$6:$L$205,"VALID")=1,COUNTIFS(CRITERIA!$B$6:$B$205,A43,CRITERIA!$M$6:$M$205,AK43,CRITERIA!$G$6:$G$205,"YES",CRITERIA!$L$6:$L$205,"VALID")=1,COUNTIFS(CRITERIA!$B$6:$B$205,A43,CRITERIA!$M$6:$M$205,AL43,CRITERIA!$G$6:$G$205,"YES",CRITERIA!$L$6:$L$205,"VALID")=1,IF(AM43="",TRUE,COUNTIFS(CRITERIA!$B$6:$B$205,A43,CRITERIA!$M$6:$M$205,AM43,CRITERIA!$G$6:$G$205,"YES",CRITERIA!$L$6:$L$205,"VALID")=1),IF(AN43="",TRUE,COUNTIFS(CRITERIA!$B$6:$B$205,A43,CRITERIA!$M$6:$M$205,AN43,CRITERIA!$G$6:$G$205,"YES",CRITERIA!$L$6:$L$205,"VALID")=1)),"VALID","INVALID - CRITERIA PARITY"))</x:f>
      </x:c>
      <x:c r="AI43" s="24" t="n">
        <x:f>IF(AC43&lt;&gt;"",1,0)+IF(AD43&lt;&gt;"",1,0)+IF(AE43&lt;&gt;"",1,0)+IF(AF43&lt;&gt;"",1,0)+IF(AG43&lt;&gt;"",1,0)</x:f>
        <x:v>0</x:v>
      </x:c>
      <x:c r="AJ43" s="24" t="str">
        <x:f>IF(AC43="","",UPPER(TRIM(AC43)))</x:f>
      </x:c>
      <x:c r="AK43" s="24" t="str">
        <x:f>IF(AD43="","",UPPER(TRIM(AD43)))</x:f>
      </x:c>
      <x:c r="AL43" s="24" t="str">
        <x:f>IF(AE43="","",UPPER(TRIM(AE43)))</x:f>
      </x:c>
      <x:c r="AM43" s="24" t="str">
        <x:f>IF(AF43="","",UPPER(TRIM(AF43)))</x:f>
      </x:c>
      <x:c r="AN43" s="24" t="str">
        <x:f>IF(AG43="","",UPPER(TRIM(AG43)))</x:f>
      </x:c>
      <x:c r="AO43" s="24" t="str">
        <x:f>IF(A43="","",IF(COUNTIFS(ALTERNATIVES!$B$6:$B$205,A43,ALTERNATIVES!$C$6:$C$205,"DIRECT",ALTERNATIVES!$H$6:$H$205,"VALID")&gt;0,1,0))</x:f>
      </x:c>
      <x:c r="AP43" s="24" t="str">
        <x:f>IF(A43="","",IF(COUNTIFS(ALTERNATIVES!$B$6:$B$205,A43,ALTERNATIVES!$C$6:$C$205,"ADJACENT",ALTERNATIVES!$H$6:$H$205,"VALID")&gt;0,1,0))</x:f>
      </x:c>
      <x:c r="AQ43" s="24" t="str">
        <x:f>IF(A43="","",IF(COUNTIFS(ALTERNATIVES!$B$6:$B$205,A43,ALTERNATIVES!$C$6:$C$205,"SUBSTITUTE / SERVICE",ALTERNATIVES!$H$6:$H$205,"VALID")&gt;0,1,0))</x:f>
      </x:c>
      <x:c r="AR43" s="24" t="str">
        <x:f>IF(A43="","",IF(COUNTIFS(ALTERNATIVES!$B$6:$B$205,A43,ALTERNATIVES!$C$6:$C$205,"INTERNAL BUILD",ALTERNATIVES!$H$6:$H$205,"VALID")&gt;0,1,0))</x:f>
      </x:c>
      <x:c r="AS43" s="24" t="str">
        <x:f>IF(A43="","",IF(COUNTIFS(ALTERNATIVES!$B$6:$B$205,A43,ALTERNATIVES!$C$6:$C$205,"STATUS QUO",ALTERNATIVES!$H$6:$H$205,"VALID")&gt;0,1,0))</x:f>
      </x:c>
      <x:c r="AT43" s="24" t="str">
        <x:f>IF(A43="","",IF(R43&gt;=2,"VALID","INVALID - ALTERNATIVE DIVERSITY"))</x:f>
      </x:c>
    </x:row>
    <x:row r="44">
      <x:c r="A44" s="18"/>
      <x:c r="B44" s="18"/>
      <x:c r="C44" s="32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24" t="str">
        <x:f>IF(A44="","",IF(COUNTIF($A$6:$A$205,A44)=1,"VALID","INVALID - DUPLICATE DECISION ID"))</x:f>
      </x:c>
      <x:c r="O44" s="24" t="str">
        <x:f>IF(A44="","",IF(AND(B44&lt;&gt;"",C44&lt;&gt;"",D44&lt;&gt;"",E44&lt;&gt;"",F44&lt;&gt;"",G44&lt;&gt;"",H44&lt;&gt;"",K44&lt;&gt;"",L44&lt;&gt;"",M44&lt;&gt;"",Z44&lt;&gt;"",AC44&lt;&gt;"",AD44&lt;&gt;"",AE44&lt;&gt;""),"VALID","INVALID - REQUIRED FIELD"))</x:f>
      </x:c>
      <x:c r="P44" s="24" t="str">
        <x:f>IF(A44="","",IF(AND(OR(EXACT(I44,"CURRENT ATTRIBUTABLE OBSERVED"),EXACT(I44,"CURRENT ATTRIBUTABLE MIXED"),EXACT(I44,"CUSTOM")),IF(EXACT(I44,"CUSTOM"),W44&lt;&gt;"",TRUE)),"VALID","INVALID - EVIDENCE TOKEN / CUSTOM RULE"))</x:f>
      </x:c>
      <x:c r="Q44" s="24" t="str">
        <x:f>IF(A44="","",IF(OR(EXACT(J44,"YES"),EXACT(J44,"UNCLEAR"),EXACT(J44,"NO")),"VALID","INVALID - ACTION TOKEN"))</x:f>
      </x:c>
      <x:c r="R44" s="24" t="str">
        <x:f>IF(A44="","",SUM(AO44:AS44))</x:f>
      </x:c>
      <x:c r="S44" s="24" t="str">
        <x:f>IF(A44="","",COUNTIFS(CRITERIA!$B$6:$B$205,A44,CRITERIA!$G$6:$G$205,"YES",CRITERIA!$L$6:$L$205,"VALID"))</x:f>
      </x:c>
      <x:c r="T44" s="24" t="str">
        <x:f>IF(A44="","",IF(Q44&lt;&gt;"VALID","REPAIR CANVAS",IF(EXACT(J44,"NO"),"STOP - RESEARCH NOT JUSTIFIED",IF(OR(N44&lt;&gt;"VALID",O44&lt;&gt;"VALID",P44&lt;&gt;"VALID",Y44&lt;&gt;"VALID",AH44&lt;&gt;"VALID",AT44&lt;&gt;"VALID",EXACT(J44,"UNCLEAR"),X44&lt;&gt;"YES"),"REPAIR CANVAS","READY TO RESEARCH"))))</x:f>
      </x:c>
      <x:c r="U44" s="24" t="str">
        <x:f>IF(A44="","",IF(T44="READY TO RESEARCH","Freeze this Decision Contract, then conduct the Evidence Audit.",IF(T44="STOP - RESEARCH NOT JUSTIFIED","State the real purpose of the work or reopen the decision before competitor research.","Repair the named controls before collecting competitor evidence.")))</x:f>
      </x:c>
      <x:c r="V44" s="24" t="str">
        <x:f>IF(A44="","",IF(T44="READY TO RESEARCH","Decision ID "&amp;A44&amp;". By "&amp;TEXT(C44,"yyyy-mm-dd")&amp;", "&amp;B44&amp;" will decide whether to "&amp;D44&amp;" for "&amp;E44&amp;", within "&amp;F44&amp;" and "&amp;G44&amp;". Permitted alternative universe: "&amp;AA44&amp;". Explicit exclusions: "&amp;H44&amp;". Material criteria: "&amp;AB44&amp;". Hard constraints: "&amp;Z44&amp;". Evidence threshold: "&amp;I44&amp;IF(EXACT(I44,"CUSTOM")," - "&amp;W44,"")&amp;". Evidence may change: "&amp;K44&amp;". Reopen if "&amp;L44&amp;".","NOT READY - complete or repair the governed canvas before handoff."))</x:f>
      </x:c>
      <x:c r="W44" s="18"/>
      <x:c r="X44" s="18"/>
      <x:c r="Y44" s="24" t="str">
        <x:f>IF(A44="","",IF(OR(EXACT(X44,"YES"),EXACT(X44,"NO")),"VALID","INVALID - QUALITY TOKEN"))</x:f>
      </x:c>
      <x:c r="Z44" s="18"/>
      <x:c r="AA44" s="18" t="str">
        <x:f>IF(A44="","",IF(AT44&lt;&gt;"VALID","NOT READY - ALTERNATIVES",IF(AO44=1,"DIRECT","")&amp;IF(AP44=1,IF(AO44=1,"; ","")&amp;"ADJACENT","")&amp;IF(AQ44=1,IF(SUM(AO44:AP44)&gt;0,"; ","")&amp;"SUBSTITUTE / SERVICE","")&amp;IF(AR44=1,IF(SUM(AO44:AQ44)&gt;0,"; ","")&amp;"INTERNAL BUILD","")&amp;IF(AS44=1,IF(SUM(AO44:AR44)&gt;0,"; ","")&amp;"STATUS QUO","")))</x:f>
      </x:c>
      <x:c r="AB44" s="18" t="str">
        <x:f>IF(A44="","",IF(AH44&lt;&gt;"VALID","NOT READY - CRITERIA",AC44&amp;"; "&amp;AD44&amp;"; "&amp;AE44&amp;IF(AF44&lt;&gt;"","; "&amp;AF44,"")&amp;IF(AG44&lt;&gt;"","; "&amp;AG44,"")))</x:f>
      </x:c>
      <x:c r="AC44" s="18"/>
      <x:c r="AD44" s="18"/>
      <x:c r="AE44" s="18"/>
      <x:c r="AF44" s="18"/>
      <x:c r="AG44" s="18"/>
      <x:c r="AH44" s="24" t="str">
        <x:f>IF(A44="","",IF(AND(AI44&gt;=3,AI44&lt;=5,AJ44&lt;&gt;"",AK44&lt;&gt;"",AL44&lt;&gt;"",S44=AI44,COUNTIF($AJ44:$AN44,AJ44)=1,COUNTIF($AJ44:$AN44,AK44)=1,COUNTIF($AJ44:$AN44,AL44)=1,IF(AM44="",TRUE,COUNTIF($AJ44:$AN44,AM44)=1),IF(AN44="",TRUE,COUNTIF($AJ44:$AN44,AN44)=1),COUNTIFS(CRITERIA!$B$6:$B$205,A44,CRITERIA!$M$6:$M$205,AJ44,CRITERIA!$G$6:$G$205,"YES",CRITERIA!$L$6:$L$205,"VALID")=1,COUNTIFS(CRITERIA!$B$6:$B$205,A44,CRITERIA!$M$6:$M$205,AK44,CRITERIA!$G$6:$G$205,"YES",CRITERIA!$L$6:$L$205,"VALID")=1,COUNTIFS(CRITERIA!$B$6:$B$205,A44,CRITERIA!$M$6:$M$205,AL44,CRITERIA!$G$6:$G$205,"YES",CRITERIA!$L$6:$L$205,"VALID")=1,IF(AM44="",TRUE,COUNTIFS(CRITERIA!$B$6:$B$205,A44,CRITERIA!$M$6:$M$205,AM44,CRITERIA!$G$6:$G$205,"YES",CRITERIA!$L$6:$L$205,"VALID")=1),IF(AN44="",TRUE,COUNTIFS(CRITERIA!$B$6:$B$205,A44,CRITERIA!$M$6:$M$205,AN44,CRITERIA!$G$6:$G$205,"YES",CRITERIA!$L$6:$L$205,"VALID")=1)),"VALID","INVALID - CRITERIA PARITY"))</x:f>
      </x:c>
      <x:c r="AI44" s="24" t="n">
        <x:f>IF(AC44&lt;&gt;"",1,0)+IF(AD44&lt;&gt;"",1,0)+IF(AE44&lt;&gt;"",1,0)+IF(AF44&lt;&gt;"",1,0)+IF(AG44&lt;&gt;"",1,0)</x:f>
        <x:v>0</x:v>
      </x:c>
      <x:c r="AJ44" s="24" t="str">
        <x:f>IF(AC44="","",UPPER(TRIM(AC44)))</x:f>
      </x:c>
      <x:c r="AK44" s="24" t="str">
        <x:f>IF(AD44="","",UPPER(TRIM(AD44)))</x:f>
      </x:c>
      <x:c r="AL44" s="24" t="str">
        <x:f>IF(AE44="","",UPPER(TRIM(AE44)))</x:f>
      </x:c>
      <x:c r="AM44" s="24" t="str">
        <x:f>IF(AF44="","",UPPER(TRIM(AF44)))</x:f>
      </x:c>
      <x:c r="AN44" s="24" t="str">
        <x:f>IF(AG44="","",UPPER(TRIM(AG44)))</x:f>
      </x:c>
      <x:c r="AO44" s="24" t="str">
        <x:f>IF(A44="","",IF(COUNTIFS(ALTERNATIVES!$B$6:$B$205,A44,ALTERNATIVES!$C$6:$C$205,"DIRECT",ALTERNATIVES!$H$6:$H$205,"VALID")&gt;0,1,0))</x:f>
      </x:c>
      <x:c r="AP44" s="24" t="str">
        <x:f>IF(A44="","",IF(COUNTIFS(ALTERNATIVES!$B$6:$B$205,A44,ALTERNATIVES!$C$6:$C$205,"ADJACENT",ALTERNATIVES!$H$6:$H$205,"VALID")&gt;0,1,0))</x:f>
      </x:c>
      <x:c r="AQ44" s="24" t="str">
        <x:f>IF(A44="","",IF(COUNTIFS(ALTERNATIVES!$B$6:$B$205,A44,ALTERNATIVES!$C$6:$C$205,"SUBSTITUTE / SERVICE",ALTERNATIVES!$H$6:$H$205,"VALID")&gt;0,1,0))</x:f>
      </x:c>
      <x:c r="AR44" s="24" t="str">
        <x:f>IF(A44="","",IF(COUNTIFS(ALTERNATIVES!$B$6:$B$205,A44,ALTERNATIVES!$C$6:$C$205,"INTERNAL BUILD",ALTERNATIVES!$H$6:$H$205,"VALID")&gt;0,1,0))</x:f>
      </x:c>
      <x:c r="AS44" s="24" t="str">
        <x:f>IF(A44="","",IF(COUNTIFS(ALTERNATIVES!$B$6:$B$205,A44,ALTERNATIVES!$C$6:$C$205,"STATUS QUO",ALTERNATIVES!$H$6:$H$205,"VALID")&gt;0,1,0))</x:f>
      </x:c>
      <x:c r="AT44" s="24" t="str">
        <x:f>IF(A44="","",IF(R44&gt;=2,"VALID","INVALID - ALTERNATIVE DIVERSITY"))</x:f>
      </x:c>
    </x:row>
    <x:row r="45">
      <x:c r="A45" s="18"/>
      <x:c r="B45" s="18"/>
      <x:c r="C45" s="32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24" t="str">
        <x:f>IF(A45="","",IF(COUNTIF($A$6:$A$205,A45)=1,"VALID","INVALID - DUPLICATE DECISION ID"))</x:f>
      </x:c>
      <x:c r="O45" s="24" t="str">
        <x:f>IF(A45="","",IF(AND(B45&lt;&gt;"",C45&lt;&gt;"",D45&lt;&gt;"",E45&lt;&gt;"",F45&lt;&gt;"",G45&lt;&gt;"",H45&lt;&gt;"",K45&lt;&gt;"",L45&lt;&gt;"",M45&lt;&gt;"",Z45&lt;&gt;"",AC45&lt;&gt;"",AD45&lt;&gt;"",AE45&lt;&gt;""),"VALID","INVALID - REQUIRED FIELD"))</x:f>
      </x:c>
      <x:c r="P45" s="24" t="str">
        <x:f>IF(A45="","",IF(AND(OR(EXACT(I45,"CURRENT ATTRIBUTABLE OBSERVED"),EXACT(I45,"CURRENT ATTRIBUTABLE MIXED"),EXACT(I45,"CUSTOM")),IF(EXACT(I45,"CUSTOM"),W45&lt;&gt;"",TRUE)),"VALID","INVALID - EVIDENCE TOKEN / CUSTOM RULE"))</x:f>
      </x:c>
      <x:c r="Q45" s="24" t="str">
        <x:f>IF(A45="","",IF(OR(EXACT(J45,"YES"),EXACT(J45,"UNCLEAR"),EXACT(J45,"NO")),"VALID","INVALID - ACTION TOKEN"))</x:f>
      </x:c>
      <x:c r="R45" s="24" t="str">
        <x:f>IF(A45="","",SUM(AO45:AS45))</x:f>
      </x:c>
      <x:c r="S45" s="24" t="str">
        <x:f>IF(A45="","",COUNTIFS(CRITERIA!$B$6:$B$205,A45,CRITERIA!$G$6:$G$205,"YES",CRITERIA!$L$6:$L$205,"VALID"))</x:f>
      </x:c>
      <x:c r="T45" s="24" t="str">
        <x:f>IF(A45="","",IF(Q45&lt;&gt;"VALID","REPAIR CANVAS",IF(EXACT(J45,"NO"),"STOP - RESEARCH NOT JUSTIFIED",IF(OR(N45&lt;&gt;"VALID",O45&lt;&gt;"VALID",P45&lt;&gt;"VALID",Y45&lt;&gt;"VALID",AH45&lt;&gt;"VALID",AT45&lt;&gt;"VALID",EXACT(J45,"UNCLEAR"),X45&lt;&gt;"YES"),"REPAIR CANVAS","READY TO RESEARCH"))))</x:f>
      </x:c>
      <x:c r="U45" s="24" t="str">
        <x:f>IF(A45="","",IF(T45="READY TO RESEARCH","Freeze this Decision Contract, then conduct the Evidence Audit.",IF(T45="STOP - RESEARCH NOT JUSTIFIED","State the real purpose of the work or reopen the decision before competitor research.","Repair the named controls before collecting competitor evidence.")))</x:f>
      </x:c>
      <x:c r="V45" s="24" t="str">
        <x:f>IF(A45="","",IF(T45="READY TO RESEARCH","Decision ID "&amp;A45&amp;". By "&amp;TEXT(C45,"yyyy-mm-dd")&amp;", "&amp;B45&amp;" will decide whether to "&amp;D45&amp;" for "&amp;E45&amp;", within "&amp;F45&amp;" and "&amp;G45&amp;". Permitted alternative universe: "&amp;AA45&amp;". Explicit exclusions: "&amp;H45&amp;". Material criteria: "&amp;AB45&amp;". Hard constraints: "&amp;Z45&amp;". Evidence threshold: "&amp;I45&amp;IF(EXACT(I45,"CUSTOM")," - "&amp;W45,"")&amp;". Evidence may change: "&amp;K45&amp;". Reopen if "&amp;L45&amp;".","NOT READY - complete or repair the governed canvas before handoff."))</x:f>
      </x:c>
      <x:c r="W45" s="18"/>
      <x:c r="X45" s="18"/>
      <x:c r="Y45" s="24" t="str">
        <x:f>IF(A45="","",IF(OR(EXACT(X45,"YES"),EXACT(X45,"NO")),"VALID","INVALID - QUALITY TOKEN"))</x:f>
      </x:c>
      <x:c r="Z45" s="18"/>
      <x:c r="AA45" s="18" t="str">
        <x:f>IF(A45="","",IF(AT45&lt;&gt;"VALID","NOT READY - ALTERNATIVES",IF(AO45=1,"DIRECT","")&amp;IF(AP45=1,IF(AO45=1,"; ","")&amp;"ADJACENT","")&amp;IF(AQ45=1,IF(SUM(AO45:AP45)&gt;0,"; ","")&amp;"SUBSTITUTE / SERVICE","")&amp;IF(AR45=1,IF(SUM(AO45:AQ45)&gt;0,"; ","")&amp;"INTERNAL BUILD","")&amp;IF(AS45=1,IF(SUM(AO45:AR45)&gt;0,"; ","")&amp;"STATUS QUO","")))</x:f>
      </x:c>
      <x:c r="AB45" s="18" t="str">
        <x:f>IF(A45="","",IF(AH45&lt;&gt;"VALID","NOT READY - CRITERIA",AC45&amp;"; "&amp;AD45&amp;"; "&amp;AE45&amp;IF(AF45&lt;&gt;"","; "&amp;AF45,"")&amp;IF(AG45&lt;&gt;"","; "&amp;AG45,"")))</x:f>
      </x:c>
      <x:c r="AC45" s="18"/>
      <x:c r="AD45" s="18"/>
      <x:c r="AE45" s="18"/>
      <x:c r="AF45" s="18"/>
      <x:c r="AG45" s="18"/>
      <x:c r="AH45" s="24" t="str">
        <x:f>IF(A45="","",IF(AND(AI45&gt;=3,AI45&lt;=5,AJ45&lt;&gt;"",AK45&lt;&gt;"",AL45&lt;&gt;"",S45=AI45,COUNTIF($AJ45:$AN45,AJ45)=1,COUNTIF($AJ45:$AN45,AK45)=1,COUNTIF($AJ45:$AN45,AL45)=1,IF(AM45="",TRUE,COUNTIF($AJ45:$AN45,AM45)=1),IF(AN45="",TRUE,COUNTIF($AJ45:$AN45,AN45)=1),COUNTIFS(CRITERIA!$B$6:$B$205,A45,CRITERIA!$M$6:$M$205,AJ45,CRITERIA!$G$6:$G$205,"YES",CRITERIA!$L$6:$L$205,"VALID")=1,COUNTIFS(CRITERIA!$B$6:$B$205,A45,CRITERIA!$M$6:$M$205,AK45,CRITERIA!$G$6:$G$205,"YES",CRITERIA!$L$6:$L$205,"VALID")=1,COUNTIFS(CRITERIA!$B$6:$B$205,A45,CRITERIA!$M$6:$M$205,AL45,CRITERIA!$G$6:$G$205,"YES",CRITERIA!$L$6:$L$205,"VALID")=1,IF(AM45="",TRUE,COUNTIFS(CRITERIA!$B$6:$B$205,A45,CRITERIA!$M$6:$M$205,AM45,CRITERIA!$G$6:$G$205,"YES",CRITERIA!$L$6:$L$205,"VALID")=1),IF(AN45="",TRUE,COUNTIFS(CRITERIA!$B$6:$B$205,A45,CRITERIA!$M$6:$M$205,AN45,CRITERIA!$G$6:$G$205,"YES",CRITERIA!$L$6:$L$205,"VALID")=1)),"VALID","INVALID - CRITERIA PARITY"))</x:f>
      </x:c>
      <x:c r="AI45" s="24" t="n">
        <x:f>IF(AC45&lt;&gt;"",1,0)+IF(AD45&lt;&gt;"",1,0)+IF(AE45&lt;&gt;"",1,0)+IF(AF45&lt;&gt;"",1,0)+IF(AG45&lt;&gt;"",1,0)</x:f>
        <x:v>0</x:v>
      </x:c>
      <x:c r="AJ45" s="24" t="str">
        <x:f>IF(AC45="","",UPPER(TRIM(AC45)))</x:f>
      </x:c>
      <x:c r="AK45" s="24" t="str">
        <x:f>IF(AD45="","",UPPER(TRIM(AD45)))</x:f>
      </x:c>
      <x:c r="AL45" s="24" t="str">
        <x:f>IF(AE45="","",UPPER(TRIM(AE45)))</x:f>
      </x:c>
      <x:c r="AM45" s="24" t="str">
        <x:f>IF(AF45="","",UPPER(TRIM(AF45)))</x:f>
      </x:c>
      <x:c r="AN45" s="24" t="str">
        <x:f>IF(AG45="","",UPPER(TRIM(AG45)))</x:f>
      </x:c>
      <x:c r="AO45" s="24" t="str">
        <x:f>IF(A45="","",IF(COUNTIFS(ALTERNATIVES!$B$6:$B$205,A45,ALTERNATIVES!$C$6:$C$205,"DIRECT",ALTERNATIVES!$H$6:$H$205,"VALID")&gt;0,1,0))</x:f>
      </x:c>
      <x:c r="AP45" s="24" t="str">
        <x:f>IF(A45="","",IF(COUNTIFS(ALTERNATIVES!$B$6:$B$205,A45,ALTERNATIVES!$C$6:$C$205,"ADJACENT",ALTERNATIVES!$H$6:$H$205,"VALID")&gt;0,1,0))</x:f>
      </x:c>
      <x:c r="AQ45" s="24" t="str">
        <x:f>IF(A45="","",IF(COUNTIFS(ALTERNATIVES!$B$6:$B$205,A45,ALTERNATIVES!$C$6:$C$205,"SUBSTITUTE / SERVICE",ALTERNATIVES!$H$6:$H$205,"VALID")&gt;0,1,0))</x:f>
      </x:c>
      <x:c r="AR45" s="24" t="str">
        <x:f>IF(A45="","",IF(COUNTIFS(ALTERNATIVES!$B$6:$B$205,A45,ALTERNATIVES!$C$6:$C$205,"INTERNAL BUILD",ALTERNATIVES!$H$6:$H$205,"VALID")&gt;0,1,0))</x:f>
      </x:c>
      <x:c r="AS45" s="24" t="str">
        <x:f>IF(A45="","",IF(COUNTIFS(ALTERNATIVES!$B$6:$B$205,A45,ALTERNATIVES!$C$6:$C$205,"STATUS QUO",ALTERNATIVES!$H$6:$H$205,"VALID")&gt;0,1,0))</x:f>
      </x:c>
      <x:c r="AT45" s="24" t="str">
        <x:f>IF(A45="","",IF(R45&gt;=2,"VALID","INVALID - ALTERNATIVE DIVERSITY"))</x:f>
      </x:c>
    </x:row>
    <x:row r="46">
      <x:c r="A46" s="18"/>
      <x:c r="B46" s="18"/>
      <x:c r="C46" s="32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24" t="str">
        <x:f>IF(A46="","",IF(COUNTIF($A$6:$A$205,A46)=1,"VALID","INVALID - DUPLICATE DECISION ID"))</x:f>
      </x:c>
      <x:c r="O46" s="24" t="str">
        <x:f>IF(A46="","",IF(AND(B46&lt;&gt;"",C46&lt;&gt;"",D46&lt;&gt;"",E46&lt;&gt;"",F46&lt;&gt;"",G46&lt;&gt;"",H46&lt;&gt;"",K46&lt;&gt;"",L46&lt;&gt;"",M46&lt;&gt;"",Z46&lt;&gt;"",AC46&lt;&gt;"",AD46&lt;&gt;"",AE46&lt;&gt;""),"VALID","INVALID - REQUIRED FIELD"))</x:f>
      </x:c>
      <x:c r="P46" s="24" t="str">
        <x:f>IF(A46="","",IF(AND(OR(EXACT(I46,"CURRENT ATTRIBUTABLE OBSERVED"),EXACT(I46,"CURRENT ATTRIBUTABLE MIXED"),EXACT(I46,"CUSTOM")),IF(EXACT(I46,"CUSTOM"),W46&lt;&gt;"",TRUE)),"VALID","INVALID - EVIDENCE TOKEN / CUSTOM RULE"))</x:f>
      </x:c>
      <x:c r="Q46" s="24" t="str">
        <x:f>IF(A46="","",IF(OR(EXACT(J46,"YES"),EXACT(J46,"UNCLEAR"),EXACT(J46,"NO")),"VALID","INVALID - ACTION TOKEN"))</x:f>
      </x:c>
      <x:c r="R46" s="24" t="str">
        <x:f>IF(A46="","",SUM(AO46:AS46))</x:f>
      </x:c>
      <x:c r="S46" s="24" t="str">
        <x:f>IF(A46="","",COUNTIFS(CRITERIA!$B$6:$B$205,A46,CRITERIA!$G$6:$G$205,"YES",CRITERIA!$L$6:$L$205,"VALID"))</x:f>
      </x:c>
      <x:c r="T46" s="24" t="str">
        <x:f>IF(A46="","",IF(Q46&lt;&gt;"VALID","REPAIR CANVAS",IF(EXACT(J46,"NO"),"STOP - RESEARCH NOT JUSTIFIED",IF(OR(N46&lt;&gt;"VALID",O46&lt;&gt;"VALID",P46&lt;&gt;"VALID",Y46&lt;&gt;"VALID",AH46&lt;&gt;"VALID",AT46&lt;&gt;"VALID",EXACT(J46,"UNCLEAR"),X46&lt;&gt;"YES"),"REPAIR CANVAS","READY TO RESEARCH"))))</x:f>
      </x:c>
      <x:c r="U46" s="24" t="str">
        <x:f>IF(A46="","",IF(T46="READY TO RESEARCH","Freeze this Decision Contract, then conduct the Evidence Audit.",IF(T46="STOP - RESEARCH NOT JUSTIFIED","State the real purpose of the work or reopen the decision before competitor research.","Repair the named controls before collecting competitor evidence.")))</x:f>
      </x:c>
      <x:c r="V46" s="24" t="str">
        <x:f>IF(A46="","",IF(T46="READY TO RESEARCH","Decision ID "&amp;A46&amp;". By "&amp;TEXT(C46,"yyyy-mm-dd")&amp;", "&amp;B46&amp;" will decide whether to "&amp;D46&amp;" for "&amp;E46&amp;", within "&amp;F46&amp;" and "&amp;G46&amp;". Permitted alternative universe: "&amp;AA46&amp;". Explicit exclusions: "&amp;H46&amp;". Material criteria: "&amp;AB46&amp;". Hard constraints: "&amp;Z46&amp;". Evidence threshold: "&amp;I46&amp;IF(EXACT(I46,"CUSTOM")," - "&amp;W46,"")&amp;". Evidence may change: "&amp;K46&amp;". Reopen if "&amp;L46&amp;".","NOT READY - complete or repair the governed canvas before handoff."))</x:f>
      </x:c>
      <x:c r="W46" s="18"/>
      <x:c r="X46" s="18"/>
      <x:c r="Y46" s="24" t="str">
        <x:f>IF(A46="","",IF(OR(EXACT(X46,"YES"),EXACT(X46,"NO")),"VALID","INVALID - QUALITY TOKEN"))</x:f>
      </x:c>
      <x:c r="Z46" s="18"/>
      <x:c r="AA46" s="18" t="str">
        <x:f>IF(A46="","",IF(AT46&lt;&gt;"VALID","NOT READY - ALTERNATIVES",IF(AO46=1,"DIRECT","")&amp;IF(AP46=1,IF(AO46=1,"; ","")&amp;"ADJACENT","")&amp;IF(AQ46=1,IF(SUM(AO46:AP46)&gt;0,"; ","")&amp;"SUBSTITUTE / SERVICE","")&amp;IF(AR46=1,IF(SUM(AO46:AQ46)&gt;0,"; ","")&amp;"INTERNAL BUILD","")&amp;IF(AS46=1,IF(SUM(AO46:AR46)&gt;0,"; ","")&amp;"STATUS QUO","")))</x:f>
      </x:c>
      <x:c r="AB46" s="18" t="str">
        <x:f>IF(A46="","",IF(AH46&lt;&gt;"VALID","NOT READY - CRITERIA",AC46&amp;"; "&amp;AD46&amp;"; "&amp;AE46&amp;IF(AF46&lt;&gt;"","; "&amp;AF46,"")&amp;IF(AG46&lt;&gt;"","; "&amp;AG46,"")))</x:f>
      </x:c>
      <x:c r="AC46" s="18"/>
      <x:c r="AD46" s="18"/>
      <x:c r="AE46" s="18"/>
      <x:c r="AF46" s="18"/>
      <x:c r="AG46" s="18"/>
      <x:c r="AH46" s="24" t="str">
        <x:f>IF(A46="","",IF(AND(AI46&gt;=3,AI46&lt;=5,AJ46&lt;&gt;"",AK46&lt;&gt;"",AL46&lt;&gt;"",S46=AI46,COUNTIF($AJ46:$AN46,AJ46)=1,COUNTIF($AJ46:$AN46,AK46)=1,COUNTIF($AJ46:$AN46,AL46)=1,IF(AM46="",TRUE,COUNTIF($AJ46:$AN46,AM46)=1),IF(AN46="",TRUE,COUNTIF($AJ46:$AN46,AN46)=1),COUNTIFS(CRITERIA!$B$6:$B$205,A46,CRITERIA!$M$6:$M$205,AJ46,CRITERIA!$G$6:$G$205,"YES",CRITERIA!$L$6:$L$205,"VALID")=1,COUNTIFS(CRITERIA!$B$6:$B$205,A46,CRITERIA!$M$6:$M$205,AK46,CRITERIA!$G$6:$G$205,"YES",CRITERIA!$L$6:$L$205,"VALID")=1,COUNTIFS(CRITERIA!$B$6:$B$205,A46,CRITERIA!$M$6:$M$205,AL46,CRITERIA!$G$6:$G$205,"YES",CRITERIA!$L$6:$L$205,"VALID")=1,IF(AM46="",TRUE,COUNTIFS(CRITERIA!$B$6:$B$205,A46,CRITERIA!$M$6:$M$205,AM46,CRITERIA!$G$6:$G$205,"YES",CRITERIA!$L$6:$L$205,"VALID")=1),IF(AN46="",TRUE,COUNTIFS(CRITERIA!$B$6:$B$205,A46,CRITERIA!$M$6:$M$205,AN46,CRITERIA!$G$6:$G$205,"YES",CRITERIA!$L$6:$L$205,"VALID")=1)),"VALID","INVALID - CRITERIA PARITY"))</x:f>
      </x:c>
      <x:c r="AI46" s="24" t="n">
        <x:f>IF(AC46&lt;&gt;"",1,0)+IF(AD46&lt;&gt;"",1,0)+IF(AE46&lt;&gt;"",1,0)+IF(AF46&lt;&gt;"",1,0)+IF(AG46&lt;&gt;"",1,0)</x:f>
        <x:v>0</x:v>
      </x:c>
      <x:c r="AJ46" s="24" t="str">
        <x:f>IF(AC46="","",UPPER(TRIM(AC46)))</x:f>
      </x:c>
      <x:c r="AK46" s="24" t="str">
        <x:f>IF(AD46="","",UPPER(TRIM(AD46)))</x:f>
      </x:c>
      <x:c r="AL46" s="24" t="str">
        <x:f>IF(AE46="","",UPPER(TRIM(AE46)))</x:f>
      </x:c>
      <x:c r="AM46" s="24" t="str">
        <x:f>IF(AF46="","",UPPER(TRIM(AF46)))</x:f>
      </x:c>
      <x:c r="AN46" s="24" t="str">
        <x:f>IF(AG46="","",UPPER(TRIM(AG46)))</x:f>
      </x:c>
      <x:c r="AO46" s="24" t="str">
        <x:f>IF(A46="","",IF(COUNTIFS(ALTERNATIVES!$B$6:$B$205,A46,ALTERNATIVES!$C$6:$C$205,"DIRECT",ALTERNATIVES!$H$6:$H$205,"VALID")&gt;0,1,0))</x:f>
      </x:c>
      <x:c r="AP46" s="24" t="str">
        <x:f>IF(A46="","",IF(COUNTIFS(ALTERNATIVES!$B$6:$B$205,A46,ALTERNATIVES!$C$6:$C$205,"ADJACENT",ALTERNATIVES!$H$6:$H$205,"VALID")&gt;0,1,0))</x:f>
      </x:c>
      <x:c r="AQ46" s="24" t="str">
        <x:f>IF(A46="","",IF(COUNTIFS(ALTERNATIVES!$B$6:$B$205,A46,ALTERNATIVES!$C$6:$C$205,"SUBSTITUTE / SERVICE",ALTERNATIVES!$H$6:$H$205,"VALID")&gt;0,1,0))</x:f>
      </x:c>
      <x:c r="AR46" s="24" t="str">
        <x:f>IF(A46="","",IF(COUNTIFS(ALTERNATIVES!$B$6:$B$205,A46,ALTERNATIVES!$C$6:$C$205,"INTERNAL BUILD",ALTERNATIVES!$H$6:$H$205,"VALID")&gt;0,1,0))</x:f>
      </x:c>
      <x:c r="AS46" s="24" t="str">
        <x:f>IF(A46="","",IF(COUNTIFS(ALTERNATIVES!$B$6:$B$205,A46,ALTERNATIVES!$C$6:$C$205,"STATUS QUO",ALTERNATIVES!$H$6:$H$205,"VALID")&gt;0,1,0))</x:f>
      </x:c>
      <x:c r="AT46" s="24" t="str">
        <x:f>IF(A46="","",IF(R46&gt;=2,"VALID","INVALID - ALTERNATIVE DIVERSITY"))</x:f>
      </x:c>
    </x:row>
    <x:row r="47">
      <x:c r="A47" s="18"/>
      <x:c r="B47" s="18"/>
      <x:c r="C47" s="32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24" t="str">
        <x:f>IF(A47="","",IF(COUNTIF($A$6:$A$205,A47)=1,"VALID","INVALID - DUPLICATE DECISION ID"))</x:f>
      </x:c>
      <x:c r="O47" s="24" t="str">
        <x:f>IF(A47="","",IF(AND(B47&lt;&gt;"",C47&lt;&gt;"",D47&lt;&gt;"",E47&lt;&gt;"",F47&lt;&gt;"",G47&lt;&gt;"",H47&lt;&gt;"",K47&lt;&gt;"",L47&lt;&gt;"",M47&lt;&gt;"",Z47&lt;&gt;"",AC47&lt;&gt;"",AD47&lt;&gt;"",AE47&lt;&gt;""),"VALID","INVALID - REQUIRED FIELD"))</x:f>
      </x:c>
      <x:c r="P47" s="24" t="str">
        <x:f>IF(A47="","",IF(AND(OR(EXACT(I47,"CURRENT ATTRIBUTABLE OBSERVED"),EXACT(I47,"CURRENT ATTRIBUTABLE MIXED"),EXACT(I47,"CUSTOM")),IF(EXACT(I47,"CUSTOM"),W47&lt;&gt;"",TRUE)),"VALID","INVALID - EVIDENCE TOKEN / CUSTOM RULE"))</x:f>
      </x:c>
      <x:c r="Q47" s="24" t="str">
        <x:f>IF(A47="","",IF(OR(EXACT(J47,"YES"),EXACT(J47,"UNCLEAR"),EXACT(J47,"NO")),"VALID","INVALID - ACTION TOKEN"))</x:f>
      </x:c>
      <x:c r="R47" s="24" t="str">
        <x:f>IF(A47="","",SUM(AO47:AS47))</x:f>
      </x:c>
      <x:c r="S47" s="24" t="str">
        <x:f>IF(A47="","",COUNTIFS(CRITERIA!$B$6:$B$205,A47,CRITERIA!$G$6:$G$205,"YES",CRITERIA!$L$6:$L$205,"VALID"))</x:f>
      </x:c>
      <x:c r="T47" s="24" t="str">
        <x:f>IF(A47="","",IF(Q47&lt;&gt;"VALID","REPAIR CANVAS",IF(EXACT(J47,"NO"),"STOP - RESEARCH NOT JUSTIFIED",IF(OR(N47&lt;&gt;"VALID",O47&lt;&gt;"VALID",P47&lt;&gt;"VALID",Y47&lt;&gt;"VALID",AH47&lt;&gt;"VALID",AT47&lt;&gt;"VALID",EXACT(J47,"UNCLEAR"),X47&lt;&gt;"YES"),"REPAIR CANVAS","READY TO RESEARCH"))))</x:f>
      </x:c>
      <x:c r="U47" s="24" t="str">
        <x:f>IF(A47="","",IF(T47="READY TO RESEARCH","Freeze this Decision Contract, then conduct the Evidence Audit.",IF(T47="STOP - RESEARCH NOT JUSTIFIED","State the real purpose of the work or reopen the decision before competitor research.","Repair the named controls before collecting competitor evidence.")))</x:f>
      </x:c>
      <x:c r="V47" s="24" t="str">
        <x:f>IF(A47="","",IF(T47="READY TO RESEARCH","Decision ID "&amp;A47&amp;". By "&amp;TEXT(C47,"yyyy-mm-dd")&amp;", "&amp;B47&amp;" will decide whether to "&amp;D47&amp;" for "&amp;E47&amp;", within "&amp;F47&amp;" and "&amp;G47&amp;". Permitted alternative universe: "&amp;AA47&amp;". Explicit exclusions: "&amp;H47&amp;". Material criteria: "&amp;AB47&amp;". Hard constraints: "&amp;Z47&amp;". Evidence threshold: "&amp;I47&amp;IF(EXACT(I47,"CUSTOM")," - "&amp;W47,"")&amp;". Evidence may change: "&amp;K47&amp;". Reopen if "&amp;L47&amp;".","NOT READY - complete or repair the governed canvas before handoff."))</x:f>
      </x:c>
      <x:c r="W47" s="18"/>
      <x:c r="X47" s="18"/>
      <x:c r="Y47" s="24" t="str">
        <x:f>IF(A47="","",IF(OR(EXACT(X47,"YES"),EXACT(X47,"NO")),"VALID","INVALID - QUALITY TOKEN"))</x:f>
      </x:c>
      <x:c r="Z47" s="18"/>
      <x:c r="AA47" s="18" t="str">
        <x:f>IF(A47="","",IF(AT47&lt;&gt;"VALID","NOT READY - ALTERNATIVES",IF(AO47=1,"DIRECT","")&amp;IF(AP47=1,IF(AO47=1,"; ","")&amp;"ADJACENT","")&amp;IF(AQ47=1,IF(SUM(AO47:AP47)&gt;0,"; ","")&amp;"SUBSTITUTE / SERVICE","")&amp;IF(AR47=1,IF(SUM(AO47:AQ47)&gt;0,"; ","")&amp;"INTERNAL BUILD","")&amp;IF(AS47=1,IF(SUM(AO47:AR47)&gt;0,"; ","")&amp;"STATUS QUO","")))</x:f>
      </x:c>
      <x:c r="AB47" s="18" t="str">
        <x:f>IF(A47="","",IF(AH47&lt;&gt;"VALID","NOT READY - CRITERIA",AC47&amp;"; "&amp;AD47&amp;"; "&amp;AE47&amp;IF(AF47&lt;&gt;"","; "&amp;AF47,"")&amp;IF(AG47&lt;&gt;"","; "&amp;AG47,"")))</x:f>
      </x:c>
      <x:c r="AC47" s="18"/>
      <x:c r="AD47" s="18"/>
      <x:c r="AE47" s="18"/>
      <x:c r="AF47" s="18"/>
      <x:c r="AG47" s="18"/>
      <x:c r="AH47" s="24" t="str">
        <x:f>IF(A47="","",IF(AND(AI47&gt;=3,AI47&lt;=5,AJ47&lt;&gt;"",AK47&lt;&gt;"",AL47&lt;&gt;"",S47=AI47,COUNTIF($AJ47:$AN47,AJ47)=1,COUNTIF($AJ47:$AN47,AK47)=1,COUNTIF($AJ47:$AN47,AL47)=1,IF(AM47="",TRUE,COUNTIF($AJ47:$AN47,AM47)=1),IF(AN47="",TRUE,COUNTIF($AJ47:$AN47,AN47)=1),COUNTIFS(CRITERIA!$B$6:$B$205,A47,CRITERIA!$M$6:$M$205,AJ47,CRITERIA!$G$6:$G$205,"YES",CRITERIA!$L$6:$L$205,"VALID")=1,COUNTIFS(CRITERIA!$B$6:$B$205,A47,CRITERIA!$M$6:$M$205,AK47,CRITERIA!$G$6:$G$205,"YES",CRITERIA!$L$6:$L$205,"VALID")=1,COUNTIFS(CRITERIA!$B$6:$B$205,A47,CRITERIA!$M$6:$M$205,AL47,CRITERIA!$G$6:$G$205,"YES",CRITERIA!$L$6:$L$205,"VALID")=1,IF(AM47="",TRUE,COUNTIFS(CRITERIA!$B$6:$B$205,A47,CRITERIA!$M$6:$M$205,AM47,CRITERIA!$G$6:$G$205,"YES",CRITERIA!$L$6:$L$205,"VALID")=1),IF(AN47="",TRUE,COUNTIFS(CRITERIA!$B$6:$B$205,A47,CRITERIA!$M$6:$M$205,AN47,CRITERIA!$G$6:$G$205,"YES",CRITERIA!$L$6:$L$205,"VALID")=1)),"VALID","INVALID - CRITERIA PARITY"))</x:f>
      </x:c>
      <x:c r="AI47" s="24" t="n">
        <x:f>IF(AC47&lt;&gt;"",1,0)+IF(AD47&lt;&gt;"",1,0)+IF(AE47&lt;&gt;"",1,0)+IF(AF47&lt;&gt;"",1,0)+IF(AG47&lt;&gt;"",1,0)</x:f>
        <x:v>0</x:v>
      </x:c>
      <x:c r="AJ47" s="24" t="str">
        <x:f>IF(AC47="","",UPPER(TRIM(AC47)))</x:f>
      </x:c>
      <x:c r="AK47" s="24" t="str">
        <x:f>IF(AD47="","",UPPER(TRIM(AD47)))</x:f>
      </x:c>
      <x:c r="AL47" s="24" t="str">
        <x:f>IF(AE47="","",UPPER(TRIM(AE47)))</x:f>
      </x:c>
      <x:c r="AM47" s="24" t="str">
        <x:f>IF(AF47="","",UPPER(TRIM(AF47)))</x:f>
      </x:c>
      <x:c r="AN47" s="24" t="str">
        <x:f>IF(AG47="","",UPPER(TRIM(AG47)))</x:f>
      </x:c>
      <x:c r="AO47" s="24" t="str">
        <x:f>IF(A47="","",IF(COUNTIFS(ALTERNATIVES!$B$6:$B$205,A47,ALTERNATIVES!$C$6:$C$205,"DIRECT",ALTERNATIVES!$H$6:$H$205,"VALID")&gt;0,1,0))</x:f>
      </x:c>
      <x:c r="AP47" s="24" t="str">
        <x:f>IF(A47="","",IF(COUNTIFS(ALTERNATIVES!$B$6:$B$205,A47,ALTERNATIVES!$C$6:$C$205,"ADJACENT",ALTERNATIVES!$H$6:$H$205,"VALID")&gt;0,1,0))</x:f>
      </x:c>
      <x:c r="AQ47" s="24" t="str">
        <x:f>IF(A47="","",IF(COUNTIFS(ALTERNATIVES!$B$6:$B$205,A47,ALTERNATIVES!$C$6:$C$205,"SUBSTITUTE / SERVICE",ALTERNATIVES!$H$6:$H$205,"VALID")&gt;0,1,0))</x:f>
      </x:c>
      <x:c r="AR47" s="24" t="str">
        <x:f>IF(A47="","",IF(COUNTIFS(ALTERNATIVES!$B$6:$B$205,A47,ALTERNATIVES!$C$6:$C$205,"INTERNAL BUILD",ALTERNATIVES!$H$6:$H$205,"VALID")&gt;0,1,0))</x:f>
      </x:c>
      <x:c r="AS47" s="24" t="str">
        <x:f>IF(A47="","",IF(COUNTIFS(ALTERNATIVES!$B$6:$B$205,A47,ALTERNATIVES!$C$6:$C$205,"STATUS QUO",ALTERNATIVES!$H$6:$H$205,"VALID")&gt;0,1,0))</x:f>
      </x:c>
      <x:c r="AT47" s="24" t="str">
        <x:f>IF(A47="","",IF(R47&gt;=2,"VALID","INVALID - ALTERNATIVE DIVERSITY"))</x:f>
      </x:c>
    </x:row>
    <x:row r="48">
      <x:c r="A48" s="18"/>
      <x:c r="B48" s="18"/>
      <x:c r="C48" s="32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24" t="str">
        <x:f>IF(A48="","",IF(COUNTIF($A$6:$A$205,A48)=1,"VALID","INVALID - DUPLICATE DECISION ID"))</x:f>
      </x:c>
      <x:c r="O48" s="24" t="str">
        <x:f>IF(A48="","",IF(AND(B48&lt;&gt;"",C48&lt;&gt;"",D48&lt;&gt;"",E48&lt;&gt;"",F48&lt;&gt;"",G48&lt;&gt;"",H48&lt;&gt;"",K48&lt;&gt;"",L48&lt;&gt;"",M48&lt;&gt;"",Z48&lt;&gt;"",AC48&lt;&gt;"",AD48&lt;&gt;"",AE48&lt;&gt;""),"VALID","INVALID - REQUIRED FIELD"))</x:f>
      </x:c>
      <x:c r="P48" s="24" t="str">
        <x:f>IF(A48="","",IF(AND(OR(EXACT(I48,"CURRENT ATTRIBUTABLE OBSERVED"),EXACT(I48,"CURRENT ATTRIBUTABLE MIXED"),EXACT(I48,"CUSTOM")),IF(EXACT(I48,"CUSTOM"),W48&lt;&gt;"",TRUE)),"VALID","INVALID - EVIDENCE TOKEN / CUSTOM RULE"))</x:f>
      </x:c>
      <x:c r="Q48" s="24" t="str">
        <x:f>IF(A48="","",IF(OR(EXACT(J48,"YES"),EXACT(J48,"UNCLEAR"),EXACT(J48,"NO")),"VALID","INVALID - ACTION TOKEN"))</x:f>
      </x:c>
      <x:c r="R48" s="24" t="str">
        <x:f>IF(A48="","",SUM(AO48:AS48))</x:f>
      </x:c>
      <x:c r="S48" s="24" t="str">
        <x:f>IF(A48="","",COUNTIFS(CRITERIA!$B$6:$B$205,A48,CRITERIA!$G$6:$G$205,"YES",CRITERIA!$L$6:$L$205,"VALID"))</x:f>
      </x:c>
      <x:c r="T48" s="24" t="str">
        <x:f>IF(A48="","",IF(Q48&lt;&gt;"VALID","REPAIR CANVAS",IF(EXACT(J48,"NO"),"STOP - RESEARCH NOT JUSTIFIED",IF(OR(N48&lt;&gt;"VALID",O48&lt;&gt;"VALID",P48&lt;&gt;"VALID",Y48&lt;&gt;"VALID",AH48&lt;&gt;"VALID",AT48&lt;&gt;"VALID",EXACT(J48,"UNCLEAR"),X48&lt;&gt;"YES"),"REPAIR CANVAS","READY TO RESEARCH"))))</x:f>
      </x:c>
      <x:c r="U48" s="24" t="str">
        <x:f>IF(A48="","",IF(T48="READY TO RESEARCH","Freeze this Decision Contract, then conduct the Evidence Audit.",IF(T48="STOP - RESEARCH NOT JUSTIFIED","State the real purpose of the work or reopen the decision before competitor research.","Repair the named controls before collecting competitor evidence.")))</x:f>
      </x:c>
      <x:c r="V48" s="24" t="str">
        <x:f>IF(A48="","",IF(T48="READY TO RESEARCH","Decision ID "&amp;A48&amp;". By "&amp;TEXT(C48,"yyyy-mm-dd")&amp;", "&amp;B48&amp;" will decide whether to "&amp;D48&amp;" for "&amp;E48&amp;", within "&amp;F48&amp;" and "&amp;G48&amp;". Permitted alternative universe: "&amp;AA48&amp;". Explicit exclusions: "&amp;H48&amp;". Material criteria: "&amp;AB48&amp;". Hard constraints: "&amp;Z48&amp;". Evidence threshold: "&amp;I48&amp;IF(EXACT(I48,"CUSTOM")," - "&amp;W48,"")&amp;". Evidence may change: "&amp;K48&amp;". Reopen if "&amp;L48&amp;".","NOT READY - complete or repair the governed canvas before handoff."))</x:f>
      </x:c>
      <x:c r="W48" s="18"/>
      <x:c r="X48" s="18"/>
      <x:c r="Y48" s="24" t="str">
        <x:f>IF(A48="","",IF(OR(EXACT(X48,"YES"),EXACT(X48,"NO")),"VALID","INVALID - QUALITY TOKEN"))</x:f>
      </x:c>
      <x:c r="Z48" s="18"/>
      <x:c r="AA48" s="18" t="str">
        <x:f>IF(A48="","",IF(AT48&lt;&gt;"VALID","NOT READY - ALTERNATIVES",IF(AO48=1,"DIRECT","")&amp;IF(AP48=1,IF(AO48=1,"; ","")&amp;"ADJACENT","")&amp;IF(AQ48=1,IF(SUM(AO48:AP48)&gt;0,"; ","")&amp;"SUBSTITUTE / SERVICE","")&amp;IF(AR48=1,IF(SUM(AO48:AQ48)&gt;0,"; ","")&amp;"INTERNAL BUILD","")&amp;IF(AS48=1,IF(SUM(AO48:AR48)&gt;0,"; ","")&amp;"STATUS QUO","")))</x:f>
      </x:c>
      <x:c r="AB48" s="18" t="str">
        <x:f>IF(A48="","",IF(AH48&lt;&gt;"VALID","NOT READY - CRITERIA",AC48&amp;"; "&amp;AD48&amp;"; "&amp;AE48&amp;IF(AF48&lt;&gt;"","; "&amp;AF48,"")&amp;IF(AG48&lt;&gt;"","; "&amp;AG48,"")))</x:f>
      </x:c>
      <x:c r="AC48" s="18"/>
      <x:c r="AD48" s="18"/>
      <x:c r="AE48" s="18"/>
      <x:c r="AF48" s="18"/>
      <x:c r="AG48" s="18"/>
      <x:c r="AH48" s="24" t="str">
        <x:f>IF(A48="","",IF(AND(AI48&gt;=3,AI48&lt;=5,AJ48&lt;&gt;"",AK48&lt;&gt;"",AL48&lt;&gt;"",S48=AI48,COUNTIF($AJ48:$AN48,AJ48)=1,COUNTIF($AJ48:$AN48,AK48)=1,COUNTIF($AJ48:$AN48,AL48)=1,IF(AM48="",TRUE,COUNTIF($AJ48:$AN48,AM48)=1),IF(AN48="",TRUE,COUNTIF($AJ48:$AN48,AN48)=1),COUNTIFS(CRITERIA!$B$6:$B$205,A48,CRITERIA!$M$6:$M$205,AJ48,CRITERIA!$G$6:$G$205,"YES",CRITERIA!$L$6:$L$205,"VALID")=1,COUNTIFS(CRITERIA!$B$6:$B$205,A48,CRITERIA!$M$6:$M$205,AK48,CRITERIA!$G$6:$G$205,"YES",CRITERIA!$L$6:$L$205,"VALID")=1,COUNTIFS(CRITERIA!$B$6:$B$205,A48,CRITERIA!$M$6:$M$205,AL48,CRITERIA!$G$6:$G$205,"YES",CRITERIA!$L$6:$L$205,"VALID")=1,IF(AM48="",TRUE,COUNTIFS(CRITERIA!$B$6:$B$205,A48,CRITERIA!$M$6:$M$205,AM48,CRITERIA!$G$6:$G$205,"YES",CRITERIA!$L$6:$L$205,"VALID")=1),IF(AN48="",TRUE,COUNTIFS(CRITERIA!$B$6:$B$205,A48,CRITERIA!$M$6:$M$205,AN48,CRITERIA!$G$6:$G$205,"YES",CRITERIA!$L$6:$L$205,"VALID")=1)),"VALID","INVALID - CRITERIA PARITY"))</x:f>
      </x:c>
      <x:c r="AI48" s="24" t="n">
        <x:f>IF(AC48&lt;&gt;"",1,0)+IF(AD48&lt;&gt;"",1,0)+IF(AE48&lt;&gt;"",1,0)+IF(AF48&lt;&gt;"",1,0)+IF(AG48&lt;&gt;"",1,0)</x:f>
        <x:v>0</x:v>
      </x:c>
      <x:c r="AJ48" s="24" t="str">
        <x:f>IF(AC48="","",UPPER(TRIM(AC48)))</x:f>
      </x:c>
      <x:c r="AK48" s="24" t="str">
        <x:f>IF(AD48="","",UPPER(TRIM(AD48)))</x:f>
      </x:c>
      <x:c r="AL48" s="24" t="str">
        <x:f>IF(AE48="","",UPPER(TRIM(AE48)))</x:f>
      </x:c>
      <x:c r="AM48" s="24" t="str">
        <x:f>IF(AF48="","",UPPER(TRIM(AF48)))</x:f>
      </x:c>
      <x:c r="AN48" s="24" t="str">
        <x:f>IF(AG48="","",UPPER(TRIM(AG48)))</x:f>
      </x:c>
      <x:c r="AO48" s="24" t="str">
        <x:f>IF(A48="","",IF(COUNTIFS(ALTERNATIVES!$B$6:$B$205,A48,ALTERNATIVES!$C$6:$C$205,"DIRECT",ALTERNATIVES!$H$6:$H$205,"VALID")&gt;0,1,0))</x:f>
      </x:c>
      <x:c r="AP48" s="24" t="str">
        <x:f>IF(A48="","",IF(COUNTIFS(ALTERNATIVES!$B$6:$B$205,A48,ALTERNATIVES!$C$6:$C$205,"ADJACENT",ALTERNATIVES!$H$6:$H$205,"VALID")&gt;0,1,0))</x:f>
      </x:c>
      <x:c r="AQ48" s="24" t="str">
        <x:f>IF(A48="","",IF(COUNTIFS(ALTERNATIVES!$B$6:$B$205,A48,ALTERNATIVES!$C$6:$C$205,"SUBSTITUTE / SERVICE",ALTERNATIVES!$H$6:$H$205,"VALID")&gt;0,1,0))</x:f>
      </x:c>
      <x:c r="AR48" s="24" t="str">
        <x:f>IF(A48="","",IF(COUNTIFS(ALTERNATIVES!$B$6:$B$205,A48,ALTERNATIVES!$C$6:$C$205,"INTERNAL BUILD",ALTERNATIVES!$H$6:$H$205,"VALID")&gt;0,1,0))</x:f>
      </x:c>
      <x:c r="AS48" s="24" t="str">
        <x:f>IF(A48="","",IF(COUNTIFS(ALTERNATIVES!$B$6:$B$205,A48,ALTERNATIVES!$C$6:$C$205,"STATUS QUO",ALTERNATIVES!$H$6:$H$205,"VALID")&gt;0,1,0))</x:f>
      </x:c>
      <x:c r="AT48" s="24" t="str">
        <x:f>IF(A48="","",IF(R48&gt;=2,"VALID","INVALID - ALTERNATIVE DIVERSITY"))</x:f>
      </x:c>
    </x:row>
    <x:row r="49">
      <x:c r="A49" s="18"/>
      <x:c r="B49" s="18"/>
      <x:c r="C49" s="32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24" t="str">
        <x:f>IF(A49="","",IF(COUNTIF($A$6:$A$205,A49)=1,"VALID","INVALID - DUPLICATE DECISION ID"))</x:f>
      </x:c>
      <x:c r="O49" s="24" t="str">
        <x:f>IF(A49="","",IF(AND(B49&lt;&gt;"",C49&lt;&gt;"",D49&lt;&gt;"",E49&lt;&gt;"",F49&lt;&gt;"",G49&lt;&gt;"",H49&lt;&gt;"",K49&lt;&gt;"",L49&lt;&gt;"",M49&lt;&gt;"",Z49&lt;&gt;"",AC49&lt;&gt;"",AD49&lt;&gt;"",AE49&lt;&gt;""),"VALID","INVALID - REQUIRED FIELD"))</x:f>
      </x:c>
      <x:c r="P49" s="24" t="str">
        <x:f>IF(A49="","",IF(AND(OR(EXACT(I49,"CURRENT ATTRIBUTABLE OBSERVED"),EXACT(I49,"CURRENT ATTRIBUTABLE MIXED"),EXACT(I49,"CUSTOM")),IF(EXACT(I49,"CUSTOM"),W49&lt;&gt;"",TRUE)),"VALID","INVALID - EVIDENCE TOKEN / CUSTOM RULE"))</x:f>
      </x:c>
      <x:c r="Q49" s="24" t="str">
        <x:f>IF(A49="","",IF(OR(EXACT(J49,"YES"),EXACT(J49,"UNCLEAR"),EXACT(J49,"NO")),"VALID","INVALID - ACTION TOKEN"))</x:f>
      </x:c>
      <x:c r="R49" s="24" t="str">
        <x:f>IF(A49="","",SUM(AO49:AS49))</x:f>
      </x:c>
      <x:c r="S49" s="24" t="str">
        <x:f>IF(A49="","",COUNTIFS(CRITERIA!$B$6:$B$205,A49,CRITERIA!$G$6:$G$205,"YES",CRITERIA!$L$6:$L$205,"VALID"))</x:f>
      </x:c>
      <x:c r="T49" s="24" t="str">
        <x:f>IF(A49="","",IF(Q49&lt;&gt;"VALID","REPAIR CANVAS",IF(EXACT(J49,"NO"),"STOP - RESEARCH NOT JUSTIFIED",IF(OR(N49&lt;&gt;"VALID",O49&lt;&gt;"VALID",P49&lt;&gt;"VALID",Y49&lt;&gt;"VALID",AH49&lt;&gt;"VALID",AT49&lt;&gt;"VALID",EXACT(J49,"UNCLEAR"),X49&lt;&gt;"YES"),"REPAIR CANVAS","READY TO RESEARCH"))))</x:f>
      </x:c>
      <x:c r="U49" s="24" t="str">
        <x:f>IF(A49="","",IF(T49="READY TO RESEARCH","Freeze this Decision Contract, then conduct the Evidence Audit.",IF(T49="STOP - RESEARCH NOT JUSTIFIED","State the real purpose of the work or reopen the decision before competitor research.","Repair the named controls before collecting competitor evidence.")))</x:f>
      </x:c>
      <x:c r="V49" s="24" t="str">
        <x:f>IF(A49="","",IF(T49="READY TO RESEARCH","Decision ID "&amp;A49&amp;". By "&amp;TEXT(C49,"yyyy-mm-dd")&amp;", "&amp;B49&amp;" will decide whether to "&amp;D49&amp;" for "&amp;E49&amp;", within "&amp;F49&amp;" and "&amp;G49&amp;". Permitted alternative universe: "&amp;AA49&amp;". Explicit exclusions: "&amp;H49&amp;". Material criteria: "&amp;AB49&amp;". Hard constraints: "&amp;Z49&amp;". Evidence threshold: "&amp;I49&amp;IF(EXACT(I49,"CUSTOM")," - "&amp;W49,"")&amp;". Evidence may change: "&amp;K49&amp;". Reopen if "&amp;L49&amp;".","NOT READY - complete or repair the governed canvas before handoff."))</x:f>
      </x:c>
      <x:c r="W49" s="18"/>
      <x:c r="X49" s="18"/>
      <x:c r="Y49" s="24" t="str">
        <x:f>IF(A49="","",IF(OR(EXACT(X49,"YES"),EXACT(X49,"NO")),"VALID","INVALID - QUALITY TOKEN"))</x:f>
      </x:c>
      <x:c r="Z49" s="18"/>
      <x:c r="AA49" s="18" t="str">
        <x:f>IF(A49="","",IF(AT49&lt;&gt;"VALID","NOT READY - ALTERNATIVES",IF(AO49=1,"DIRECT","")&amp;IF(AP49=1,IF(AO49=1,"; ","")&amp;"ADJACENT","")&amp;IF(AQ49=1,IF(SUM(AO49:AP49)&gt;0,"; ","")&amp;"SUBSTITUTE / SERVICE","")&amp;IF(AR49=1,IF(SUM(AO49:AQ49)&gt;0,"; ","")&amp;"INTERNAL BUILD","")&amp;IF(AS49=1,IF(SUM(AO49:AR49)&gt;0,"; ","")&amp;"STATUS QUO","")))</x:f>
      </x:c>
      <x:c r="AB49" s="18" t="str">
        <x:f>IF(A49="","",IF(AH49&lt;&gt;"VALID","NOT READY - CRITERIA",AC49&amp;"; "&amp;AD49&amp;"; "&amp;AE49&amp;IF(AF49&lt;&gt;"","; "&amp;AF49,"")&amp;IF(AG49&lt;&gt;"","; "&amp;AG49,"")))</x:f>
      </x:c>
      <x:c r="AC49" s="18"/>
      <x:c r="AD49" s="18"/>
      <x:c r="AE49" s="18"/>
      <x:c r="AF49" s="18"/>
      <x:c r="AG49" s="18"/>
      <x:c r="AH49" s="24" t="str">
        <x:f>IF(A49="","",IF(AND(AI49&gt;=3,AI49&lt;=5,AJ49&lt;&gt;"",AK49&lt;&gt;"",AL49&lt;&gt;"",S49=AI49,COUNTIF($AJ49:$AN49,AJ49)=1,COUNTIF($AJ49:$AN49,AK49)=1,COUNTIF($AJ49:$AN49,AL49)=1,IF(AM49="",TRUE,COUNTIF($AJ49:$AN49,AM49)=1),IF(AN49="",TRUE,COUNTIF($AJ49:$AN49,AN49)=1),COUNTIFS(CRITERIA!$B$6:$B$205,A49,CRITERIA!$M$6:$M$205,AJ49,CRITERIA!$G$6:$G$205,"YES",CRITERIA!$L$6:$L$205,"VALID")=1,COUNTIFS(CRITERIA!$B$6:$B$205,A49,CRITERIA!$M$6:$M$205,AK49,CRITERIA!$G$6:$G$205,"YES",CRITERIA!$L$6:$L$205,"VALID")=1,COUNTIFS(CRITERIA!$B$6:$B$205,A49,CRITERIA!$M$6:$M$205,AL49,CRITERIA!$G$6:$G$205,"YES",CRITERIA!$L$6:$L$205,"VALID")=1,IF(AM49="",TRUE,COUNTIFS(CRITERIA!$B$6:$B$205,A49,CRITERIA!$M$6:$M$205,AM49,CRITERIA!$G$6:$G$205,"YES",CRITERIA!$L$6:$L$205,"VALID")=1),IF(AN49="",TRUE,COUNTIFS(CRITERIA!$B$6:$B$205,A49,CRITERIA!$M$6:$M$205,AN49,CRITERIA!$G$6:$G$205,"YES",CRITERIA!$L$6:$L$205,"VALID")=1)),"VALID","INVALID - CRITERIA PARITY"))</x:f>
      </x:c>
      <x:c r="AI49" s="24" t="n">
        <x:f>IF(AC49&lt;&gt;"",1,0)+IF(AD49&lt;&gt;"",1,0)+IF(AE49&lt;&gt;"",1,0)+IF(AF49&lt;&gt;"",1,0)+IF(AG49&lt;&gt;"",1,0)</x:f>
        <x:v>0</x:v>
      </x:c>
      <x:c r="AJ49" s="24" t="str">
        <x:f>IF(AC49="","",UPPER(TRIM(AC49)))</x:f>
      </x:c>
      <x:c r="AK49" s="24" t="str">
        <x:f>IF(AD49="","",UPPER(TRIM(AD49)))</x:f>
      </x:c>
      <x:c r="AL49" s="24" t="str">
        <x:f>IF(AE49="","",UPPER(TRIM(AE49)))</x:f>
      </x:c>
      <x:c r="AM49" s="24" t="str">
        <x:f>IF(AF49="","",UPPER(TRIM(AF49)))</x:f>
      </x:c>
      <x:c r="AN49" s="24" t="str">
        <x:f>IF(AG49="","",UPPER(TRIM(AG49)))</x:f>
      </x:c>
      <x:c r="AO49" s="24" t="str">
        <x:f>IF(A49="","",IF(COUNTIFS(ALTERNATIVES!$B$6:$B$205,A49,ALTERNATIVES!$C$6:$C$205,"DIRECT",ALTERNATIVES!$H$6:$H$205,"VALID")&gt;0,1,0))</x:f>
      </x:c>
      <x:c r="AP49" s="24" t="str">
        <x:f>IF(A49="","",IF(COUNTIFS(ALTERNATIVES!$B$6:$B$205,A49,ALTERNATIVES!$C$6:$C$205,"ADJACENT",ALTERNATIVES!$H$6:$H$205,"VALID")&gt;0,1,0))</x:f>
      </x:c>
      <x:c r="AQ49" s="24" t="str">
        <x:f>IF(A49="","",IF(COUNTIFS(ALTERNATIVES!$B$6:$B$205,A49,ALTERNATIVES!$C$6:$C$205,"SUBSTITUTE / SERVICE",ALTERNATIVES!$H$6:$H$205,"VALID")&gt;0,1,0))</x:f>
      </x:c>
      <x:c r="AR49" s="24" t="str">
        <x:f>IF(A49="","",IF(COUNTIFS(ALTERNATIVES!$B$6:$B$205,A49,ALTERNATIVES!$C$6:$C$205,"INTERNAL BUILD",ALTERNATIVES!$H$6:$H$205,"VALID")&gt;0,1,0))</x:f>
      </x:c>
      <x:c r="AS49" s="24" t="str">
        <x:f>IF(A49="","",IF(COUNTIFS(ALTERNATIVES!$B$6:$B$205,A49,ALTERNATIVES!$C$6:$C$205,"STATUS QUO",ALTERNATIVES!$H$6:$H$205,"VALID")&gt;0,1,0))</x:f>
      </x:c>
      <x:c r="AT49" s="24" t="str">
        <x:f>IF(A49="","",IF(R49&gt;=2,"VALID","INVALID - ALTERNATIVE DIVERSITY"))</x:f>
      </x:c>
    </x:row>
    <x:row r="50">
      <x:c r="A50" s="18"/>
      <x:c r="B50" s="18"/>
      <x:c r="C50" s="32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24" t="str">
        <x:f>IF(A50="","",IF(COUNTIF($A$6:$A$205,A50)=1,"VALID","INVALID - DUPLICATE DECISION ID"))</x:f>
      </x:c>
      <x:c r="O50" s="24" t="str">
        <x:f>IF(A50="","",IF(AND(B50&lt;&gt;"",C50&lt;&gt;"",D50&lt;&gt;"",E50&lt;&gt;"",F50&lt;&gt;"",G50&lt;&gt;"",H50&lt;&gt;"",K50&lt;&gt;"",L50&lt;&gt;"",M50&lt;&gt;"",Z50&lt;&gt;"",AC50&lt;&gt;"",AD50&lt;&gt;"",AE50&lt;&gt;""),"VALID","INVALID - REQUIRED FIELD"))</x:f>
      </x:c>
      <x:c r="P50" s="24" t="str">
        <x:f>IF(A50="","",IF(AND(OR(EXACT(I50,"CURRENT ATTRIBUTABLE OBSERVED"),EXACT(I50,"CURRENT ATTRIBUTABLE MIXED"),EXACT(I50,"CUSTOM")),IF(EXACT(I50,"CUSTOM"),W50&lt;&gt;"",TRUE)),"VALID","INVALID - EVIDENCE TOKEN / CUSTOM RULE"))</x:f>
      </x:c>
      <x:c r="Q50" s="24" t="str">
        <x:f>IF(A50="","",IF(OR(EXACT(J50,"YES"),EXACT(J50,"UNCLEAR"),EXACT(J50,"NO")),"VALID","INVALID - ACTION TOKEN"))</x:f>
      </x:c>
      <x:c r="R50" s="24" t="str">
        <x:f>IF(A50="","",SUM(AO50:AS50))</x:f>
      </x:c>
      <x:c r="S50" s="24" t="str">
        <x:f>IF(A50="","",COUNTIFS(CRITERIA!$B$6:$B$205,A50,CRITERIA!$G$6:$G$205,"YES",CRITERIA!$L$6:$L$205,"VALID"))</x:f>
      </x:c>
      <x:c r="T50" s="24" t="str">
        <x:f>IF(A50="","",IF(Q50&lt;&gt;"VALID","REPAIR CANVAS",IF(EXACT(J50,"NO"),"STOP - RESEARCH NOT JUSTIFIED",IF(OR(N50&lt;&gt;"VALID",O50&lt;&gt;"VALID",P50&lt;&gt;"VALID",Y50&lt;&gt;"VALID",AH50&lt;&gt;"VALID",AT50&lt;&gt;"VALID",EXACT(J50,"UNCLEAR"),X50&lt;&gt;"YES"),"REPAIR CANVAS","READY TO RESEARCH"))))</x:f>
      </x:c>
      <x:c r="U50" s="24" t="str">
        <x:f>IF(A50="","",IF(T50="READY TO RESEARCH","Freeze this Decision Contract, then conduct the Evidence Audit.",IF(T50="STOP - RESEARCH NOT JUSTIFIED","State the real purpose of the work or reopen the decision before competitor research.","Repair the named controls before collecting competitor evidence.")))</x:f>
      </x:c>
      <x:c r="V50" s="24" t="str">
        <x:f>IF(A50="","",IF(T50="READY TO RESEARCH","Decision ID "&amp;A50&amp;". By "&amp;TEXT(C50,"yyyy-mm-dd")&amp;", "&amp;B50&amp;" will decide whether to "&amp;D50&amp;" for "&amp;E50&amp;", within "&amp;F50&amp;" and "&amp;G50&amp;". Permitted alternative universe: "&amp;AA50&amp;". Explicit exclusions: "&amp;H50&amp;". Material criteria: "&amp;AB50&amp;". Hard constraints: "&amp;Z50&amp;". Evidence threshold: "&amp;I50&amp;IF(EXACT(I50,"CUSTOM")," - "&amp;W50,"")&amp;". Evidence may change: "&amp;K50&amp;". Reopen if "&amp;L50&amp;".","NOT READY - complete or repair the governed canvas before handoff."))</x:f>
      </x:c>
      <x:c r="W50" s="18"/>
      <x:c r="X50" s="18"/>
      <x:c r="Y50" s="24" t="str">
        <x:f>IF(A50="","",IF(OR(EXACT(X50,"YES"),EXACT(X50,"NO")),"VALID","INVALID - QUALITY TOKEN"))</x:f>
      </x:c>
      <x:c r="Z50" s="18"/>
      <x:c r="AA50" s="18" t="str">
        <x:f>IF(A50="","",IF(AT50&lt;&gt;"VALID","NOT READY - ALTERNATIVES",IF(AO50=1,"DIRECT","")&amp;IF(AP50=1,IF(AO50=1,"; ","")&amp;"ADJACENT","")&amp;IF(AQ50=1,IF(SUM(AO50:AP50)&gt;0,"; ","")&amp;"SUBSTITUTE / SERVICE","")&amp;IF(AR50=1,IF(SUM(AO50:AQ50)&gt;0,"; ","")&amp;"INTERNAL BUILD","")&amp;IF(AS50=1,IF(SUM(AO50:AR50)&gt;0,"; ","")&amp;"STATUS QUO","")))</x:f>
      </x:c>
      <x:c r="AB50" s="18" t="str">
        <x:f>IF(A50="","",IF(AH50&lt;&gt;"VALID","NOT READY - CRITERIA",AC50&amp;"; "&amp;AD50&amp;"; "&amp;AE50&amp;IF(AF50&lt;&gt;"","; "&amp;AF50,"")&amp;IF(AG50&lt;&gt;"","; "&amp;AG50,"")))</x:f>
      </x:c>
      <x:c r="AC50" s="18"/>
      <x:c r="AD50" s="18"/>
      <x:c r="AE50" s="18"/>
      <x:c r="AF50" s="18"/>
      <x:c r="AG50" s="18"/>
      <x:c r="AH50" s="24" t="str">
        <x:f>IF(A50="","",IF(AND(AI50&gt;=3,AI50&lt;=5,AJ50&lt;&gt;"",AK50&lt;&gt;"",AL50&lt;&gt;"",S50=AI50,COUNTIF($AJ50:$AN50,AJ50)=1,COUNTIF($AJ50:$AN50,AK50)=1,COUNTIF($AJ50:$AN50,AL50)=1,IF(AM50="",TRUE,COUNTIF($AJ50:$AN50,AM50)=1),IF(AN50="",TRUE,COUNTIF($AJ50:$AN50,AN50)=1),COUNTIFS(CRITERIA!$B$6:$B$205,A50,CRITERIA!$M$6:$M$205,AJ50,CRITERIA!$G$6:$G$205,"YES",CRITERIA!$L$6:$L$205,"VALID")=1,COUNTIFS(CRITERIA!$B$6:$B$205,A50,CRITERIA!$M$6:$M$205,AK50,CRITERIA!$G$6:$G$205,"YES",CRITERIA!$L$6:$L$205,"VALID")=1,COUNTIFS(CRITERIA!$B$6:$B$205,A50,CRITERIA!$M$6:$M$205,AL50,CRITERIA!$G$6:$G$205,"YES",CRITERIA!$L$6:$L$205,"VALID")=1,IF(AM50="",TRUE,COUNTIFS(CRITERIA!$B$6:$B$205,A50,CRITERIA!$M$6:$M$205,AM50,CRITERIA!$G$6:$G$205,"YES",CRITERIA!$L$6:$L$205,"VALID")=1),IF(AN50="",TRUE,COUNTIFS(CRITERIA!$B$6:$B$205,A50,CRITERIA!$M$6:$M$205,AN50,CRITERIA!$G$6:$G$205,"YES",CRITERIA!$L$6:$L$205,"VALID")=1)),"VALID","INVALID - CRITERIA PARITY"))</x:f>
      </x:c>
      <x:c r="AI50" s="24" t="n">
        <x:f>IF(AC50&lt;&gt;"",1,0)+IF(AD50&lt;&gt;"",1,0)+IF(AE50&lt;&gt;"",1,0)+IF(AF50&lt;&gt;"",1,0)+IF(AG50&lt;&gt;"",1,0)</x:f>
        <x:v>0</x:v>
      </x:c>
      <x:c r="AJ50" s="24" t="str">
        <x:f>IF(AC50="","",UPPER(TRIM(AC50)))</x:f>
      </x:c>
      <x:c r="AK50" s="24" t="str">
        <x:f>IF(AD50="","",UPPER(TRIM(AD50)))</x:f>
      </x:c>
      <x:c r="AL50" s="24" t="str">
        <x:f>IF(AE50="","",UPPER(TRIM(AE50)))</x:f>
      </x:c>
      <x:c r="AM50" s="24" t="str">
        <x:f>IF(AF50="","",UPPER(TRIM(AF50)))</x:f>
      </x:c>
      <x:c r="AN50" s="24" t="str">
        <x:f>IF(AG50="","",UPPER(TRIM(AG50)))</x:f>
      </x:c>
      <x:c r="AO50" s="24" t="str">
        <x:f>IF(A50="","",IF(COUNTIFS(ALTERNATIVES!$B$6:$B$205,A50,ALTERNATIVES!$C$6:$C$205,"DIRECT",ALTERNATIVES!$H$6:$H$205,"VALID")&gt;0,1,0))</x:f>
      </x:c>
      <x:c r="AP50" s="24" t="str">
        <x:f>IF(A50="","",IF(COUNTIFS(ALTERNATIVES!$B$6:$B$205,A50,ALTERNATIVES!$C$6:$C$205,"ADJACENT",ALTERNATIVES!$H$6:$H$205,"VALID")&gt;0,1,0))</x:f>
      </x:c>
      <x:c r="AQ50" s="24" t="str">
        <x:f>IF(A50="","",IF(COUNTIFS(ALTERNATIVES!$B$6:$B$205,A50,ALTERNATIVES!$C$6:$C$205,"SUBSTITUTE / SERVICE",ALTERNATIVES!$H$6:$H$205,"VALID")&gt;0,1,0))</x:f>
      </x:c>
      <x:c r="AR50" s="24" t="str">
        <x:f>IF(A50="","",IF(COUNTIFS(ALTERNATIVES!$B$6:$B$205,A50,ALTERNATIVES!$C$6:$C$205,"INTERNAL BUILD",ALTERNATIVES!$H$6:$H$205,"VALID")&gt;0,1,0))</x:f>
      </x:c>
      <x:c r="AS50" s="24" t="str">
        <x:f>IF(A50="","",IF(COUNTIFS(ALTERNATIVES!$B$6:$B$205,A50,ALTERNATIVES!$C$6:$C$205,"STATUS QUO",ALTERNATIVES!$H$6:$H$205,"VALID")&gt;0,1,0))</x:f>
      </x:c>
      <x:c r="AT50" s="24" t="str">
        <x:f>IF(A50="","",IF(R50&gt;=2,"VALID","INVALID - ALTERNATIVE DIVERSITY"))</x:f>
      </x:c>
    </x:row>
    <x:row r="51">
      <x:c r="A51" s="18"/>
      <x:c r="B51" s="18"/>
      <x:c r="C51" s="32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24" t="str">
        <x:f>IF(A51="","",IF(COUNTIF($A$6:$A$205,A51)=1,"VALID","INVALID - DUPLICATE DECISION ID"))</x:f>
      </x:c>
      <x:c r="O51" s="24" t="str">
        <x:f>IF(A51="","",IF(AND(B51&lt;&gt;"",C51&lt;&gt;"",D51&lt;&gt;"",E51&lt;&gt;"",F51&lt;&gt;"",G51&lt;&gt;"",H51&lt;&gt;"",K51&lt;&gt;"",L51&lt;&gt;"",M51&lt;&gt;"",Z51&lt;&gt;"",AC51&lt;&gt;"",AD51&lt;&gt;"",AE51&lt;&gt;""),"VALID","INVALID - REQUIRED FIELD"))</x:f>
      </x:c>
      <x:c r="P51" s="24" t="str">
        <x:f>IF(A51="","",IF(AND(OR(EXACT(I51,"CURRENT ATTRIBUTABLE OBSERVED"),EXACT(I51,"CURRENT ATTRIBUTABLE MIXED"),EXACT(I51,"CUSTOM")),IF(EXACT(I51,"CUSTOM"),W51&lt;&gt;"",TRUE)),"VALID","INVALID - EVIDENCE TOKEN / CUSTOM RULE"))</x:f>
      </x:c>
      <x:c r="Q51" s="24" t="str">
        <x:f>IF(A51="","",IF(OR(EXACT(J51,"YES"),EXACT(J51,"UNCLEAR"),EXACT(J51,"NO")),"VALID","INVALID - ACTION TOKEN"))</x:f>
      </x:c>
      <x:c r="R51" s="24" t="str">
        <x:f>IF(A51="","",SUM(AO51:AS51))</x:f>
      </x:c>
      <x:c r="S51" s="24" t="str">
        <x:f>IF(A51="","",COUNTIFS(CRITERIA!$B$6:$B$205,A51,CRITERIA!$G$6:$G$205,"YES",CRITERIA!$L$6:$L$205,"VALID"))</x:f>
      </x:c>
      <x:c r="T51" s="24" t="str">
        <x:f>IF(A51="","",IF(Q51&lt;&gt;"VALID","REPAIR CANVAS",IF(EXACT(J51,"NO"),"STOP - RESEARCH NOT JUSTIFIED",IF(OR(N51&lt;&gt;"VALID",O51&lt;&gt;"VALID",P51&lt;&gt;"VALID",Y51&lt;&gt;"VALID",AH51&lt;&gt;"VALID",AT51&lt;&gt;"VALID",EXACT(J51,"UNCLEAR"),X51&lt;&gt;"YES"),"REPAIR CANVAS","READY TO RESEARCH"))))</x:f>
      </x:c>
      <x:c r="U51" s="24" t="str">
        <x:f>IF(A51="","",IF(T51="READY TO RESEARCH","Freeze this Decision Contract, then conduct the Evidence Audit.",IF(T51="STOP - RESEARCH NOT JUSTIFIED","State the real purpose of the work or reopen the decision before competitor research.","Repair the named controls before collecting competitor evidence.")))</x:f>
      </x:c>
      <x:c r="V51" s="24" t="str">
        <x:f>IF(A51="","",IF(T51="READY TO RESEARCH","Decision ID "&amp;A51&amp;". By "&amp;TEXT(C51,"yyyy-mm-dd")&amp;", "&amp;B51&amp;" will decide whether to "&amp;D51&amp;" for "&amp;E51&amp;", within "&amp;F51&amp;" and "&amp;G51&amp;". Permitted alternative universe: "&amp;AA51&amp;". Explicit exclusions: "&amp;H51&amp;". Material criteria: "&amp;AB51&amp;". Hard constraints: "&amp;Z51&amp;". Evidence threshold: "&amp;I51&amp;IF(EXACT(I51,"CUSTOM")," - "&amp;W51,"")&amp;". Evidence may change: "&amp;K51&amp;". Reopen if "&amp;L51&amp;".","NOT READY - complete or repair the governed canvas before handoff."))</x:f>
      </x:c>
      <x:c r="W51" s="18"/>
      <x:c r="X51" s="18"/>
      <x:c r="Y51" s="24" t="str">
        <x:f>IF(A51="","",IF(OR(EXACT(X51,"YES"),EXACT(X51,"NO")),"VALID","INVALID - QUALITY TOKEN"))</x:f>
      </x:c>
      <x:c r="Z51" s="18"/>
      <x:c r="AA51" s="18" t="str">
        <x:f>IF(A51="","",IF(AT51&lt;&gt;"VALID","NOT READY - ALTERNATIVES",IF(AO51=1,"DIRECT","")&amp;IF(AP51=1,IF(AO51=1,"; ","")&amp;"ADJACENT","")&amp;IF(AQ51=1,IF(SUM(AO51:AP51)&gt;0,"; ","")&amp;"SUBSTITUTE / SERVICE","")&amp;IF(AR51=1,IF(SUM(AO51:AQ51)&gt;0,"; ","")&amp;"INTERNAL BUILD","")&amp;IF(AS51=1,IF(SUM(AO51:AR51)&gt;0,"; ","")&amp;"STATUS QUO","")))</x:f>
      </x:c>
      <x:c r="AB51" s="18" t="str">
        <x:f>IF(A51="","",IF(AH51&lt;&gt;"VALID","NOT READY - CRITERIA",AC51&amp;"; "&amp;AD51&amp;"; "&amp;AE51&amp;IF(AF51&lt;&gt;"","; "&amp;AF51,"")&amp;IF(AG51&lt;&gt;"","; "&amp;AG51,"")))</x:f>
      </x:c>
      <x:c r="AC51" s="18"/>
      <x:c r="AD51" s="18"/>
      <x:c r="AE51" s="18"/>
      <x:c r="AF51" s="18"/>
      <x:c r="AG51" s="18"/>
      <x:c r="AH51" s="24" t="str">
        <x:f>IF(A51="","",IF(AND(AI51&gt;=3,AI51&lt;=5,AJ51&lt;&gt;"",AK51&lt;&gt;"",AL51&lt;&gt;"",S51=AI51,COUNTIF($AJ51:$AN51,AJ51)=1,COUNTIF($AJ51:$AN51,AK51)=1,COUNTIF($AJ51:$AN51,AL51)=1,IF(AM51="",TRUE,COUNTIF($AJ51:$AN51,AM51)=1),IF(AN51="",TRUE,COUNTIF($AJ51:$AN51,AN51)=1),COUNTIFS(CRITERIA!$B$6:$B$205,A51,CRITERIA!$M$6:$M$205,AJ51,CRITERIA!$G$6:$G$205,"YES",CRITERIA!$L$6:$L$205,"VALID")=1,COUNTIFS(CRITERIA!$B$6:$B$205,A51,CRITERIA!$M$6:$M$205,AK51,CRITERIA!$G$6:$G$205,"YES",CRITERIA!$L$6:$L$205,"VALID")=1,COUNTIFS(CRITERIA!$B$6:$B$205,A51,CRITERIA!$M$6:$M$205,AL51,CRITERIA!$G$6:$G$205,"YES",CRITERIA!$L$6:$L$205,"VALID")=1,IF(AM51="",TRUE,COUNTIFS(CRITERIA!$B$6:$B$205,A51,CRITERIA!$M$6:$M$205,AM51,CRITERIA!$G$6:$G$205,"YES",CRITERIA!$L$6:$L$205,"VALID")=1),IF(AN51="",TRUE,COUNTIFS(CRITERIA!$B$6:$B$205,A51,CRITERIA!$M$6:$M$205,AN51,CRITERIA!$G$6:$G$205,"YES",CRITERIA!$L$6:$L$205,"VALID")=1)),"VALID","INVALID - CRITERIA PARITY"))</x:f>
      </x:c>
      <x:c r="AI51" s="24" t="n">
        <x:f>IF(AC51&lt;&gt;"",1,0)+IF(AD51&lt;&gt;"",1,0)+IF(AE51&lt;&gt;"",1,0)+IF(AF51&lt;&gt;"",1,0)+IF(AG51&lt;&gt;"",1,0)</x:f>
        <x:v>0</x:v>
      </x:c>
      <x:c r="AJ51" s="24" t="str">
        <x:f>IF(AC51="","",UPPER(TRIM(AC51)))</x:f>
      </x:c>
      <x:c r="AK51" s="24" t="str">
        <x:f>IF(AD51="","",UPPER(TRIM(AD51)))</x:f>
      </x:c>
      <x:c r="AL51" s="24" t="str">
        <x:f>IF(AE51="","",UPPER(TRIM(AE51)))</x:f>
      </x:c>
      <x:c r="AM51" s="24" t="str">
        <x:f>IF(AF51="","",UPPER(TRIM(AF51)))</x:f>
      </x:c>
      <x:c r="AN51" s="24" t="str">
        <x:f>IF(AG51="","",UPPER(TRIM(AG51)))</x:f>
      </x:c>
      <x:c r="AO51" s="24" t="str">
        <x:f>IF(A51="","",IF(COUNTIFS(ALTERNATIVES!$B$6:$B$205,A51,ALTERNATIVES!$C$6:$C$205,"DIRECT",ALTERNATIVES!$H$6:$H$205,"VALID")&gt;0,1,0))</x:f>
      </x:c>
      <x:c r="AP51" s="24" t="str">
        <x:f>IF(A51="","",IF(COUNTIFS(ALTERNATIVES!$B$6:$B$205,A51,ALTERNATIVES!$C$6:$C$205,"ADJACENT",ALTERNATIVES!$H$6:$H$205,"VALID")&gt;0,1,0))</x:f>
      </x:c>
      <x:c r="AQ51" s="24" t="str">
        <x:f>IF(A51="","",IF(COUNTIFS(ALTERNATIVES!$B$6:$B$205,A51,ALTERNATIVES!$C$6:$C$205,"SUBSTITUTE / SERVICE",ALTERNATIVES!$H$6:$H$205,"VALID")&gt;0,1,0))</x:f>
      </x:c>
      <x:c r="AR51" s="24" t="str">
        <x:f>IF(A51="","",IF(COUNTIFS(ALTERNATIVES!$B$6:$B$205,A51,ALTERNATIVES!$C$6:$C$205,"INTERNAL BUILD",ALTERNATIVES!$H$6:$H$205,"VALID")&gt;0,1,0))</x:f>
      </x:c>
      <x:c r="AS51" s="24" t="str">
        <x:f>IF(A51="","",IF(COUNTIFS(ALTERNATIVES!$B$6:$B$205,A51,ALTERNATIVES!$C$6:$C$205,"STATUS QUO",ALTERNATIVES!$H$6:$H$205,"VALID")&gt;0,1,0))</x:f>
      </x:c>
      <x:c r="AT51" s="24" t="str">
        <x:f>IF(A51="","",IF(R51&gt;=2,"VALID","INVALID - ALTERNATIVE DIVERSITY"))</x:f>
      </x:c>
    </x:row>
    <x:row r="52">
      <x:c r="A52" s="18"/>
      <x:c r="B52" s="18"/>
      <x:c r="C52" s="32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24" t="str">
        <x:f>IF(A52="","",IF(COUNTIF($A$6:$A$205,A52)=1,"VALID","INVALID - DUPLICATE DECISION ID"))</x:f>
      </x:c>
      <x:c r="O52" s="24" t="str">
        <x:f>IF(A52="","",IF(AND(B52&lt;&gt;"",C52&lt;&gt;"",D52&lt;&gt;"",E52&lt;&gt;"",F52&lt;&gt;"",G52&lt;&gt;"",H52&lt;&gt;"",K52&lt;&gt;"",L52&lt;&gt;"",M52&lt;&gt;"",Z52&lt;&gt;"",AC52&lt;&gt;"",AD52&lt;&gt;"",AE52&lt;&gt;""),"VALID","INVALID - REQUIRED FIELD"))</x:f>
      </x:c>
      <x:c r="P52" s="24" t="str">
        <x:f>IF(A52="","",IF(AND(OR(EXACT(I52,"CURRENT ATTRIBUTABLE OBSERVED"),EXACT(I52,"CURRENT ATTRIBUTABLE MIXED"),EXACT(I52,"CUSTOM")),IF(EXACT(I52,"CUSTOM"),W52&lt;&gt;"",TRUE)),"VALID","INVALID - EVIDENCE TOKEN / CUSTOM RULE"))</x:f>
      </x:c>
      <x:c r="Q52" s="24" t="str">
        <x:f>IF(A52="","",IF(OR(EXACT(J52,"YES"),EXACT(J52,"UNCLEAR"),EXACT(J52,"NO")),"VALID","INVALID - ACTION TOKEN"))</x:f>
      </x:c>
      <x:c r="R52" s="24" t="str">
        <x:f>IF(A52="","",SUM(AO52:AS52))</x:f>
      </x:c>
      <x:c r="S52" s="24" t="str">
        <x:f>IF(A52="","",COUNTIFS(CRITERIA!$B$6:$B$205,A52,CRITERIA!$G$6:$G$205,"YES",CRITERIA!$L$6:$L$205,"VALID"))</x:f>
      </x:c>
      <x:c r="T52" s="24" t="str">
        <x:f>IF(A52="","",IF(Q52&lt;&gt;"VALID","REPAIR CANVAS",IF(EXACT(J52,"NO"),"STOP - RESEARCH NOT JUSTIFIED",IF(OR(N52&lt;&gt;"VALID",O52&lt;&gt;"VALID",P52&lt;&gt;"VALID",Y52&lt;&gt;"VALID",AH52&lt;&gt;"VALID",AT52&lt;&gt;"VALID",EXACT(J52,"UNCLEAR"),X52&lt;&gt;"YES"),"REPAIR CANVAS","READY TO RESEARCH"))))</x:f>
      </x:c>
      <x:c r="U52" s="24" t="str">
        <x:f>IF(A52="","",IF(T52="READY TO RESEARCH","Freeze this Decision Contract, then conduct the Evidence Audit.",IF(T52="STOP - RESEARCH NOT JUSTIFIED","State the real purpose of the work or reopen the decision before competitor research.","Repair the named controls before collecting competitor evidence.")))</x:f>
      </x:c>
      <x:c r="V52" s="24" t="str">
        <x:f>IF(A52="","",IF(T52="READY TO RESEARCH","Decision ID "&amp;A52&amp;". By "&amp;TEXT(C52,"yyyy-mm-dd")&amp;", "&amp;B52&amp;" will decide whether to "&amp;D52&amp;" for "&amp;E52&amp;", within "&amp;F52&amp;" and "&amp;G52&amp;". Permitted alternative universe: "&amp;AA52&amp;". Explicit exclusions: "&amp;H52&amp;". Material criteria: "&amp;AB52&amp;". Hard constraints: "&amp;Z52&amp;". Evidence threshold: "&amp;I52&amp;IF(EXACT(I52,"CUSTOM")," - "&amp;W52,"")&amp;". Evidence may change: "&amp;K52&amp;". Reopen if "&amp;L52&amp;".","NOT READY - complete or repair the governed canvas before handoff."))</x:f>
      </x:c>
      <x:c r="W52" s="18"/>
      <x:c r="X52" s="18"/>
      <x:c r="Y52" s="24" t="str">
        <x:f>IF(A52="","",IF(OR(EXACT(X52,"YES"),EXACT(X52,"NO")),"VALID","INVALID - QUALITY TOKEN"))</x:f>
      </x:c>
      <x:c r="Z52" s="18"/>
      <x:c r="AA52" s="18" t="str">
        <x:f>IF(A52="","",IF(AT52&lt;&gt;"VALID","NOT READY - ALTERNATIVES",IF(AO52=1,"DIRECT","")&amp;IF(AP52=1,IF(AO52=1,"; ","")&amp;"ADJACENT","")&amp;IF(AQ52=1,IF(SUM(AO52:AP52)&gt;0,"; ","")&amp;"SUBSTITUTE / SERVICE","")&amp;IF(AR52=1,IF(SUM(AO52:AQ52)&gt;0,"; ","")&amp;"INTERNAL BUILD","")&amp;IF(AS52=1,IF(SUM(AO52:AR52)&gt;0,"; ","")&amp;"STATUS QUO","")))</x:f>
      </x:c>
      <x:c r="AB52" s="18" t="str">
        <x:f>IF(A52="","",IF(AH52&lt;&gt;"VALID","NOT READY - CRITERIA",AC52&amp;"; "&amp;AD52&amp;"; "&amp;AE52&amp;IF(AF52&lt;&gt;"","; "&amp;AF52,"")&amp;IF(AG52&lt;&gt;"","; "&amp;AG52,"")))</x:f>
      </x:c>
      <x:c r="AC52" s="18"/>
      <x:c r="AD52" s="18"/>
      <x:c r="AE52" s="18"/>
      <x:c r="AF52" s="18"/>
      <x:c r="AG52" s="18"/>
      <x:c r="AH52" s="24" t="str">
        <x:f>IF(A52="","",IF(AND(AI52&gt;=3,AI52&lt;=5,AJ52&lt;&gt;"",AK52&lt;&gt;"",AL52&lt;&gt;"",S52=AI52,COUNTIF($AJ52:$AN52,AJ52)=1,COUNTIF($AJ52:$AN52,AK52)=1,COUNTIF($AJ52:$AN52,AL52)=1,IF(AM52="",TRUE,COUNTIF($AJ52:$AN52,AM52)=1),IF(AN52="",TRUE,COUNTIF($AJ52:$AN52,AN52)=1),COUNTIFS(CRITERIA!$B$6:$B$205,A52,CRITERIA!$M$6:$M$205,AJ52,CRITERIA!$G$6:$G$205,"YES",CRITERIA!$L$6:$L$205,"VALID")=1,COUNTIFS(CRITERIA!$B$6:$B$205,A52,CRITERIA!$M$6:$M$205,AK52,CRITERIA!$G$6:$G$205,"YES",CRITERIA!$L$6:$L$205,"VALID")=1,COUNTIFS(CRITERIA!$B$6:$B$205,A52,CRITERIA!$M$6:$M$205,AL52,CRITERIA!$G$6:$G$205,"YES",CRITERIA!$L$6:$L$205,"VALID")=1,IF(AM52="",TRUE,COUNTIFS(CRITERIA!$B$6:$B$205,A52,CRITERIA!$M$6:$M$205,AM52,CRITERIA!$G$6:$G$205,"YES",CRITERIA!$L$6:$L$205,"VALID")=1),IF(AN52="",TRUE,COUNTIFS(CRITERIA!$B$6:$B$205,A52,CRITERIA!$M$6:$M$205,AN52,CRITERIA!$G$6:$G$205,"YES",CRITERIA!$L$6:$L$205,"VALID")=1)),"VALID","INVALID - CRITERIA PARITY"))</x:f>
      </x:c>
      <x:c r="AI52" s="24" t="n">
        <x:f>IF(AC52&lt;&gt;"",1,0)+IF(AD52&lt;&gt;"",1,0)+IF(AE52&lt;&gt;"",1,0)+IF(AF52&lt;&gt;"",1,0)+IF(AG52&lt;&gt;"",1,0)</x:f>
        <x:v>0</x:v>
      </x:c>
      <x:c r="AJ52" s="24" t="str">
        <x:f>IF(AC52="","",UPPER(TRIM(AC52)))</x:f>
      </x:c>
      <x:c r="AK52" s="24" t="str">
        <x:f>IF(AD52="","",UPPER(TRIM(AD52)))</x:f>
      </x:c>
      <x:c r="AL52" s="24" t="str">
        <x:f>IF(AE52="","",UPPER(TRIM(AE52)))</x:f>
      </x:c>
      <x:c r="AM52" s="24" t="str">
        <x:f>IF(AF52="","",UPPER(TRIM(AF52)))</x:f>
      </x:c>
      <x:c r="AN52" s="24" t="str">
        <x:f>IF(AG52="","",UPPER(TRIM(AG52)))</x:f>
      </x:c>
      <x:c r="AO52" s="24" t="str">
        <x:f>IF(A52="","",IF(COUNTIFS(ALTERNATIVES!$B$6:$B$205,A52,ALTERNATIVES!$C$6:$C$205,"DIRECT",ALTERNATIVES!$H$6:$H$205,"VALID")&gt;0,1,0))</x:f>
      </x:c>
      <x:c r="AP52" s="24" t="str">
        <x:f>IF(A52="","",IF(COUNTIFS(ALTERNATIVES!$B$6:$B$205,A52,ALTERNATIVES!$C$6:$C$205,"ADJACENT",ALTERNATIVES!$H$6:$H$205,"VALID")&gt;0,1,0))</x:f>
      </x:c>
      <x:c r="AQ52" s="24" t="str">
        <x:f>IF(A52="","",IF(COUNTIFS(ALTERNATIVES!$B$6:$B$205,A52,ALTERNATIVES!$C$6:$C$205,"SUBSTITUTE / SERVICE",ALTERNATIVES!$H$6:$H$205,"VALID")&gt;0,1,0))</x:f>
      </x:c>
      <x:c r="AR52" s="24" t="str">
        <x:f>IF(A52="","",IF(COUNTIFS(ALTERNATIVES!$B$6:$B$205,A52,ALTERNATIVES!$C$6:$C$205,"INTERNAL BUILD",ALTERNATIVES!$H$6:$H$205,"VALID")&gt;0,1,0))</x:f>
      </x:c>
      <x:c r="AS52" s="24" t="str">
        <x:f>IF(A52="","",IF(COUNTIFS(ALTERNATIVES!$B$6:$B$205,A52,ALTERNATIVES!$C$6:$C$205,"STATUS QUO",ALTERNATIVES!$H$6:$H$205,"VALID")&gt;0,1,0))</x:f>
      </x:c>
      <x:c r="AT52" s="24" t="str">
        <x:f>IF(A52="","",IF(R52&gt;=2,"VALID","INVALID - ALTERNATIVE DIVERSITY"))</x:f>
      </x:c>
    </x:row>
    <x:row r="53">
      <x:c r="A53" s="18"/>
      <x:c r="B53" s="18"/>
      <x:c r="C53" s="32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24" t="str">
        <x:f>IF(A53="","",IF(COUNTIF($A$6:$A$205,A53)=1,"VALID","INVALID - DUPLICATE DECISION ID"))</x:f>
      </x:c>
      <x:c r="O53" s="24" t="str">
        <x:f>IF(A53="","",IF(AND(B53&lt;&gt;"",C53&lt;&gt;"",D53&lt;&gt;"",E53&lt;&gt;"",F53&lt;&gt;"",G53&lt;&gt;"",H53&lt;&gt;"",K53&lt;&gt;"",L53&lt;&gt;"",M53&lt;&gt;"",Z53&lt;&gt;"",AC53&lt;&gt;"",AD53&lt;&gt;"",AE53&lt;&gt;""),"VALID","INVALID - REQUIRED FIELD"))</x:f>
      </x:c>
      <x:c r="P53" s="24" t="str">
        <x:f>IF(A53="","",IF(AND(OR(EXACT(I53,"CURRENT ATTRIBUTABLE OBSERVED"),EXACT(I53,"CURRENT ATTRIBUTABLE MIXED"),EXACT(I53,"CUSTOM")),IF(EXACT(I53,"CUSTOM"),W53&lt;&gt;"",TRUE)),"VALID","INVALID - EVIDENCE TOKEN / CUSTOM RULE"))</x:f>
      </x:c>
      <x:c r="Q53" s="24" t="str">
        <x:f>IF(A53="","",IF(OR(EXACT(J53,"YES"),EXACT(J53,"UNCLEAR"),EXACT(J53,"NO")),"VALID","INVALID - ACTION TOKEN"))</x:f>
      </x:c>
      <x:c r="R53" s="24" t="str">
        <x:f>IF(A53="","",SUM(AO53:AS53))</x:f>
      </x:c>
      <x:c r="S53" s="24" t="str">
        <x:f>IF(A53="","",COUNTIFS(CRITERIA!$B$6:$B$205,A53,CRITERIA!$G$6:$G$205,"YES",CRITERIA!$L$6:$L$205,"VALID"))</x:f>
      </x:c>
      <x:c r="T53" s="24" t="str">
        <x:f>IF(A53="","",IF(Q53&lt;&gt;"VALID","REPAIR CANVAS",IF(EXACT(J53,"NO"),"STOP - RESEARCH NOT JUSTIFIED",IF(OR(N53&lt;&gt;"VALID",O53&lt;&gt;"VALID",P53&lt;&gt;"VALID",Y53&lt;&gt;"VALID",AH53&lt;&gt;"VALID",AT53&lt;&gt;"VALID",EXACT(J53,"UNCLEAR"),X53&lt;&gt;"YES"),"REPAIR CANVAS","READY TO RESEARCH"))))</x:f>
      </x:c>
      <x:c r="U53" s="24" t="str">
        <x:f>IF(A53="","",IF(T53="READY TO RESEARCH","Freeze this Decision Contract, then conduct the Evidence Audit.",IF(T53="STOP - RESEARCH NOT JUSTIFIED","State the real purpose of the work or reopen the decision before competitor research.","Repair the named controls before collecting competitor evidence.")))</x:f>
      </x:c>
      <x:c r="V53" s="24" t="str">
        <x:f>IF(A53="","",IF(T53="READY TO RESEARCH","Decision ID "&amp;A53&amp;". By "&amp;TEXT(C53,"yyyy-mm-dd")&amp;", "&amp;B53&amp;" will decide whether to "&amp;D53&amp;" for "&amp;E53&amp;", within "&amp;F53&amp;" and "&amp;G53&amp;". Permitted alternative universe: "&amp;AA53&amp;". Explicit exclusions: "&amp;H53&amp;". Material criteria: "&amp;AB53&amp;". Hard constraints: "&amp;Z53&amp;". Evidence threshold: "&amp;I53&amp;IF(EXACT(I53,"CUSTOM")," - "&amp;W53,"")&amp;". Evidence may change: "&amp;K53&amp;". Reopen if "&amp;L53&amp;".","NOT READY - complete or repair the governed canvas before handoff."))</x:f>
      </x:c>
      <x:c r="W53" s="18"/>
      <x:c r="X53" s="18"/>
      <x:c r="Y53" s="24" t="str">
        <x:f>IF(A53="","",IF(OR(EXACT(X53,"YES"),EXACT(X53,"NO")),"VALID","INVALID - QUALITY TOKEN"))</x:f>
      </x:c>
      <x:c r="Z53" s="18"/>
      <x:c r="AA53" s="18" t="str">
        <x:f>IF(A53="","",IF(AT53&lt;&gt;"VALID","NOT READY - ALTERNATIVES",IF(AO53=1,"DIRECT","")&amp;IF(AP53=1,IF(AO53=1,"; ","")&amp;"ADJACENT","")&amp;IF(AQ53=1,IF(SUM(AO53:AP53)&gt;0,"; ","")&amp;"SUBSTITUTE / SERVICE","")&amp;IF(AR53=1,IF(SUM(AO53:AQ53)&gt;0,"; ","")&amp;"INTERNAL BUILD","")&amp;IF(AS53=1,IF(SUM(AO53:AR53)&gt;0,"; ","")&amp;"STATUS QUO","")))</x:f>
      </x:c>
      <x:c r="AB53" s="18" t="str">
        <x:f>IF(A53="","",IF(AH53&lt;&gt;"VALID","NOT READY - CRITERIA",AC53&amp;"; "&amp;AD53&amp;"; "&amp;AE53&amp;IF(AF53&lt;&gt;"","; "&amp;AF53,"")&amp;IF(AG53&lt;&gt;"","; "&amp;AG53,"")))</x:f>
      </x:c>
      <x:c r="AC53" s="18"/>
      <x:c r="AD53" s="18"/>
      <x:c r="AE53" s="18"/>
      <x:c r="AF53" s="18"/>
      <x:c r="AG53" s="18"/>
      <x:c r="AH53" s="24" t="str">
        <x:f>IF(A53="","",IF(AND(AI53&gt;=3,AI53&lt;=5,AJ53&lt;&gt;"",AK53&lt;&gt;"",AL53&lt;&gt;"",S53=AI53,COUNTIF($AJ53:$AN53,AJ53)=1,COUNTIF($AJ53:$AN53,AK53)=1,COUNTIF($AJ53:$AN53,AL53)=1,IF(AM53="",TRUE,COUNTIF($AJ53:$AN53,AM53)=1),IF(AN53="",TRUE,COUNTIF($AJ53:$AN53,AN53)=1),COUNTIFS(CRITERIA!$B$6:$B$205,A53,CRITERIA!$M$6:$M$205,AJ53,CRITERIA!$G$6:$G$205,"YES",CRITERIA!$L$6:$L$205,"VALID")=1,COUNTIFS(CRITERIA!$B$6:$B$205,A53,CRITERIA!$M$6:$M$205,AK53,CRITERIA!$G$6:$G$205,"YES",CRITERIA!$L$6:$L$205,"VALID")=1,COUNTIFS(CRITERIA!$B$6:$B$205,A53,CRITERIA!$M$6:$M$205,AL53,CRITERIA!$G$6:$G$205,"YES",CRITERIA!$L$6:$L$205,"VALID")=1,IF(AM53="",TRUE,COUNTIFS(CRITERIA!$B$6:$B$205,A53,CRITERIA!$M$6:$M$205,AM53,CRITERIA!$G$6:$G$205,"YES",CRITERIA!$L$6:$L$205,"VALID")=1),IF(AN53="",TRUE,COUNTIFS(CRITERIA!$B$6:$B$205,A53,CRITERIA!$M$6:$M$205,AN53,CRITERIA!$G$6:$G$205,"YES",CRITERIA!$L$6:$L$205,"VALID")=1)),"VALID","INVALID - CRITERIA PARITY"))</x:f>
      </x:c>
      <x:c r="AI53" s="24" t="n">
        <x:f>IF(AC53&lt;&gt;"",1,0)+IF(AD53&lt;&gt;"",1,0)+IF(AE53&lt;&gt;"",1,0)+IF(AF53&lt;&gt;"",1,0)+IF(AG53&lt;&gt;"",1,0)</x:f>
        <x:v>0</x:v>
      </x:c>
      <x:c r="AJ53" s="24" t="str">
        <x:f>IF(AC53="","",UPPER(TRIM(AC53)))</x:f>
      </x:c>
      <x:c r="AK53" s="24" t="str">
        <x:f>IF(AD53="","",UPPER(TRIM(AD53)))</x:f>
      </x:c>
      <x:c r="AL53" s="24" t="str">
        <x:f>IF(AE53="","",UPPER(TRIM(AE53)))</x:f>
      </x:c>
      <x:c r="AM53" s="24" t="str">
        <x:f>IF(AF53="","",UPPER(TRIM(AF53)))</x:f>
      </x:c>
      <x:c r="AN53" s="24" t="str">
        <x:f>IF(AG53="","",UPPER(TRIM(AG53)))</x:f>
      </x:c>
      <x:c r="AO53" s="24" t="str">
        <x:f>IF(A53="","",IF(COUNTIFS(ALTERNATIVES!$B$6:$B$205,A53,ALTERNATIVES!$C$6:$C$205,"DIRECT",ALTERNATIVES!$H$6:$H$205,"VALID")&gt;0,1,0))</x:f>
      </x:c>
      <x:c r="AP53" s="24" t="str">
        <x:f>IF(A53="","",IF(COUNTIFS(ALTERNATIVES!$B$6:$B$205,A53,ALTERNATIVES!$C$6:$C$205,"ADJACENT",ALTERNATIVES!$H$6:$H$205,"VALID")&gt;0,1,0))</x:f>
      </x:c>
      <x:c r="AQ53" s="24" t="str">
        <x:f>IF(A53="","",IF(COUNTIFS(ALTERNATIVES!$B$6:$B$205,A53,ALTERNATIVES!$C$6:$C$205,"SUBSTITUTE / SERVICE",ALTERNATIVES!$H$6:$H$205,"VALID")&gt;0,1,0))</x:f>
      </x:c>
      <x:c r="AR53" s="24" t="str">
        <x:f>IF(A53="","",IF(COUNTIFS(ALTERNATIVES!$B$6:$B$205,A53,ALTERNATIVES!$C$6:$C$205,"INTERNAL BUILD",ALTERNATIVES!$H$6:$H$205,"VALID")&gt;0,1,0))</x:f>
      </x:c>
      <x:c r="AS53" s="24" t="str">
        <x:f>IF(A53="","",IF(COUNTIFS(ALTERNATIVES!$B$6:$B$205,A53,ALTERNATIVES!$C$6:$C$205,"STATUS QUO",ALTERNATIVES!$H$6:$H$205,"VALID")&gt;0,1,0))</x:f>
      </x:c>
      <x:c r="AT53" s="24" t="str">
        <x:f>IF(A53="","",IF(R53&gt;=2,"VALID","INVALID - ALTERNATIVE DIVERSITY"))</x:f>
      </x:c>
    </x:row>
    <x:row r="54">
      <x:c r="A54" s="18"/>
      <x:c r="B54" s="18"/>
      <x:c r="C54" s="32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24" t="str">
        <x:f>IF(A54="","",IF(COUNTIF($A$6:$A$205,A54)=1,"VALID","INVALID - DUPLICATE DECISION ID"))</x:f>
      </x:c>
      <x:c r="O54" s="24" t="str">
        <x:f>IF(A54="","",IF(AND(B54&lt;&gt;"",C54&lt;&gt;"",D54&lt;&gt;"",E54&lt;&gt;"",F54&lt;&gt;"",G54&lt;&gt;"",H54&lt;&gt;"",K54&lt;&gt;"",L54&lt;&gt;"",M54&lt;&gt;"",Z54&lt;&gt;"",AC54&lt;&gt;"",AD54&lt;&gt;"",AE54&lt;&gt;""),"VALID","INVALID - REQUIRED FIELD"))</x:f>
      </x:c>
      <x:c r="P54" s="24" t="str">
        <x:f>IF(A54="","",IF(AND(OR(EXACT(I54,"CURRENT ATTRIBUTABLE OBSERVED"),EXACT(I54,"CURRENT ATTRIBUTABLE MIXED"),EXACT(I54,"CUSTOM")),IF(EXACT(I54,"CUSTOM"),W54&lt;&gt;"",TRUE)),"VALID","INVALID - EVIDENCE TOKEN / CUSTOM RULE"))</x:f>
      </x:c>
      <x:c r="Q54" s="24" t="str">
        <x:f>IF(A54="","",IF(OR(EXACT(J54,"YES"),EXACT(J54,"UNCLEAR"),EXACT(J54,"NO")),"VALID","INVALID - ACTION TOKEN"))</x:f>
      </x:c>
      <x:c r="R54" s="24" t="str">
        <x:f>IF(A54="","",SUM(AO54:AS54))</x:f>
      </x:c>
      <x:c r="S54" s="24" t="str">
        <x:f>IF(A54="","",COUNTIFS(CRITERIA!$B$6:$B$205,A54,CRITERIA!$G$6:$G$205,"YES",CRITERIA!$L$6:$L$205,"VALID"))</x:f>
      </x:c>
      <x:c r="T54" s="24" t="str">
        <x:f>IF(A54="","",IF(Q54&lt;&gt;"VALID","REPAIR CANVAS",IF(EXACT(J54,"NO"),"STOP - RESEARCH NOT JUSTIFIED",IF(OR(N54&lt;&gt;"VALID",O54&lt;&gt;"VALID",P54&lt;&gt;"VALID",Y54&lt;&gt;"VALID",AH54&lt;&gt;"VALID",AT54&lt;&gt;"VALID",EXACT(J54,"UNCLEAR"),X54&lt;&gt;"YES"),"REPAIR CANVAS","READY TO RESEARCH"))))</x:f>
      </x:c>
      <x:c r="U54" s="24" t="str">
        <x:f>IF(A54="","",IF(T54="READY TO RESEARCH","Freeze this Decision Contract, then conduct the Evidence Audit.",IF(T54="STOP - RESEARCH NOT JUSTIFIED","State the real purpose of the work or reopen the decision before competitor research.","Repair the named controls before collecting competitor evidence.")))</x:f>
      </x:c>
      <x:c r="V54" s="24" t="str">
        <x:f>IF(A54="","",IF(T54="READY TO RESEARCH","Decision ID "&amp;A54&amp;". By "&amp;TEXT(C54,"yyyy-mm-dd")&amp;", "&amp;B54&amp;" will decide whether to "&amp;D54&amp;" for "&amp;E54&amp;", within "&amp;F54&amp;" and "&amp;G54&amp;". Permitted alternative universe: "&amp;AA54&amp;". Explicit exclusions: "&amp;H54&amp;". Material criteria: "&amp;AB54&amp;". Hard constraints: "&amp;Z54&amp;". Evidence threshold: "&amp;I54&amp;IF(EXACT(I54,"CUSTOM")," - "&amp;W54,"")&amp;". Evidence may change: "&amp;K54&amp;". Reopen if "&amp;L54&amp;".","NOT READY - complete or repair the governed canvas before handoff."))</x:f>
      </x:c>
      <x:c r="W54" s="18"/>
      <x:c r="X54" s="18"/>
      <x:c r="Y54" s="24" t="str">
        <x:f>IF(A54="","",IF(OR(EXACT(X54,"YES"),EXACT(X54,"NO")),"VALID","INVALID - QUALITY TOKEN"))</x:f>
      </x:c>
      <x:c r="Z54" s="18"/>
      <x:c r="AA54" s="18" t="str">
        <x:f>IF(A54="","",IF(AT54&lt;&gt;"VALID","NOT READY - ALTERNATIVES",IF(AO54=1,"DIRECT","")&amp;IF(AP54=1,IF(AO54=1,"; ","")&amp;"ADJACENT","")&amp;IF(AQ54=1,IF(SUM(AO54:AP54)&gt;0,"; ","")&amp;"SUBSTITUTE / SERVICE","")&amp;IF(AR54=1,IF(SUM(AO54:AQ54)&gt;0,"; ","")&amp;"INTERNAL BUILD","")&amp;IF(AS54=1,IF(SUM(AO54:AR54)&gt;0,"; ","")&amp;"STATUS QUO","")))</x:f>
      </x:c>
      <x:c r="AB54" s="18" t="str">
        <x:f>IF(A54="","",IF(AH54&lt;&gt;"VALID","NOT READY - CRITERIA",AC54&amp;"; "&amp;AD54&amp;"; "&amp;AE54&amp;IF(AF54&lt;&gt;"","; "&amp;AF54,"")&amp;IF(AG54&lt;&gt;"","; "&amp;AG54,"")))</x:f>
      </x:c>
      <x:c r="AC54" s="18"/>
      <x:c r="AD54" s="18"/>
      <x:c r="AE54" s="18"/>
      <x:c r="AF54" s="18"/>
      <x:c r="AG54" s="18"/>
      <x:c r="AH54" s="24" t="str">
        <x:f>IF(A54="","",IF(AND(AI54&gt;=3,AI54&lt;=5,AJ54&lt;&gt;"",AK54&lt;&gt;"",AL54&lt;&gt;"",S54=AI54,COUNTIF($AJ54:$AN54,AJ54)=1,COUNTIF($AJ54:$AN54,AK54)=1,COUNTIF($AJ54:$AN54,AL54)=1,IF(AM54="",TRUE,COUNTIF($AJ54:$AN54,AM54)=1),IF(AN54="",TRUE,COUNTIF($AJ54:$AN54,AN54)=1),COUNTIFS(CRITERIA!$B$6:$B$205,A54,CRITERIA!$M$6:$M$205,AJ54,CRITERIA!$G$6:$G$205,"YES",CRITERIA!$L$6:$L$205,"VALID")=1,COUNTIFS(CRITERIA!$B$6:$B$205,A54,CRITERIA!$M$6:$M$205,AK54,CRITERIA!$G$6:$G$205,"YES",CRITERIA!$L$6:$L$205,"VALID")=1,COUNTIFS(CRITERIA!$B$6:$B$205,A54,CRITERIA!$M$6:$M$205,AL54,CRITERIA!$G$6:$G$205,"YES",CRITERIA!$L$6:$L$205,"VALID")=1,IF(AM54="",TRUE,COUNTIFS(CRITERIA!$B$6:$B$205,A54,CRITERIA!$M$6:$M$205,AM54,CRITERIA!$G$6:$G$205,"YES",CRITERIA!$L$6:$L$205,"VALID")=1),IF(AN54="",TRUE,COUNTIFS(CRITERIA!$B$6:$B$205,A54,CRITERIA!$M$6:$M$205,AN54,CRITERIA!$G$6:$G$205,"YES",CRITERIA!$L$6:$L$205,"VALID")=1)),"VALID","INVALID - CRITERIA PARITY"))</x:f>
      </x:c>
      <x:c r="AI54" s="24" t="n">
        <x:f>IF(AC54&lt;&gt;"",1,0)+IF(AD54&lt;&gt;"",1,0)+IF(AE54&lt;&gt;"",1,0)+IF(AF54&lt;&gt;"",1,0)+IF(AG54&lt;&gt;"",1,0)</x:f>
        <x:v>0</x:v>
      </x:c>
      <x:c r="AJ54" s="24" t="str">
        <x:f>IF(AC54="","",UPPER(TRIM(AC54)))</x:f>
      </x:c>
      <x:c r="AK54" s="24" t="str">
        <x:f>IF(AD54="","",UPPER(TRIM(AD54)))</x:f>
      </x:c>
      <x:c r="AL54" s="24" t="str">
        <x:f>IF(AE54="","",UPPER(TRIM(AE54)))</x:f>
      </x:c>
      <x:c r="AM54" s="24" t="str">
        <x:f>IF(AF54="","",UPPER(TRIM(AF54)))</x:f>
      </x:c>
      <x:c r="AN54" s="24" t="str">
        <x:f>IF(AG54="","",UPPER(TRIM(AG54)))</x:f>
      </x:c>
      <x:c r="AO54" s="24" t="str">
        <x:f>IF(A54="","",IF(COUNTIFS(ALTERNATIVES!$B$6:$B$205,A54,ALTERNATIVES!$C$6:$C$205,"DIRECT",ALTERNATIVES!$H$6:$H$205,"VALID")&gt;0,1,0))</x:f>
      </x:c>
      <x:c r="AP54" s="24" t="str">
        <x:f>IF(A54="","",IF(COUNTIFS(ALTERNATIVES!$B$6:$B$205,A54,ALTERNATIVES!$C$6:$C$205,"ADJACENT",ALTERNATIVES!$H$6:$H$205,"VALID")&gt;0,1,0))</x:f>
      </x:c>
      <x:c r="AQ54" s="24" t="str">
        <x:f>IF(A54="","",IF(COUNTIFS(ALTERNATIVES!$B$6:$B$205,A54,ALTERNATIVES!$C$6:$C$205,"SUBSTITUTE / SERVICE",ALTERNATIVES!$H$6:$H$205,"VALID")&gt;0,1,0))</x:f>
      </x:c>
      <x:c r="AR54" s="24" t="str">
        <x:f>IF(A54="","",IF(COUNTIFS(ALTERNATIVES!$B$6:$B$205,A54,ALTERNATIVES!$C$6:$C$205,"INTERNAL BUILD",ALTERNATIVES!$H$6:$H$205,"VALID")&gt;0,1,0))</x:f>
      </x:c>
      <x:c r="AS54" s="24" t="str">
        <x:f>IF(A54="","",IF(COUNTIFS(ALTERNATIVES!$B$6:$B$205,A54,ALTERNATIVES!$C$6:$C$205,"STATUS QUO",ALTERNATIVES!$H$6:$H$205,"VALID")&gt;0,1,0))</x:f>
      </x:c>
      <x:c r="AT54" s="24" t="str">
        <x:f>IF(A54="","",IF(R54&gt;=2,"VALID","INVALID - ALTERNATIVE DIVERSITY"))</x:f>
      </x:c>
    </x:row>
    <x:row r="55">
      <x:c r="A55" s="18"/>
      <x:c r="B55" s="18"/>
      <x:c r="C55" s="32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24" t="str">
        <x:f>IF(A55="","",IF(COUNTIF($A$6:$A$205,A55)=1,"VALID","INVALID - DUPLICATE DECISION ID"))</x:f>
      </x:c>
      <x:c r="O55" s="24" t="str">
        <x:f>IF(A55="","",IF(AND(B55&lt;&gt;"",C55&lt;&gt;"",D55&lt;&gt;"",E55&lt;&gt;"",F55&lt;&gt;"",G55&lt;&gt;"",H55&lt;&gt;"",K55&lt;&gt;"",L55&lt;&gt;"",M55&lt;&gt;"",Z55&lt;&gt;"",AC55&lt;&gt;"",AD55&lt;&gt;"",AE55&lt;&gt;""),"VALID","INVALID - REQUIRED FIELD"))</x:f>
      </x:c>
      <x:c r="P55" s="24" t="str">
        <x:f>IF(A55="","",IF(AND(OR(EXACT(I55,"CURRENT ATTRIBUTABLE OBSERVED"),EXACT(I55,"CURRENT ATTRIBUTABLE MIXED"),EXACT(I55,"CUSTOM")),IF(EXACT(I55,"CUSTOM"),W55&lt;&gt;"",TRUE)),"VALID","INVALID - EVIDENCE TOKEN / CUSTOM RULE"))</x:f>
      </x:c>
      <x:c r="Q55" s="24" t="str">
        <x:f>IF(A55="","",IF(OR(EXACT(J55,"YES"),EXACT(J55,"UNCLEAR"),EXACT(J55,"NO")),"VALID","INVALID - ACTION TOKEN"))</x:f>
      </x:c>
      <x:c r="R55" s="24" t="str">
        <x:f>IF(A55="","",SUM(AO55:AS55))</x:f>
      </x:c>
      <x:c r="S55" s="24" t="str">
        <x:f>IF(A55="","",COUNTIFS(CRITERIA!$B$6:$B$205,A55,CRITERIA!$G$6:$G$205,"YES",CRITERIA!$L$6:$L$205,"VALID"))</x:f>
      </x:c>
      <x:c r="T55" s="24" t="str">
        <x:f>IF(A55="","",IF(Q55&lt;&gt;"VALID","REPAIR CANVAS",IF(EXACT(J55,"NO"),"STOP - RESEARCH NOT JUSTIFIED",IF(OR(N55&lt;&gt;"VALID",O55&lt;&gt;"VALID",P55&lt;&gt;"VALID",Y55&lt;&gt;"VALID",AH55&lt;&gt;"VALID",AT55&lt;&gt;"VALID",EXACT(J55,"UNCLEAR"),X55&lt;&gt;"YES"),"REPAIR CANVAS","READY TO RESEARCH"))))</x:f>
      </x:c>
      <x:c r="U55" s="24" t="str">
        <x:f>IF(A55="","",IF(T55="READY TO RESEARCH","Freeze this Decision Contract, then conduct the Evidence Audit.",IF(T55="STOP - RESEARCH NOT JUSTIFIED","State the real purpose of the work or reopen the decision before competitor research.","Repair the named controls before collecting competitor evidence.")))</x:f>
      </x:c>
      <x:c r="V55" s="24" t="str">
        <x:f>IF(A55="","",IF(T55="READY TO RESEARCH","Decision ID "&amp;A55&amp;". By "&amp;TEXT(C55,"yyyy-mm-dd")&amp;", "&amp;B55&amp;" will decide whether to "&amp;D55&amp;" for "&amp;E55&amp;", within "&amp;F55&amp;" and "&amp;G55&amp;". Permitted alternative universe: "&amp;AA55&amp;". Explicit exclusions: "&amp;H55&amp;". Material criteria: "&amp;AB55&amp;". Hard constraints: "&amp;Z55&amp;". Evidence threshold: "&amp;I55&amp;IF(EXACT(I55,"CUSTOM")," - "&amp;W55,"")&amp;". Evidence may change: "&amp;K55&amp;". Reopen if "&amp;L55&amp;".","NOT READY - complete or repair the governed canvas before handoff."))</x:f>
      </x:c>
      <x:c r="W55" s="18"/>
      <x:c r="X55" s="18"/>
      <x:c r="Y55" s="24" t="str">
        <x:f>IF(A55="","",IF(OR(EXACT(X55,"YES"),EXACT(X55,"NO")),"VALID","INVALID - QUALITY TOKEN"))</x:f>
      </x:c>
      <x:c r="Z55" s="18"/>
      <x:c r="AA55" s="18" t="str">
        <x:f>IF(A55="","",IF(AT55&lt;&gt;"VALID","NOT READY - ALTERNATIVES",IF(AO55=1,"DIRECT","")&amp;IF(AP55=1,IF(AO55=1,"; ","")&amp;"ADJACENT","")&amp;IF(AQ55=1,IF(SUM(AO55:AP55)&gt;0,"; ","")&amp;"SUBSTITUTE / SERVICE","")&amp;IF(AR55=1,IF(SUM(AO55:AQ55)&gt;0,"; ","")&amp;"INTERNAL BUILD","")&amp;IF(AS55=1,IF(SUM(AO55:AR55)&gt;0,"; ","")&amp;"STATUS QUO","")))</x:f>
      </x:c>
      <x:c r="AB55" s="18" t="str">
        <x:f>IF(A55="","",IF(AH55&lt;&gt;"VALID","NOT READY - CRITERIA",AC55&amp;"; "&amp;AD55&amp;"; "&amp;AE55&amp;IF(AF55&lt;&gt;"","; "&amp;AF55,"")&amp;IF(AG55&lt;&gt;"","; "&amp;AG55,"")))</x:f>
      </x:c>
      <x:c r="AC55" s="18"/>
      <x:c r="AD55" s="18"/>
      <x:c r="AE55" s="18"/>
      <x:c r="AF55" s="18"/>
      <x:c r="AG55" s="18"/>
      <x:c r="AH55" s="24" t="str">
        <x:f>IF(A55="","",IF(AND(AI55&gt;=3,AI55&lt;=5,AJ55&lt;&gt;"",AK55&lt;&gt;"",AL55&lt;&gt;"",S55=AI55,COUNTIF($AJ55:$AN55,AJ55)=1,COUNTIF($AJ55:$AN55,AK55)=1,COUNTIF($AJ55:$AN55,AL55)=1,IF(AM55="",TRUE,COUNTIF($AJ55:$AN55,AM55)=1),IF(AN55="",TRUE,COUNTIF($AJ55:$AN55,AN55)=1),COUNTIFS(CRITERIA!$B$6:$B$205,A55,CRITERIA!$M$6:$M$205,AJ55,CRITERIA!$G$6:$G$205,"YES",CRITERIA!$L$6:$L$205,"VALID")=1,COUNTIFS(CRITERIA!$B$6:$B$205,A55,CRITERIA!$M$6:$M$205,AK55,CRITERIA!$G$6:$G$205,"YES",CRITERIA!$L$6:$L$205,"VALID")=1,COUNTIFS(CRITERIA!$B$6:$B$205,A55,CRITERIA!$M$6:$M$205,AL55,CRITERIA!$G$6:$G$205,"YES",CRITERIA!$L$6:$L$205,"VALID")=1,IF(AM55="",TRUE,COUNTIFS(CRITERIA!$B$6:$B$205,A55,CRITERIA!$M$6:$M$205,AM55,CRITERIA!$G$6:$G$205,"YES",CRITERIA!$L$6:$L$205,"VALID")=1),IF(AN55="",TRUE,COUNTIFS(CRITERIA!$B$6:$B$205,A55,CRITERIA!$M$6:$M$205,AN55,CRITERIA!$G$6:$G$205,"YES",CRITERIA!$L$6:$L$205,"VALID")=1)),"VALID","INVALID - CRITERIA PARITY"))</x:f>
      </x:c>
      <x:c r="AI55" s="24" t="n">
        <x:f>IF(AC55&lt;&gt;"",1,0)+IF(AD55&lt;&gt;"",1,0)+IF(AE55&lt;&gt;"",1,0)+IF(AF55&lt;&gt;"",1,0)+IF(AG55&lt;&gt;"",1,0)</x:f>
        <x:v>0</x:v>
      </x:c>
      <x:c r="AJ55" s="24" t="str">
        <x:f>IF(AC55="","",UPPER(TRIM(AC55)))</x:f>
      </x:c>
      <x:c r="AK55" s="24" t="str">
        <x:f>IF(AD55="","",UPPER(TRIM(AD55)))</x:f>
      </x:c>
      <x:c r="AL55" s="24" t="str">
        <x:f>IF(AE55="","",UPPER(TRIM(AE55)))</x:f>
      </x:c>
      <x:c r="AM55" s="24" t="str">
        <x:f>IF(AF55="","",UPPER(TRIM(AF55)))</x:f>
      </x:c>
      <x:c r="AN55" s="24" t="str">
        <x:f>IF(AG55="","",UPPER(TRIM(AG55)))</x:f>
      </x:c>
      <x:c r="AO55" s="24" t="str">
        <x:f>IF(A55="","",IF(COUNTIFS(ALTERNATIVES!$B$6:$B$205,A55,ALTERNATIVES!$C$6:$C$205,"DIRECT",ALTERNATIVES!$H$6:$H$205,"VALID")&gt;0,1,0))</x:f>
      </x:c>
      <x:c r="AP55" s="24" t="str">
        <x:f>IF(A55="","",IF(COUNTIFS(ALTERNATIVES!$B$6:$B$205,A55,ALTERNATIVES!$C$6:$C$205,"ADJACENT",ALTERNATIVES!$H$6:$H$205,"VALID")&gt;0,1,0))</x:f>
      </x:c>
      <x:c r="AQ55" s="24" t="str">
        <x:f>IF(A55="","",IF(COUNTIFS(ALTERNATIVES!$B$6:$B$205,A55,ALTERNATIVES!$C$6:$C$205,"SUBSTITUTE / SERVICE",ALTERNATIVES!$H$6:$H$205,"VALID")&gt;0,1,0))</x:f>
      </x:c>
      <x:c r="AR55" s="24" t="str">
        <x:f>IF(A55="","",IF(COUNTIFS(ALTERNATIVES!$B$6:$B$205,A55,ALTERNATIVES!$C$6:$C$205,"INTERNAL BUILD",ALTERNATIVES!$H$6:$H$205,"VALID")&gt;0,1,0))</x:f>
      </x:c>
      <x:c r="AS55" s="24" t="str">
        <x:f>IF(A55="","",IF(COUNTIFS(ALTERNATIVES!$B$6:$B$205,A55,ALTERNATIVES!$C$6:$C$205,"STATUS QUO",ALTERNATIVES!$H$6:$H$205,"VALID")&gt;0,1,0))</x:f>
      </x:c>
      <x:c r="AT55" s="24" t="str">
        <x:f>IF(A55="","",IF(R55&gt;=2,"VALID","INVALID - ALTERNATIVE DIVERSITY"))</x:f>
      </x:c>
    </x:row>
    <x:row r="56">
      <x:c r="A56" s="18"/>
      <x:c r="B56" s="18"/>
      <x:c r="C56" s="32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24" t="str">
        <x:f>IF(A56="","",IF(COUNTIF($A$6:$A$205,A56)=1,"VALID","INVALID - DUPLICATE DECISION ID"))</x:f>
      </x:c>
      <x:c r="O56" s="24" t="str">
        <x:f>IF(A56="","",IF(AND(B56&lt;&gt;"",C56&lt;&gt;"",D56&lt;&gt;"",E56&lt;&gt;"",F56&lt;&gt;"",G56&lt;&gt;"",H56&lt;&gt;"",K56&lt;&gt;"",L56&lt;&gt;"",M56&lt;&gt;"",Z56&lt;&gt;"",AC56&lt;&gt;"",AD56&lt;&gt;"",AE56&lt;&gt;""),"VALID","INVALID - REQUIRED FIELD"))</x:f>
      </x:c>
      <x:c r="P56" s="24" t="str">
        <x:f>IF(A56="","",IF(AND(OR(EXACT(I56,"CURRENT ATTRIBUTABLE OBSERVED"),EXACT(I56,"CURRENT ATTRIBUTABLE MIXED"),EXACT(I56,"CUSTOM")),IF(EXACT(I56,"CUSTOM"),W56&lt;&gt;"",TRUE)),"VALID","INVALID - EVIDENCE TOKEN / CUSTOM RULE"))</x:f>
      </x:c>
      <x:c r="Q56" s="24" t="str">
        <x:f>IF(A56="","",IF(OR(EXACT(J56,"YES"),EXACT(J56,"UNCLEAR"),EXACT(J56,"NO")),"VALID","INVALID - ACTION TOKEN"))</x:f>
      </x:c>
      <x:c r="R56" s="24" t="str">
        <x:f>IF(A56="","",SUM(AO56:AS56))</x:f>
      </x:c>
      <x:c r="S56" s="24" t="str">
        <x:f>IF(A56="","",COUNTIFS(CRITERIA!$B$6:$B$205,A56,CRITERIA!$G$6:$G$205,"YES",CRITERIA!$L$6:$L$205,"VALID"))</x:f>
      </x:c>
      <x:c r="T56" s="24" t="str">
        <x:f>IF(A56="","",IF(Q56&lt;&gt;"VALID","REPAIR CANVAS",IF(EXACT(J56,"NO"),"STOP - RESEARCH NOT JUSTIFIED",IF(OR(N56&lt;&gt;"VALID",O56&lt;&gt;"VALID",P56&lt;&gt;"VALID",Y56&lt;&gt;"VALID",AH56&lt;&gt;"VALID",AT56&lt;&gt;"VALID",EXACT(J56,"UNCLEAR"),X56&lt;&gt;"YES"),"REPAIR CANVAS","READY TO RESEARCH"))))</x:f>
      </x:c>
      <x:c r="U56" s="24" t="str">
        <x:f>IF(A56="","",IF(T56="READY TO RESEARCH","Freeze this Decision Contract, then conduct the Evidence Audit.",IF(T56="STOP - RESEARCH NOT JUSTIFIED","State the real purpose of the work or reopen the decision before competitor research.","Repair the named controls before collecting competitor evidence.")))</x:f>
      </x:c>
      <x:c r="V56" s="24" t="str">
        <x:f>IF(A56="","",IF(T56="READY TO RESEARCH","Decision ID "&amp;A56&amp;". By "&amp;TEXT(C56,"yyyy-mm-dd")&amp;", "&amp;B56&amp;" will decide whether to "&amp;D56&amp;" for "&amp;E56&amp;", within "&amp;F56&amp;" and "&amp;G56&amp;". Permitted alternative universe: "&amp;AA56&amp;". Explicit exclusions: "&amp;H56&amp;". Material criteria: "&amp;AB56&amp;". Hard constraints: "&amp;Z56&amp;". Evidence threshold: "&amp;I56&amp;IF(EXACT(I56,"CUSTOM")," - "&amp;W56,"")&amp;". Evidence may change: "&amp;K56&amp;". Reopen if "&amp;L56&amp;".","NOT READY - complete or repair the governed canvas before handoff."))</x:f>
      </x:c>
      <x:c r="W56" s="18"/>
      <x:c r="X56" s="18"/>
      <x:c r="Y56" s="24" t="str">
        <x:f>IF(A56="","",IF(OR(EXACT(X56,"YES"),EXACT(X56,"NO")),"VALID","INVALID - QUALITY TOKEN"))</x:f>
      </x:c>
      <x:c r="Z56" s="18"/>
      <x:c r="AA56" s="18" t="str">
        <x:f>IF(A56="","",IF(AT56&lt;&gt;"VALID","NOT READY - ALTERNATIVES",IF(AO56=1,"DIRECT","")&amp;IF(AP56=1,IF(AO56=1,"; ","")&amp;"ADJACENT","")&amp;IF(AQ56=1,IF(SUM(AO56:AP56)&gt;0,"; ","")&amp;"SUBSTITUTE / SERVICE","")&amp;IF(AR56=1,IF(SUM(AO56:AQ56)&gt;0,"; ","")&amp;"INTERNAL BUILD","")&amp;IF(AS56=1,IF(SUM(AO56:AR56)&gt;0,"; ","")&amp;"STATUS QUO","")))</x:f>
      </x:c>
      <x:c r="AB56" s="18" t="str">
        <x:f>IF(A56="","",IF(AH56&lt;&gt;"VALID","NOT READY - CRITERIA",AC56&amp;"; "&amp;AD56&amp;"; "&amp;AE56&amp;IF(AF56&lt;&gt;"","; "&amp;AF56,"")&amp;IF(AG56&lt;&gt;"","; "&amp;AG56,"")))</x:f>
      </x:c>
      <x:c r="AC56" s="18"/>
      <x:c r="AD56" s="18"/>
      <x:c r="AE56" s="18"/>
      <x:c r="AF56" s="18"/>
      <x:c r="AG56" s="18"/>
      <x:c r="AH56" s="24" t="str">
        <x:f>IF(A56="","",IF(AND(AI56&gt;=3,AI56&lt;=5,AJ56&lt;&gt;"",AK56&lt;&gt;"",AL56&lt;&gt;"",S56=AI56,COUNTIF($AJ56:$AN56,AJ56)=1,COUNTIF($AJ56:$AN56,AK56)=1,COUNTIF($AJ56:$AN56,AL56)=1,IF(AM56="",TRUE,COUNTIF($AJ56:$AN56,AM56)=1),IF(AN56="",TRUE,COUNTIF($AJ56:$AN56,AN56)=1),COUNTIFS(CRITERIA!$B$6:$B$205,A56,CRITERIA!$M$6:$M$205,AJ56,CRITERIA!$G$6:$G$205,"YES",CRITERIA!$L$6:$L$205,"VALID")=1,COUNTIFS(CRITERIA!$B$6:$B$205,A56,CRITERIA!$M$6:$M$205,AK56,CRITERIA!$G$6:$G$205,"YES",CRITERIA!$L$6:$L$205,"VALID")=1,COUNTIFS(CRITERIA!$B$6:$B$205,A56,CRITERIA!$M$6:$M$205,AL56,CRITERIA!$G$6:$G$205,"YES",CRITERIA!$L$6:$L$205,"VALID")=1,IF(AM56="",TRUE,COUNTIFS(CRITERIA!$B$6:$B$205,A56,CRITERIA!$M$6:$M$205,AM56,CRITERIA!$G$6:$G$205,"YES",CRITERIA!$L$6:$L$205,"VALID")=1),IF(AN56="",TRUE,COUNTIFS(CRITERIA!$B$6:$B$205,A56,CRITERIA!$M$6:$M$205,AN56,CRITERIA!$G$6:$G$205,"YES",CRITERIA!$L$6:$L$205,"VALID")=1)),"VALID","INVALID - CRITERIA PARITY"))</x:f>
      </x:c>
      <x:c r="AI56" s="24" t="n">
        <x:f>IF(AC56&lt;&gt;"",1,0)+IF(AD56&lt;&gt;"",1,0)+IF(AE56&lt;&gt;"",1,0)+IF(AF56&lt;&gt;"",1,0)+IF(AG56&lt;&gt;"",1,0)</x:f>
        <x:v>0</x:v>
      </x:c>
      <x:c r="AJ56" s="24" t="str">
        <x:f>IF(AC56="","",UPPER(TRIM(AC56)))</x:f>
      </x:c>
      <x:c r="AK56" s="24" t="str">
        <x:f>IF(AD56="","",UPPER(TRIM(AD56)))</x:f>
      </x:c>
      <x:c r="AL56" s="24" t="str">
        <x:f>IF(AE56="","",UPPER(TRIM(AE56)))</x:f>
      </x:c>
      <x:c r="AM56" s="24" t="str">
        <x:f>IF(AF56="","",UPPER(TRIM(AF56)))</x:f>
      </x:c>
      <x:c r="AN56" s="24" t="str">
        <x:f>IF(AG56="","",UPPER(TRIM(AG56)))</x:f>
      </x:c>
      <x:c r="AO56" s="24" t="str">
        <x:f>IF(A56="","",IF(COUNTIFS(ALTERNATIVES!$B$6:$B$205,A56,ALTERNATIVES!$C$6:$C$205,"DIRECT",ALTERNATIVES!$H$6:$H$205,"VALID")&gt;0,1,0))</x:f>
      </x:c>
      <x:c r="AP56" s="24" t="str">
        <x:f>IF(A56="","",IF(COUNTIFS(ALTERNATIVES!$B$6:$B$205,A56,ALTERNATIVES!$C$6:$C$205,"ADJACENT",ALTERNATIVES!$H$6:$H$205,"VALID")&gt;0,1,0))</x:f>
      </x:c>
      <x:c r="AQ56" s="24" t="str">
        <x:f>IF(A56="","",IF(COUNTIFS(ALTERNATIVES!$B$6:$B$205,A56,ALTERNATIVES!$C$6:$C$205,"SUBSTITUTE / SERVICE",ALTERNATIVES!$H$6:$H$205,"VALID")&gt;0,1,0))</x:f>
      </x:c>
      <x:c r="AR56" s="24" t="str">
        <x:f>IF(A56="","",IF(COUNTIFS(ALTERNATIVES!$B$6:$B$205,A56,ALTERNATIVES!$C$6:$C$205,"INTERNAL BUILD",ALTERNATIVES!$H$6:$H$205,"VALID")&gt;0,1,0))</x:f>
      </x:c>
      <x:c r="AS56" s="24" t="str">
        <x:f>IF(A56="","",IF(COUNTIFS(ALTERNATIVES!$B$6:$B$205,A56,ALTERNATIVES!$C$6:$C$205,"STATUS QUO",ALTERNATIVES!$H$6:$H$205,"VALID")&gt;0,1,0))</x:f>
      </x:c>
      <x:c r="AT56" s="24" t="str">
        <x:f>IF(A56="","",IF(R56&gt;=2,"VALID","INVALID - ALTERNATIVE DIVERSITY"))</x:f>
      </x:c>
    </x:row>
    <x:row r="57">
      <x:c r="A57" s="18"/>
      <x:c r="B57" s="18"/>
      <x:c r="C57" s="32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24" t="str">
        <x:f>IF(A57="","",IF(COUNTIF($A$6:$A$205,A57)=1,"VALID","INVALID - DUPLICATE DECISION ID"))</x:f>
      </x:c>
      <x:c r="O57" s="24" t="str">
        <x:f>IF(A57="","",IF(AND(B57&lt;&gt;"",C57&lt;&gt;"",D57&lt;&gt;"",E57&lt;&gt;"",F57&lt;&gt;"",G57&lt;&gt;"",H57&lt;&gt;"",K57&lt;&gt;"",L57&lt;&gt;"",M57&lt;&gt;"",Z57&lt;&gt;"",AC57&lt;&gt;"",AD57&lt;&gt;"",AE57&lt;&gt;""),"VALID","INVALID - REQUIRED FIELD"))</x:f>
      </x:c>
      <x:c r="P57" s="24" t="str">
        <x:f>IF(A57="","",IF(AND(OR(EXACT(I57,"CURRENT ATTRIBUTABLE OBSERVED"),EXACT(I57,"CURRENT ATTRIBUTABLE MIXED"),EXACT(I57,"CUSTOM")),IF(EXACT(I57,"CUSTOM"),W57&lt;&gt;"",TRUE)),"VALID","INVALID - EVIDENCE TOKEN / CUSTOM RULE"))</x:f>
      </x:c>
      <x:c r="Q57" s="24" t="str">
        <x:f>IF(A57="","",IF(OR(EXACT(J57,"YES"),EXACT(J57,"UNCLEAR"),EXACT(J57,"NO")),"VALID","INVALID - ACTION TOKEN"))</x:f>
      </x:c>
      <x:c r="R57" s="24" t="str">
        <x:f>IF(A57="","",SUM(AO57:AS57))</x:f>
      </x:c>
      <x:c r="S57" s="24" t="str">
        <x:f>IF(A57="","",COUNTIFS(CRITERIA!$B$6:$B$205,A57,CRITERIA!$G$6:$G$205,"YES",CRITERIA!$L$6:$L$205,"VALID"))</x:f>
      </x:c>
      <x:c r="T57" s="24" t="str">
        <x:f>IF(A57="","",IF(Q57&lt;&gt;"VALID","REPAIR CANVAS",IF(EXACT(J57,"NO"),"STOP - RESEARCH NOT JUSTIFIED",IF(OR(N57&lt;&gt;"VALID",O57&lt;&gt;"VALID",P57&lt;&gt;"VALID",Y57&lt;&gt;"VALID",AH57&lt;&gt;"VALID",AT57&lt;&gt;"VALID",EXACT(J57,"UNCLEAR"),X57&lt;&gt;"YES"),"REPAIR CANVAS","READY TO RESEARCH"))))</x:f>
      </x:c>
      <x:c r="U57" s="24" t="str">
        <x:f>IF(A57="","",IF(T57="READY TO RESEARCH","Freeze this Decision Contract, then conduct the Evidence Audit.",IF(T57="STOP - RESEARCH NOT JUSTIFIED","State the real purpose of the work or reopen the decision before competitor research.","Repair the named controls before collecting competitor evidence.")))</x:f>
      </x:c>
      <x:c r="V57" s="24" t="str">
        <x:f>IF(A57="","",IF(T57="READY TO RESEARCH","Decision ID "&amp;A57&amp;". By "&amp;TEXT(C57,"yyyy-mm-dd")&amp;", "&amp;B57&amp;" will decide whether to "&amp;D57&amp;" for "&amp;E57&amp;", within "&amp;F57&amp;" and "&amp;G57&amp;". Permitted alternative universe: "&amp;AA57&amp;". Explicit exclusions: "&amp;H57&amp;". Material criteria: "&amp;AB57&amp;". Hard constraints: "&amp;Z57&amp;". Evidence threshold: "&amp;I57&amp;IF(EXACT(I57,"CUSTOM")," - "&amp;W57,"")&amp;". Evidence may change: "&amp;K57&amp;". Reopen if "&amp;L57&amp;".","NOT READY - complete or repair the governed canvas before handoff."))</x:f>
      </x:c>
      <x:c r="W57" s="18"/>
      <x:c r="X57" s="18"/>
      <x:c r="Y57" s="24" t="str">
        <x:f>IF(A57="","",IF(OR(EXACT(X57,"YES"),EXACT(X57,"NO")),"VALID","INVALID - QUALITY TOKEN"))</x:f>
      </x:c>
      <x:c r="Z57" s="18"/>
      <x:c r="AA57" s="18" t="str">
        <x:f>IF(A57="","",IF(AT57&lt;&gt;"VALID","NOT READY - ALTERNATIVES",IF(AO57=1,"DIRECT","")&amp;IF(AP57=1,IF(AO57=1,"; ","")&amp;"ADJACENT","")&amp;IF(AQ57=1,IF(SUM(AO57:AP57)&gt;0,"; ","")&amp;"SUBSTITUTE / SERVICE","")&amp;IF(AR57=1,IF(SUM(AO57:AQ57)&gt;0,"; ","")&amp;"INTERNAL BUILD","")&amp;IF(AS57=1,IF(SUM(AO57:AR57)&gt;0,"; ","")&amp;"STATUS QUO","")))</x:f>
      </x:c>
      <x:c r="AB57" s="18" t="str">
        <x:f>IF(A57="","",IF(AH57&lt;&gt;"VALID","NOT READY - CRITERIA",AC57&amp;"; "&amp;AD57&amp;"; "&amp;AE57&amp;IF(AF57&lt;&gt;"","; "&amp;AF57,"")&amp;IF(AG57&lt;&gt;"","; "&amp;AG57,"")))</x:f>
      </x:c>
      <x:c r="AC57" s="18"/>
      <x:c r="AD57" s="18"/>
      <x:c r="AE57" s="18"/>
      <x:c r="AF57" s="18"/>
      <x:c r="AG57" s="18"/>
      <x:c r="AH57" s="24" t="str">
        <x:f>IF(A57="","",IF(AND(AI57&gt;=3,AI57&lt;=5,AJ57&lt;&gt;"",AK57&lt;&gt;"",AL57&lt;&gt;"",S57=AI57,COUNTIF($AJ57:$AN57,AJ57)=1,COUNTIF($AJ57:$AN57,AK57)=1,COUNTIF($AJ57:$AN57,AL57)=1,IF(AM57="",TRUE,COUNTIF($AJ57:$AN57,AM57)=1),IF(AN57="",TRUE,COUNTIF($AJ57:$AN57,AN57)=1),COUNTIFS(CRITERIA!$B$6:$B$205,A57,CRITERIA!$M$6:$M$205,AJ57,CRITERIA!$G$6:$G$205,"YES",CRITERIA!$L$6:$L$205,"VALID")=1,COUNTIFS(CRITERIA!$B$6:$B$205,A57,CRITERIA!$M$6:$M$205,AK57,CRITERIA!$G$6:$G$205,"YES",CRITERIA!$L$6:$L$205,"VALID")=1,COUNTIFS(CRITERIA!$B$6:$B$205,A57,CRITERIA!$M$6:$M$205,AL57,CRITERIA!$G$6:$G$205,"YES",CRITERIA!$L$6:$L$205,"VALID")=1,IF(AM57="",TRUE,COUNTIFS(CRITERIA!$B$6:$B$205,A57,CRITERIA!$M$6:$M$205,AM57,CRITERIA!$G$6:$G$205,"YES",CRITERIA!$L$6:$L$205,"VALID")=1),IF(AN57="",TRUE,COUNTIFS(CRITERIA!$B$6:$B$205,A57,CRITERIA!$M$6:$M$205,AN57,CRITERIA!$G$6:$G$205,"YES",CRITERIA!$L$6:$L$205,"VALID")=1)),"VALID","INVALID - CRITERIA PARITY"))</x:f>
      </x:c>
      <x:c r="AI57" s="24" t="n">
        <x:f>IF(AC57&lt;&gt;"",1,0)+IF(AD57&lt;&gt;"",1,0)+IF(AE57&lt;&gt;"",1,0)+IF(AF57&lt;&gt;"",1,0)+IF(AG57&lt;&gt;"",1,0)</x:f>
        <x:v>0</x:v>
      </x:c>
      <x:c r="AJ57" s="24" t="str">
        <x:f>IF(AC57="","",UPPER(TRIM(AC57)))</x:f>
      </x:c>
      <x:c r="AK57" s="24" t="str">
        <x:f>IF(AD57="","",UPPER(TRIM(AD57)))</x:f>
      </x:c>
      <x:c r="AL57" s="24" t="str">
        <x:f>IF(AE57="","",UPPER(TRIM(AE57)))</x:f>
      </x:c>
      <x:c r="AM57" s="24" t="str">
        <x:f>IF(AF57="","",UPPER(TRIM(AF57)))</x:f>
      </x:c>
      <x:c r="AN57" s="24" t="str">
        <x:f>IF(AG57="","",UPPER(TRIM(AG57)))</x:f>
      </x:c>
      <x:c r="AO57" s="24" t="str">
        <x:f>IF(A57="","",IF(COUNTIFS(ALTERNATIVES!$B$6:$B$205,A57,ALTERNATIVES!$C$6:$C$205,"DIRECT",ALTERNATIVES!$H$6:$H$205,"VALID")&gt;0,1,0))</x:f>
      </x:c>
      <x:c r="AP57" s="24" t="str">
        <x:f>IF(A57="","",IF(COUNTIFS(ALTERNATIVES!$B$6:$B$205,A57,ALTERNATIVES!$C$6:$C$205,"ADJACENT",ALTERNATIVES!$H$6:$H$205,"VALID")&gt;0,1,0))</x:f>
      </x:c>
      <x:c r="AQ57" s="24" t="str">
        <x:f>IF(A57="","",IF(COUNTIFS(ALTERNATIVES!$B$6:$B$205,A57,ALTERNATIVES!$C$6:$C$205,"SUBSTITUTE / SERVICE",ALTERNATIVES!$H$6:$H$205,"VALID")&gt;0,1,0))</x:f>
      </x:c>
      <x:c r="AR57" s="24" t="str">
        <x:f>IF(A57="","",IF(COUNTIFS(ALTERNATIVES!$B$6:$B$205,A57,ALTERNATIVES!$C$6:$C$205,"INTERNAL BUILD",ALTERNATIVES!$H$6:$H$205,"VALID")&gt;0,1,0))</x:f>
      </x:c>
      <x:c r="AS57" s="24" t="str">
        <x:f>IF(A57="","",IF(COUNTIFS(ALTERNATIVES!$B$6:$B$205,A57,ALTERNATIVES!$C$6:$C$205,"STATUS QUO",ALTERNATIVES!$H$6:$H$205,"VALID")&gt;0,1,0))</x:f>
      </x:c>
      <x:c r="AT57" s="24" t="str">
        <x:f>IF(A57="","",IF(R57&gt;=2,"VALID","INVALID - ALTERNATIVE DIVERSITY"))</x:f>
      </x:c>
    </x:row>
    <x:row r="58">
      <x:c r="A58" s="18"/>
      <x:c r="B58" s="18"/>
      <x:c r="C58" s="32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24" t="str">
        <x:f>IF(A58="","",IF(COUNTIF($A$6:$A$205,A58)=1,"VALID","INVALID - DUPLICATE DECISION ID"))</x:f>
      </x:c>
      <x:c r="O58" s="24" t="str">
        <x:f>IF(A58="","",IF(AND(B58&lt;&gt;"",C58&lt;&gt;"",D58&lt;&gt;"",E58&lt;&gt;"",F58&lt;&gt;"",G58&lt;&gt;"",H58&lt;&gt;"",K58&lt;&gt;"",L58&lt;&gt;"",M58&lt;&gt;"",Z58&lt;&gt;"",AC58&lt;&gt;"",AD58&lt;&gt;"",AE58&lt;&gt;""),"VALID","INVALID - REQUIRED FIELD"))</x:f>
      </x:c>
      <x:c r="P58" s="24" t="str">
        <x:f>IF(A58="","",IF(AND(OR(EXACT(I58,"CURRENT ATTRIBUTABLE OBSERVED"),EXACT(I58,"CURRENT ATTRIBUTABLE MIXED"),EXACT(I58,"CUSTOM")),IF(EXACT(I58,"CUSTOM"),W58&lt;&gt;"",TRUE)),"VALID","INVALID - EVIDENCE TOKEN / CUSTOM RULE"))</x:f>
      </x:c>
      <x:c r="Q58" s="24" t="str">
        <x:f>IF(A58="","",IF(OR(EXACT(J58,"YES"),EXACT(J58,"UNCLEAR"),EXACT(J58,"NO")),"VALID","INVALID - ACTION TOKEN"))</x:f>
      </x:c>
      <x:c r="R58" s="24" t="str">
        <x:f>IF(A58="","",SUM(AO58:AS58))</x:f>
      </x:c>
      <x:c r="S58" s="24" t="str">
        <x:f>IF(A58="","",COUNTIFS(CRITERIA!$B$6:$B$205,A58,CRITERIA!$G$6:$G$205,"YES",CRITERIA!$L$6:$L$205,"VALID"))</x:f>
      </x:c>
      <x:c r="T58" s="24" t="str">
        <x:f>IF(A58="","",IF(Q58&lt;&gt;"VALID","REPAIR CANVAS",IF(EXACT(J58,"NO"),"STOP - RESEARCH NOT JUSTIFIED",IF(OR(N58&lt;&gt;"VALID",O58&lt;&gt;"VALID",P58&lt;&gt;"VALID",Y58&lt;&gt;"VALID",AH58&lt;&gt;"VALID",AT58&lt;&gt;"VALID",EXACT(J58,"UNCLEAR"),X58&lt;&gt;"YES"),"REPAIR CANVAS","READY TO RESEARCH"))))</x:f>
      </x:c>
      <x:c r="U58" s="24" t="str">
        <x:f>IF(A58="","",IF(T58="READY TO RESEARCH","Freeze this Decision Contract, then conduct the Evidence Audit.",IF(T58="STOP - RESEARCH NOT JUSTIFIED","State the real purpose of the work or reopen the decision before competitor research.","Repair the named controls before collecting competitor evidence.")))</x:f>
      </x:c>
      <x:c r="V58" s="24" t="str">
        <x:f>IF(A58="","",IF(T58="READY TO RESEARCH","Decision ID "&amp;A58&amp;". By "&amp;TEXT(C58,"yyyy-mm-dd")&amp;", "&amp;B58&amp;" will decide whether to "&amp;D58&amp;" for "&amp;E58&amp;", within "&amp;F58&amp;" and "&amp;G58&amp;". Permitted alternative universe: "&amp;AA58&amp;". Explicit exclusions: "&amp;H58&amp;". Material criteria: "&amp;AB58&amp;". Hard constraints: "&amp;Z58&amp;". Evidence threshold: "&amp;I58&amp;IF(EXACT(I58,"CUSTOM")," - "&amp;W58,"")&amp;". Evidence may change: "&amp;K58&amp;". Reopen if "&amp;L58&amp;".","NOT READY - complete or repair the governed canvas before handoff."))</x:f>
      </x:c>
      <x:c r="W58" s="18"/>
      <x:c r="X58" s="18"/>
      <x:c r="Y58" s="24" t="str">
        <x:f>IF(A58="","",IF(OR(EXACT(X58,"YES"),EXACT(X58,"NO")),"VALID","INVALID - QUALITY TOKEN"))</x:f>
      </x:c>
      <x:c r="Z58" s="18"/>
      <x:c r="AA58" s="18" t="str">
        <x:f>IF(A58="","",IF(AT58&lt;&gt;"VALID","NOT READY - ALTERNATIVES",IF(AO58=1,"DIRECT","")&amp;IF(AP58=1,IF(AO58=1,"; ","")&amp;"ADJACENT","")&amp;IF(AQ58=1,IF(SUM(AO58:AP58)&gt;0,"; ","")&amp;"SUBSTITUTE / SERVICE","")&amp;IF(AR58=1,IF(SUM(AO58:AQ58)&gt;0,"; ","")&amp;"INTERNAL BUILD","")&amp;IF(AS58=1,IF(SUM(AO58:AR58)&gt;0,"; ","")&amp;"STATUS QUO","")))</x:f>
      </x:c>
      <x:c r="AB58" s="18" t="str">
        <x:f>IF(A58="","",IF(AH58&lt;&gt;"VALID","NOT READY - CRITERIA",AC58&amp;"; "&amp;AD58&amp;"; "&amp;AE58&amp;IF(AF58&lt;&gt;"","; "&amp;AF58,"")&amp;IF(AG58&lt;&gt;"","; "&amp;AG58,"")))</x:f>
      </x:c>
      <x:c r="AC58" s="18"/>
      <x:c r="AD58" s="18"/>
      <x:c r="AE58" s="18"/>
      <x:c r="AF58" s="18"/>
      <x:c r="AG58" s="18"/>
      <x:c r="AH58" s="24" t="str">
        <x:f>IF(A58="","",IF(AND(AI58&gt;=3,AI58&lt;=5,AJ58&lt;&gt;"",AK58&lt;&gt;"",AL58&lt;&gt;"",S58=AI58,COUNTIF($AJ58:$AN58,AJ58)=1,COUNTIF($AJ58:$AN58,AK58)=1,COUNTIF($AJ58:$AN58,AL58)=1,IF(AM58="",TRUE,COUNTIF($AJ58:$AN58,AM58)=1),IF(AN58="",TRUE,COUNTIF($AJ58:$AN58,AN58)=1),COUNTIFS(CRITERIA!$B$6:$B$205,A58,CRITERIA!$M$6:$M$205,AJ58,CRITERIA!$G$6:$G$205,"YES",CRITERIA!$L$6:$L$205,"VALID")=1,COUNTIFS(CRITERIA!$B$6:$B$205,A58,CRITERIA!$M$6:$M$205,AK58,CRITERIA!$G$6:$G$205,"YES",CRITERIA!$L$6:$L$205,"VALID")=1,COUNTIFS(CRITERIA!$B$6:$B$205,A58,CRITERIA!$M$6:$M$205,AL58,CRITERIA!$G$6:$G$205,"YES",CRITERIA!$L$6:$L$205,"VALID")=1,IF(AM58="",TRUE,COUNTIFS(CRITERIA!$B$6:$B$205,A58,CRITERIA!$M$6:$M$205,AM58,CRITERIA!$G$6:$G$205,"YES",CRITERIA!$L$6:$L$205,"VALID")=1),IF(AN58="",TRUE,COUNTIFS(CRITERIA!$B$6:$B$205,A58,CRITERIA!$M$6:$M$205,AN58,CRITERIA!$G$6:$G$205,"YES",CRITERIA!$L$6:$L$205,"VALID")=1)),"VALID","INVALID - CRITERIA PARITY"))</x:f>
      </x:c>
      <x:c r="AI58" s="24" t="n">
        <x:f>IF(AC58&lt;&gt;"",1,0)+IF(AD58&lt;&gt;"",1,0)+IF(AE58&lt;&gt;"",1,0)+IF(AF58&lt;&gt;"",1,0)+IF(AG58&lt;&gt;"",1,0)</x:f>
        <x:v>0</x:v>
      </x:c>
      <x:c r="AJ58" s="24" t="str">
        <x:f>IF(AC58="","",UPPER(TRIM(AC58)))</x:f>
      </x:c>
      <x:c r="AK58" s="24" t="str">
        <x:f>IF(AD58="","",UPPER(TRIM(AD58)))</x:f>
      </x:c>
      <x:c r="AL58" s="24" t="str">
        <x:f>IF(AE58="","",UPPER(TRIM(AE58)))</x:f>
      </x:c>
      <x:c r="AM58" s="24" t="str">
        <x:f>IF(AF58="","",UPPER(TRIM(AF58)))</x:f>
      </x:c>
      <x:c r="AN58" s="24" t="str">
        <x:f>IF(AG58="","",UPPER(TRIM(AG58)))</x:f>
      </x:c>
      <x:c r="AO58" s="24" t="str">
        <x:f>IF(A58="","",IF(COUNTIFS(ALTERNATIVES!$B$6:$B$205,A58,ALTERNATIVES!$C$6:$C$205,"DIRECT",ALTERNATIVES!$H$6:$H$205,"VALID")&gt;0,1,0))</x:f>
      </x:c>
      <x:c r="AP58" s="24" t="str">
        <x:f>IF(A58="","",IF(COUNTIFS(ALTERNATIVES!$B$6:$B$205,A58,ALTERNATIVES!$C$6:$C$205,"ADJACENT",ALTERNATIVES!$H$6:$H$205,"VALID")&gt;0,1,0))</x:f>
      </x:c>
      <x:c r="AQ58" s="24" t="str">
        <x:f>IF(A58="","",IF(COUNTIFS(ALTERNATIVES!$B$6:$B$205,A58,ALTERNATIVES!$C$6:$C$205,"SUBSTITUTE / SERVICE",ALTERNATIVES!$H$6:$H$205,"VALID")&gt;0,1,0))</x:f>
      </x:c>
      <x:c r="AR58" s="24" t="str">
        <x:f>IF(A58="","",IF(COUNTIFS(ALTERNATIVES!$B$6:$B$205,A58,ALTERNATIVES!$C$6:$C$205,"INTERNAL BUILD",ALTERNATIVES!$H$6:$H$205,"VALID")&gt;0,1,0))</x:f>
      </x:c>
      <x:c r="AS58" s="24" t="str">
        <x:f>IF(A58="","",IF(COUNTIFS(ALTERNATIVES!$B$6:$B$205,A58,ALTERNATIVES!$C$6:$C$205,"STATUS QUO",ALTERNATIVES!$H$6:$H$205,"VALID")&gt;0,1,0))</x:f>
      </x:c>
      <x:c r="AT58" s="24" t="str">
        <x:f>IF(A58="","",IF(R58&gt;=2,"VALID","INVALID - ALTERNATIVE DIVERSITY"))</x:f>
      </x:c>
    </x:row>
    <x:row r="59">
      <x:c r="A59" s="18"/>
      <x:c r="B59" s="18"/>
      <x:c r="C59" s="32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24" t="str">
        <x:f>IF(A59="","",IF(COUNTIF($A$6:$A$205,A59)=1,"VALID","INVALID - DUPLICATE DECISION ID"))</x:f>
      </x:c>
      <x:c r="O59" s="24" t="str">
        <x:f>IF(A59="","",IF(AND(B59&lt;&gt;"",C59&lt;&gt;"",D59&lt;&gt;"",E59&lt;&gt;"",F59&lt;&gt;"",G59&lt;&gt;"",H59&lt;&gt;"",K59&lt;&gt;"",L59&lt;&gt;"",M59&lt;&gt;"",Z59&lt;&gt;"",AC59&lt;&gt;"",AD59&lt;&gt;"",AE59&lt;&gt;""),"VALID","INVALID - REQUIRED FIELD"))</x:f>
      </x:c>
      <x:c r="P59" s="24" t="str">
        <x:f>IF(A59="","",IF(AND(OR(EXACT(I59,"CURRENT ATTRIBUTABLE OBSERVED"),EXACT(I59,"CURRENT ATTRIBUTABLE MIXED"),EXACT(I59,"CUSTOM")),IF(EXACT(I59,"CUSTOM"),W59&lt;&gt;"",TRUE)),"VALID","INVALID - EVIDENCE TOKEN / CUSTOM RULE"))</x:f>
      </x:c>
      <x:c r="Q59" s="24" t="str">
        <x:f>IF(A59="","",IF(OR(EXACT(J59,"YES"),EXACT(J59,"UNCLEAR"),EXACT(J59,"NO")),"VALID","INVALID - ACTION TOKEN"))</x:f>
      </x:c>
      <x:c r="R59" s="24" t="str">
        <x:f>IF(A59="","",SUM(AO59:AS59))</x:f>
      </x:c>
      <x:c r="S59" s="24" t="str">
        <x:f>IF(A59="","",COUNTIFS(CRITERIA!$B$6:$B$205,A59,CRITERIA!$G$6:$G$205,"YES",CRITERIA!$L$6:$L$205,"VALID"))</x:f>
      </x:c>
      <x:c r="T59" s="24" t="str">
        <x:f>IF(A59="","",IF(Q59&lt;&gt;"VALID","REPAIR CANVAS",IF(EXACT(J59,"NO"),"STOP - RESEARCH NOT JUSTIFIED",IF(OR(N59&lt;&gt;"VALID",O59&lt;&gt;"VALID",P59&lt;&gt;"VALID",Y59&lt;&gt;"VALID",AH59&lt;&gt;"VALID",AT59&lt;&gt;"VALID",EXACT(J59,"UNCLEAR"),X59&lt;&gt;"YES"),"REPAIR CANVAS","READY TO RESEARCH"))))</x:f>
      </x:c>
      <x:c r="U59" s="24" t="str">
        <x:f>IF(A59="","",IF(T59="READY TO RESEARCH","Freeze this Decision Contract, then conduct the Evidence Audit.",IF(T59="STOP - RESEARCH NOT JUSTIFIED","State the real purpose of the work or reopen the decision before competitor research.","Repair the named controls before collecting competitor evidence.")))</x:f>
      </x:c>
      <x:c r="V59" s="24" t="str">
        <x:f>IF(A59="","",IF(T59="READY TO RESEARCH","Decision ID "&amp;A59&amp;". By "&amp;TEXT(C59,"yyyy-mm-dd")&amp;", "&amp;B59&amp;" will decide whether to "&amp;D59&amp;" for "&amp;E59&amp;", within "&amp;F59&amp;" and "&amp;G59&amp;". Permitted alternative universe: "&amp;AA59&amp;". Explicit exclusions: "&amp;H59&amp;". Material criteria: "&amp;AB59&amp;". Hard constraints: "&amp;Z59&amp;". Evidence threshold: "&amp;I59&amp;IF(EXACT(I59,"CUSTOM")," - "&amp;W59,"")&amp;". Evidence may change: "&amp;K59&amp;". Reopen if "&amp;L59&amp;".","NOT READY - complete or repair the governed canvas before handoff."))</x:f>
      </x:c>
      <x:c r="W59" s="18"/>
      <x:c r="X59" s="18"/>
      <x:c r="Y59" s="24" t="str">
        <x:f>IF(A59="","",IF(OR(EXACT(X59,"YES"),EXACT(X59,"NO")),"VALID","INVALID - QUALITY TOKEN"))</x:f>
      </x:c>
      <x:c r="Z59" s="18"/>
      <x:c r="AA59" s="18" t="str">
        <x:f>IF(A59="","",IF(AT59&lt;&gt;"VALID","NOT READY - ALTERNATIVES",IF(AO59=1,"DIRECT","")&amp;IF(AP59=1,IF(AO59=1,"; ","")&amp;"ADJACENT","")&amp;IF(AQ59=1,IF(SUM(AO59:AP59)&gt;0,"; ","")&amp;"SUBSTITUTE / SERVICE","")&amp;IF(AR59=1,IF(SUM(AO59:AQ59)&gt;0,"; ","")&amp;"INTERNAL BUILD","")&amp;IF(AS59=1,IF(SUM(AO59:AR59)&gt;0,"; ","")&amp;"STATUS QUO","")))</x:f>
      </x:c>
      <x:c r="AB59" s="18" t="str">
        <x:f>IF(A59="","",IF(AH59&lt;&gt;"VALID","NOT READY - CRITERIA",AC59&amp;"; "&amp;AD59&amp;"; "&amp;AE59&amp;IF(AF59&lt;&gt;"","; "&amp;AF59,"")&amp;IF(AG59&lt;&gt;"","; "&amp;AG59,"")))</x:f>
      </x:c>
      <x:c r="AC59" s="18"/>
      <x:c r="AD59" s="18"/>
      <x:c r="AE59" s="18"/>
      <x:c r="AF59" s="18"/>
      <x:c r="AG59" s="18"/>
      <x:c r="AH59" s="24" t="str">
        <x:f>IF(A59="","",IF(AND(AI59&gt;=3,AI59&lt;=5,AJ59&lt;&gt;"",AK59&lt;&gt;"",AL59&lt;&gt;"",S59=AI59,COUNTIF($AJ59:$AN59,AJ59)=1,COUNTIF($AJ59:$AN59,AK59)=1,COUNTIF($AJ59:$AN59,AL59)=1,IF(AM59="",TRUE,COUNTIF($AJ59:$AN59,AM59)=1),IF(AN59="",TRUE,COUNTIF($AJ59:$AN59,AN59)=1),COUNTIFS(CRITERIA!$B$6:$B$205,A59,CRITERIA!$M$6:$M$205,AJ59,CRITERIA!$G$6:$G$205,"YES",CRITERIA!$L$6:$L$205,"VALID")=1,COUNTIFS(CRITERIA!$B$6:$B$205,A59,CRITERIA!$M$6:$M$205,AK59,CRITERIA!$G$6:$G$205,"YES",CRITERIA!$L$6:$L$205,"VALID")=1,COUNTIFS(CRITERIA!$B$6:$B$205,A59,CRITERIA!$M$6:$M$205,AL59,CRITERIA!$G$6:$G$205,"YES",CRITERIA!$L$6:$L$205,"VALID")=1,IF(AM59="",TRUE,COUNTIFS(CRITERIA!$B$6:$B$205,A59,CRITERIA!$M$6:$M$205,AM59,CRITERIA!$G$6:$G$205,"YES",CRITERIA!$L$6:$L$205,"VALID")=1),IF(AN59="",TRUE,COUNTIFS(CRITERIA!$B$6:$B$205,A59,CRITERIA!$M$6:$M$205,AN59,CRITERIA!$G$6:$G$205,"YES",CRITERIA!$L$6:$L$205,"VALID")=1)),"VALID","INVALID - CRITERIA PARITY"))</x:f>
      </x:c>
      <x:c r="AI59" s="24" t="n">
        <x:f>IF(AC59&lt;&gt;"",1,0)+IF(AD59&lt;&gt;"",1,0)+IF(AE59&lt;&gt;"",1,0)+IF(AF59&lt;&gt;"",1,0)+IF(AG59&lt;&gt;"",1,0)</x:f>
        <x:v>0</x:v>
      </x:c>
      <x:c r="AJ59" s="24" t="str">
        <x:f>IF(AC59="","",UPPER(TRIM(AC59)))</x:f>
      </x:c>
      <x:c r="AK59" s="24" t="str">
        <x:f>IF(AD59="","",UPPER(TRIM(AD59)))</x:f>
      </x:c>
      <x:c r="AL59" s="24" t="str">
        <x:f>IF(AE59="","",UPPER(TRIM(AE59)))</x:f>
      </x:c>
      <x:c r="AM59" s="24" t="str">
        <x:f>IF(AF59="","",UPPER(TRIM(AF59)))</x:f>
      </x:c>
      <x:c r="AN59" s="24" t="str">
        <x:f>IF(AG59="","",UPPER(TRIM(AG59)))</x:f>
      </x:c>
      <x:c r="AO59" s="24" t="str">
        <x:f>IF(A59="","",IF(COUNTIFS(ALTERNATIVES!$B$6:$B$205,A59,ALTERNATIVES!$C$6:$C$205,"DIRECT",ALTERNATIVES!$H$6:$H$205,"VALID")&gt;0,1,0))</x:f>
      </x:c>
      <x:c r="AP59" s="24" t="str">
        <x:f>IF(A59="","",IF(COUNTIFS(ALTERNATIVES!$B$6:$B$205,A59,ALTERNATIVES!$C$6:$C$205,"ADJACENT",ALTERNATIVES!$H$6:$H$205,"VALID")&gt;0,1,0))</x:f>
      </x:c>
      <x:c r="AQ59" s="24" t="str">
        <x:f>IF(A59="","",IF(COUNTIFS(ALTERNATIVES!$B$6:$B$205,A59,ALTERNATIVES!$C$6:$C$205,"SUBSTITUTE / SERVICE",ALTERNATIVES!$H$6:$H$205,"VALID")&gt;0,1,0))</x:f>
      </x:c>
      <x:c r="AR59" s="24" t="str">
        <x:f>IF(A59="","",IF(COUNTIFS(ALTERNATIVES!$B$6:$B$205,A59,ALTERNATIVES!$C$6:$C$205,"INTERNAL BUILD",ALTERNATIVES!$H$6:$H$205,"VALID")&gt;0,1,0))</x:f>
      </x:c>
      <x:c r="AS59" s="24" t="str">
        <x:f>IF(A59="","",IF(COUNTIFS(ALTERNATIVES!$B$6:$B$205,A59,ALTERNATIVES!$C$6:$C$205,"STATUS QUO",ALTERNATIVES!$H$6:$H$205,"VALID")&gt;0,1,0))</x:f>
      </x:c>
      <x:c r="AT59" s="24" t="str">
        <x:f>IF(A59="","",IF(R59&gt;=2,"VALID","INVALID - ALTERNATIVE DIVERSITY"))</x:f>
      </x:c>
    </x:row>
    <x:row r="60">
      <x:c r="A60" s="18"/>
      <x:c r="B60" s="18"/>
      <x:c r="C60" s="32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24" t="str">
        <x:f>IF(A60="","",IF(COUNTIF($A$6:$A$205,A60)=1,"VALID","INVALID - DUPLICATE DECISION ID"))</x:f>
      </x:c>
      <x:c r="O60" s="24" t="str">
        <x:f>IF(A60="","",IF(AND(B60&lt;&gt;"",C60&lt;&gt;"",D60&lt;&gt;"",E60&lt;&gt;"",F60&lt;&gt;"",G60&lt;&gt;"",H60&lt;&gt;"",K60&lt;&gt;"",L60&lt;&gt;"",M60&lt;&gt;"",Z60&lt;&gt;"",AC60&lt;&gt;"",AD60&lt;&gt;"",AE60&lt;&gt;""),"VALID","INVALID - REQUIRED FIELD"))</x:f>
      </x:c>
      <x:c r="P60" s="24" t="str">
        <x:f>IF(A60="","",IF(AND(OR(EXACT(I60,"CURRENT ATTRIBUTABLE OBSERVED"),EXACT(I60,"CURRENT ATTRIBUTABLE MIXED"),EXACT(I60,"CUSTOM")),IF(EXACT(I60,"CUSTOM"),W60&lt;&gt;"",TRUE)),"VALID","INVALID - EVIDENCE TOKEN / CUSTOM RULE"))</x:f>
      </x:c>
      <x:c r="Q60" s="24" t="str">
        <x:f>IF(A60="","",IF(OR(EXACT(J60,"YES"),EXACT(J60,"UNCLEAR"),EXACT(J60,"NO")),"VALID","INVALID - ACTION TOKEN"))</x:f>
      </x:c>
      <x:c r="R60" s="24" t="str">
        <x:f>IF(A60="","",SUM(AO60:AS60))</x:f>
      </x:c>
      <x:c r="S60" s="24" t="str">
        <x:f>IF(A60="","",COUNTIFS(CRITERIA!$B$6:$B$205,A60,CRITERIA!$G$6:$G$205,"YES",CRITERIA!$L$6:$L$205,"VALID"))</x:f>
      </x:c>
      <x:c r="T60" s="24" t="str">
        <x:f>IF(A60="","",IF(Q60&lt;&gt;"VALID","REPAIR CANVAS",IF(EXACT(J60,"NO"),"STOP - RESEARCH NOT JUSTIFIED",IF(OR(N60&lt;&gt;"VALID",O60&lt;&gt;"VALID",P60&lt;&gt;"VALID",Y60&lt;&gt;"VALID",AH60&lt;&gt;"VALID",AT60&lt;&gt;"VALID",EXACT(J60,"UNCLEAR"),X60&lt;&gt;"YES"),"REPAIR CANVAS","READY TO RESEARCH"))))</x:f>
      </x:c>
      <x:c r="U60" s="24" t="str">
        <x:f>IF(A60="","",IF(T60="READY TO RESEARCH","Freeze this Decision Contract, then conduct the Evidence Audit.",IF(T60="STOP - RESEARCH NOT JUSTIFIED","State the real purpose of the work or reopen the decision before competitor research.","Repair the named controls before collecting competitor evidence.")))</x:f>
      </x:c>
      <x:c r="V60" s="24" t="str">
        <x:f>IF(A60="","",IF(T60="READY TO RESEARCH","Decision ID "&amp;A60&amp;". By "&amp;TEXT(C60,"yyyy-mm-dd")&amp;", "&amp;B60&amp;" will decide whether to "&amp;D60&amp;" for "&amp;E60&amp;", within "&amp;F60&amp;" and "&amp;G60&amp;". Permitted alternative universe: "&amp;AA60&amp;". Explicit exclusions: "&amp;H60&amp;". Material criteria: "&amp;AB60&amp;". Hard constraints: "&amp;Z60&amp;". Evidence threshold: "&amp;I60&amp;IF(EXACT(I60,"CUSTOM")," - "&amp;W60,"")&amp;". Evidence may change: "&amp;K60&amp;". Reopen if "&amp;L60&amp;".","NOT READY - complete or repair the governed canvas before handoff."))</x:f>
      </x:c>
      <x:c r="W60" s="18"/>
      <x:c r="X60" s="18"/>
      <x:c r="Y60" s="24" t="str">
        <x:f>IF(A60="","",IF(OR(EXACT(X60,"YES"),EXACT(X60,"NO")),"VALID","INVALID - QUALITY TOKEN"))</x:f>
      </x:c>
      <x:c r="Z60" s="18"/>
      <x:c r="AA60" s="18" t="str">
        <x:f>IF(A60="","",IF(AT60&lt;&gt;"VALID","NOT READY - ALTERNATIVES",IF(AO60=1,"DIRECT","")&amp;IF(AP60=1,IF(AO60=1,"; ","")&amp;"ADJACENT","")&amp;IF(AQ60=1,IF(SUM(AO60:AP60)&gt;0,"; ","")&amp;"SUBSTITUTE / SERVICE","")&amp;IF(AR60=1,IF(SUM(AO60:AQ60)&gt;0,"; ","")&amp;"INTERNAL BUILD","")&amp;IF(AS60=1,IF(SUM(AO60:AR60)&gt;0,"; ","")&amp;"STATUS QUO","")))</x:f>
      </x:c>
      <x:c r="AB60" s="18" t="str">
        <x:f>IF(A60="","",IF(AH60&lt;&gt;"VALID","NOT READY - CRITERIA",AC60&amp;"; "&amp;AD60&amp;"; "&amp;AE60&amp;IF(AF60&lt;&gt;"","; "&amp;AF60,"")&amp;IF(AG60&lt;&gt;"","; "&amp;AG60,"")))</x:f>
      </x:c>
      <x:c r="AC60" s="18"/>
      <x:c r="AD60" s="18"/>
      <x:c r="AE60" s="18"/>
      <x:c r="AF60" s="18"/>
      <x:c r="AG60" s="18"/>
      <x:c r="AH60" s="24" t="str">
        <x:f>IF(A60="","",IF(AND(AI60&gt;=3,AI60&lt;=5,AJ60&lt;&gt;"",AK60&lt;&gt;"",AL60&lt;&gt;"",S60=AI60,COUNTIF($AJ60:$AN60,AJ60)=1,COUNTIF($AJ60:$AN60,AK60)=1,COUNTIF($AJ60:$AN60,AL60)=1,IF(AM60="",TRUE,COUNTIF($AJ60:$AN60,AM60)=1),IF(AN60="",TRUE,COUNTIF($AJ60:$AN60,AN60)=1),COUNTIFS(CRITERIA!$B$6:$B$205,A60,CRITERIA!$M$6:$M$205,AJ60,CRITERIA!$G$6:$G$205,"YES",CRITERIA!$L$6:$L$205,"VALID")=1,COUNTIFS(CRITERIA!$B$6:$B$205,A60,CRITERIA!$M$6:$M$205,AK60,CRITERIA!$G$6:$G$205,"YES",CRITERIA!$L$6:$L$205,"VALID")=1,COUNTIFS(CRITERIA!$B$6:$B$205,A60,CRITERIA!$M$6:$M$205,AL60,CRITERIA!$G$6:$G$205,"YES",CRITERIA!$L$6:$L$205,"VALID")=1,IF(AM60="",TRUE,COUNTIFS(CRITERIA!$B$6:$B$205,A60,CRITERIA!$M$6:$M$205,AM60,CRITERIA!$G$6:$G$205,"YES",CRITERIA!$L$6:$L$205,"VALID")=1),IF(AN60="",TRUE,COUNTIFS(CRITERIA!$B$6:$B$205,A60,CRITERIA!$M$6:$M$205,AN60,CRITERIA!$G$6:$G$205,"YES",CRITERIA!$L$6:$L$205,"VALID")=1)),"VALID","INVALID - CRITERIA PARITY"))</x:f>
      </x:c>
      <x:c r="AI60" s="24" t="n">
        <x:f>IF(AC60&lt;&gt;"",1,0)+IF(AD60&lt;&gt;"",1,0)+IF(AE60&lt;&gt;"",1,0)+IF(AF60&lt;&gt;"",1,0)+IF(AG60&lt;&gt;"",1,0)</x:f>
        <x:v>0</x:v>
      </x:c>
      <x:c r="AJ60" s="24" t="str">
        <x:f>IF(AC60="","",UPPER(TRIM(AC60)))</x:f>
      </x:c>
      <x:c r="AK60" s="24" t="str">
        <x:f>IF(AD60="","",UPPER(TRIM(AD60)))</x:f>
      </x:c>
      <x:c r="AL60" s="24" t="str">
        <x:f>IF(AE60="","",UPPER(TRIM(AE60)))</x:f>
      </x:c>
      <x:c r="AM60" s="24" t="str">
        <x:f>IF(AF60="","",UPPER(TRIM(AF60)))</x:f>
      </x:c>
      <x:c r="AN60" s="24" t="str">
        <x:f>IF(AG60="","",UPPER(TRIM(AG60)))</x:f>
      </x:c>
      <x:c r="AO60" s="24" t="str">
        <x:f>IF(A60="","",IF(COUNTIFS(ALTERNATIVES!$B$6:$B$205,A60,ALTERNATIVES!$C$6:$C$205,"DIRECT",ALTERNATIVES!$H$6:$H$205,"VALID")&gt;0,1,0))</x:f>
      </x:c>
      <x:c r="AP60" s="24" t="str">
        <x:f>IF(A60="","",IF(COUNTIFS(ALTERNATIVES!$B$6:$B$205,A60,ALTERNATIVES!$C$6:$C$205,"ADJACENT",ALTERNATIVES!$H$6:$H$205,"VALID")&gt;0,1,0))</x:f>
      </x:c>
      <x:c r="AQ60" s="24" t="str">
        <x:f>IF(A60="","",IF(COUNTIFS(ALTERNATIVES!$B$6:$B$205,A60,ALTERNATIVES!$C$6:$C$205,"SUBSTITUTE / SERVICE",ALTERNATIVES!$H$6:$H$205,"VALID")&gt;0,1,0))</x:f>
      </x:c>
      <x:c r="AR60" s="24" t="str">
        <x:f>IF(A60="","",IF(COUNTIFS(ALTERNATIVES!$B$6:$B$205,A60,ALTERNATIVES!$C$6:$C$205,"INTERNAL BUILD",ALTERNATIVES!$H$6:$H$205,"VALID")&gt;0,1,0))</x:f>
      </x:c>
      <x:c r="AS60" s="24" t="str">
        <x:f>IF(A60="","",IF(COUNTIFS(ALTERNATIVES!$B$6:$B$205,A60,ALTERNATIVES!$C$6:$C$205,"STATUS QUO",ALTERNATIVES!$H$6:$H$205,"VALID")&gt;0,1,0))</x:f>
      </x:c>
      <x:c r="AT60" s="24" t="str">
        <x:f>IF(A60="","",IF(R60&gt;=2,"VALID","INVALID - ALTERNATIVE DIVERSITY"))</x:f>
      </x:c>
    </x:row>
    <x:row r="61">
      <x:c r="A61" s="18"/>
      <x:c r="B61" s="18"/>
      <x:c r="C61" s="32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24" t="str">
        <x:f>IF(A61="","",IF(COUNTIF($A$6:$A$205,A61)=1,"VALID","INVALID - DUPLICATE DECISION ID"))</x:f>
      </x:c>
      <x:c r="O61" s="24" t="str">
        <x:f>IF(A61="","",IF(AND(B61&lt;&gt;"",C61&lt;&gt;"",D61&lt;&gt;"",E61&lt;&gt;"",F61&lt;&gt;"",G61&lt;&gt;"",H61&lt;&gt;"",K61&lt;&gt;"",L61&lt;&gt;"",M61&lt;&gt;"",Z61&lt;&gt;"",AC61&lt;&gt;"",AD61&lt;&gt;"",AE61&lt;&gt;""),"VALID","INVALID - REQUIRED FIELD"))</x:f>
      </x:c>
      <x:c r="P61" s="24" t="str">
        <x:f>IF(A61="","",IF(AND(OR(EXACT(I61,"CURRENT ATTRIBUTABLE OBSERVED"),EXACT(I61,"CURRENT ATTRIBUTABLE MIXED"),EXACT(I61,"CUSTOM")),IF(EXACT(I61,"CUSTOM"),W61&lt;&gt;"",TRUE)),"VALID","INVALID - EVIDENCE TOKEN / CUSTOM RULE"))</x:f>
      </x:c>
      <x:c r="Q61" s="24" t="str">
        <x:f>IF(A61="","",IF(OR(EXACT(J61,"YES"),EXACT(J61,"UNCLEAR"),EXACT(J61,"NO")),"VALID","INVALID - ACTION TOKEN"))</x:f>
      </x:c>
      <x:c r="R61" s="24" t="str">
        <x:f>IF(A61="","",SUM(AO61:AS61))</x:f>
      </x:c>
      <x:c r="S61" s="24" t="str">
        <x:f>IF(A61="","",COUNTIFS(CRITERIA!$B$6:$B$205,A61,CRITERIA!$G$6:$G$205,"YES",CRITERIA!$L$6:$L$205,"VALID"))</x:f>
      </x:c>
      <x:c r="T61" s="24" t="str">
        <x:f>IF(A61="","",IF(Q61&lt;&gt;"VALID","REPAIR CANVAS",IF(EXACT(J61,"NO"),"STOP - RESEARCH NOT JUSTIFIED",IF(OR(N61&lt;&gt;"VALID",O61&lt;&gt;"VALID",P61&lt;&gt;"VALID",Y61&lt;&gt;"VALID",AH61&lt;&gt;"VALID",AT61&lt;&gt;"VALID",EXACT(J61,"UNCLEAR"),X61&lt;&gt;"YES"),"REPAIR CANVAS","READY TO RESEARCH"))))</x:f>
      </x:c>
      <x:c r="U61" s="24" t="str">
        <x:f>IF(A61="","",IF(T61="READY TO RESEARCH","Freeze this Decision Contract, then conduct the Evidence Audit.",IF(T61="STOP - RESEARCH NOT JUSTIFIED","State the real purpose of the work or reopen the decision before competitor research.","Repair the named controls before collecting competitor evidence.")))</x:f>
      </x:c>
      <x:c r="V61" s="24" t="str">
        <x:f>IF(A61="","",IF(T61="READY TO RESEARCH","Decision ID "&amp;A61&amp;". By "&amp;TEXT(C61,"yyyy-mm-dd")&amp;", "&amp;B61&amp;" will decide whether to "&amp;D61&amp;" for "&amp;E61&amp;", within "&amp;F61&amp;" and "&amp;G61&amp;". Permitted alternative universe: "&amp;AA61&amp;". Explicit exclusions: "&amp;H61&amp;". Material criteria: "&amp;AB61&amp;". Hard constraints: "&amp;Z61&amp;". Evidence threshold: "&amp;I61&amp;IF(EXACT(I61,"CUSTOM")," - "&amp;W61,"")&amp;". Evidence may change: "&amp;K61&amp;". Reopen if "&amp;L61&amp;".","NOT READY - complete or repair the governed canvas before handoff."))</x:f>
      </x:c>
      <x:c r="W61" s="18"/>
      <x:c r="X61" s="18"/>
      <x:c r="Y61" s="24" t="str">
        <x:f>IF(A61="","",IF(OR(EXACT(X61,"YES"),EXACT(X61,"NO")),"VALID","INVALID - QUALITY TOKEN"))</x:f>
      </x:c>
      <x:c r="Z61" s="18"/>
      <x:c r="AA61" s="18" t="str">
        <x:f>IF(A61="","",IF(AT61&lt;&gt;"VALID","NOT READY - ALTERNATIVES",IF(AO61=1,"DIRECT","")&amp;IF(AP61=1,IF(AO61=1,"; ","")&amp;"ADJACENT","")&amp;IF(AQ61=1,IF(SUM(AO61:AP61)&gt;0,"; ","")&amp;"SUBSTITUTE / SERVICE","")&amp;IF(AR61=1,IF(SUM(AO61:AQ61)&gt;0,"; ","")&amp;"INTERNAL BUILD","")&amp;IF(AS61=1,IF(SUM(AO61:AR61)&gt;0,"; ","")&amp;"STATUS QUO","")))</x:f>
      </x:c>
      <x:c r="AB61" s="18" t="str">
        <x:f>IF(A61="","",IF(AH61&lt;&gt;"VALID","NOT READY - CRITERIA",AC61&amp;"; "&amp;AD61&amp;"; "&amp;AE61&amp;IF(AF61&lt;&gt;"","; "&amp;AF61,"")&amp;IF(AG61&lt;&gt;"","; "&amp;AG61,"")))</x:f>
      </x:c>
      <x:c r="AC61" s="18"/>
      <x:c r="AD61" s="18"/>
      <x:c r="AE61" s="18"/>
      <x:c r="AF61" s="18"/>
      <x:c r="AG61" s="18"/>
      <x:c r="AH61" s="24" t="str">
        <x:f>IF(A61="","",IF(AND(AI61&gt;=3,AI61&lt;=5,AJ61&lt;&gt;"",AK61&lt;&gt;"",AL61&lt;&gt;"",S61=AI61,COUNTIF($AJ61:$AN61,AJ61)=1,COUNTIF($AJ61:$AN61,AK61)=1,COUNTIF($AJ61:$AN61,AL61)=1,IF(AM61="",TRUE,COUNTIF($AJ61:$AN61,AM61)=1),IF(AN61="",TRUE,COUNTIF($AJ61:$AN61,AN61)=1),COUNTIFS(CRITERIA!$B$6:$B$205,A61,CRITERIA!$M$6:$M$205,AJ61,CRITERIA!$G$6:$G$205,"YES",CRITERIA!$L$6:$L$205,"VALID")=1,COUNTIFS(CRITERIA!$B$6:$B$205,A61,CRITERIA!$M$6:$M$205,AK61,CRITERIA!$G$6:$G$205,"YES",CRITERIA!$L$6:$L$205,"VALID")=1,COUNTIFS(CRITERIA!$B$6:$B$205,A61,CRITERIA!$M$6:$M$205,AL61,CRITERIA!$G$6:$G$205,"YES",CRITERIA!$L$6:$L$205,"VALID")=1,IF(AM61="",TRUE,COUNTIFS(CRITERIA!$B$6:$B$205,A61,CRITERIA!$M$6:$M$205,AM61,CRITERIA!$G$6:$G$205,"YES",CRITERIA!$L$6:$L$205,"VALID")=1),IF(AN61="",TRUE,COUNTIFS(CRITERIA!$B$6:$B$205,A61,CRITERIA!$M$6:$M$205,AN61,CRITERIA!$G$6:$G$205,"YES",CRITERIA!$L$6:$L$205,"VALID")=1)),"VALID","INVALID - CRITERIA PARITY"))</x:f>
      </x:c>
      <x:c r="AI61" s="24" t="n">
        <x:f>IF(AC61&lt;&gt;"",1,0)+IF(AD61&lt;&gt;"",1,0)+IF(AE61&lt;&gt;"",1,0)+IF(AF61&lt;&gt;"",1,0)+IF(AG61&lt;&gt;"",1,0)</x:f>
        <x:v>0</x:v>
      </x:c>
      <x:c r="AJ61" s="24" t="str">
        <x:f>IF(AC61="","",UPPER(TRIM(AC61)))</x:f>
      </x:c>
      <x:c r="AK61" s="24" t="str">
        <x:f>IF(AD61="","",UPPER(TRIM(AD61)))</x:f>
      </x:c>
      <x:c r="AL61" s="24" t="str">
        <x:f>IF(AE61="","",UPPER(TRIM(AE61)))</x:f>
      </x:c>
      <x:c r="AM61" s="24" t="str">
        <x:f>IF(AF61="","",UPPER(TRIM(AF61)))</x:f>
      </x:c>
      <x:c r="AN61" s="24" t="str">
        <x:f>IF(AG61="","",UPPER(TRIM(AG61)))</x:f>
      </x:c>
      <x:c r="AO61" s="24" t="str">
        <x:f>IF(A61="","",IF(COUNTIFS(ALTERNATIVES!$B$6:$B$205,A61,ALTERNATIVES!$C$6:$C$205,"DIRECT",ALTERNATIVES!$H$6:$H$205,"VALID")&gt;0,1,0))</x:f>
      </x:c>
      <x:c r="AP61" s="24" t="str">
        <x:f>IF(A61="","",IF(COUNTIFS(ALTERNATIVES!$B$6:$B$205,A61,ALTERNATIVES!$C$6:$C$205,"ADJACENT",ALTERNATIVES!$H$6:$H$205,"VALID")&gt;0,1,0))</x:f>
      </x:c>
      <x:c r="AQ61" s="24" t="str">
        <x:f>IF(A61="","",IF(COUNTIFS(ALTERNATIVES!$B$6:$B$205,A61,ALTERNATIVES!$C$6:$C$205,"SUBSTITUTE / SERVICE",ALTERNATIVES!$H$6:$H$205,"VALID")&gt;0,1,0))</x:f>
      </x:c>
      <x:c r="AR61" s="24" t="str">
        <x:f>IF(A61="","",IF(COUNTIFS(ALTERNATIVES!$B$6:$B$205,A61,ALTERNATIVES!$C$6:$C$205,"INTERNAL BUILD",ALTERNATIVES!$H$6:$H$205,"VALID")&gt;0,1,0))</x:f>
      </x:c>
      <x:c r="AS61" s="24" t="str">
        <x:f>IF(A61="","",IF(COUNTIFS(ALTERNATIVES!$B$6:$B$205,A61,ALTERNATIVES!$C$6:$C$205,"STATUS QUO",ALTERNATIVES!$H$6:$H$205,"VALID")&gt;0,1,0))</x:f>
      </x:c>
      <x:c r="AT61" s="24" t="str">
        <x:f>IF(A61="","",IF(R61&gt;=2,"VALID","INVALID - ALTERNATIVE DIVERSITY"))</x:f>
      </x:c>
    </x:row>
    <x:row r="62">
      <x:c r="A62" s="18"/>
      <x:c r="B62" s="18"/>
      <x:c r="C62" s="32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24" t="str">
        <x:f>IF(A62="","",IF(COUNTIF($A$6:$A$205,A62)=1,"VALID","INVALID - DUPLICATE DECISION ID"))</x:f>
      </x:c>
      <x:c r="O62" s="24" t="str">
        <x:f>IF(A62="","",IF(AND(B62&lt;&gt;"",C62&lt;&gt;"",D62&lt;&gt;"",E62&lt;&gt;"",F62&lt;&gt;"",G62&lt;&gt;"",H62&lt;&gt;"",K62&lt;&gt;"",L62&lt;&gt;"",M62&lt;&gt;"",Z62&lt;&gt;"",AC62&lt;&gt;"",AD62&lt;&gt;"",AE62&lt;&gt;""),"VALID","INVALID - REQUIRED FIELD"))</x:f>
      </x:c>
      <x:c r="P62" s="24" t="str">
        <x:f>IF(A62="","",IF(AND(OR(EXACT(I62,"CURRENT ATTRIBUTABLE OBSERVED"),EXACT(I62,"CURRENT ATTRIBUTABLE MIXED"),EXACT(I62,"CUSTOM")),IF(EXACT(I62,"CUSTOM"),W62&lt;&gt;"",TRUE)),"VALID","INVALID - EVIDENCE TOKEN / CUSTOM RULE"))</x:f>
      </x:c>
      <x:c r="Q62" s="24" t="str">
        <x:f>IF(A62="","",IF(OR(EXACT(J62,"YES"),EXACT(J62,"UNCLEAR"),EXACT(J62,"NO")),"VALID","INVALID - ACTION TOKEN"))</x:f>
      </x:c>
      <x:c r="R62" s="24" t="str">
        <x:f>IF(A62="","",SUM(AO62:AS62))</x:f>
      </x:c>
      <x:c r="S62" s="24" t="str">
        <x:f>IF(A62="","",COUNTIFS(CRITERIA!$B$6:$B$205,A62,CRITERIA!$G$6:$G$205,"YES",CRITERIA!$L$6:$L$205,"VALID"))</x:f>
      </x:c>
      <x:c r="T62" s="24" t="str">
        <x:f>IF(A62="","",IF(Q62&lt;&gt;"VALID","REPAIR CANVAS",IF(EXACT(J62,"NO"),"STOP - RESEARCH NOT JUSTIFIED",IF(OR(N62&lt;&gt;"VALID",O62&lt;&gt;"VALID",P62&lt;&gt;"VALID",Y62&lt;&gt;"VALID",AH62&lt;&gt;"VALID",AT62&lt;&gt;"VALID",EXACT(J62,"UNCLEAR"),X62&lt;&gt;"YES"),"REPAIR CANVAS","READY TO RESEARCH"))))</x:f>
      </x:c>
      <x:c r="U62" s="24" t="str">
        <x:f>IF(A62="","",IF(T62="READY TO RESEARCH","Freeze this Decision Contract, then conduct the Evidence Audit.",IF(T62="STOP - RESEARCH NOT JUSTIFIED","State the real purpose of the work or reopen the decision before competitor research.","Repair the named controls before collecting competitor evidence.")))</x:f>
      </x:c>
      <x:c r="V62" s="24" t="str">
        <x:f>IF(A62="","",IF(T62="READY TO RESEARCH","Decision ID "&amp;A62&amp;". By "&amp;TEXT(C62,"yyyy-mm-dd")&amp;", "&amp;B62&amp;" will decide whether to "&amp;D62&amp;" for "&amp;E62&amp;", within "&amp;F62&amp;" and "&amp;G62&amp;". Permitted alternative universe: "&amp;AA62&amp;". Explicit exclusions: "&amp;H62&amp;". Material criteria: "&amp;AB62&amp;". Hard constraints: "&amp;Z62&amp;". Evidence threshold: "&amp;I62&amp;IF(EXACT(I62,"CUSTOM")," - "&amp;W62,"")&amp;". Evidence may change: "&amp;K62&amp;". Reopen if "&amp;L62&amp;".","NOT READY - complete or repair the governed canvas before handoff."))</x:f>
      </x:c>
      <x:c r="W62" s="18"/>
      <x:c r="X62" s="18"/>
      <x:c r="Y62" s="24" t="str">
        <x:f>IF(A62="","",IF(OR(EXACT(X62,"YES"),EXACT(X62,"NO")),"VALID","INVALID - QUALITY TOKEN"))</x:f>
      </x:c>
      <x:c r="Z62" s="18"/>
      <x:c r="AA62" s="18" t="str">
        <x:f>IF(A62="","",IF(AT62&lt;&gt;"VALID","NOT READY - ALTERNATIVES",IF(AO62=1,"DIRECT","")&amp;IF(AP62=1,IF(AO62=1,"; ","")&amp;"ADJACENT","")&amp;IF(AQ62=1,IF(SUM(AO62:AP62)&gt;0,"; ","")&amp;"SUBSTITUTE / SERVICE","")&amp;IF(AR62=1,IF(SUM(AO62:AQ62)&gt;0,"; ","")&amp;"INTERNAL BUILD","")&amp;IF(AS62=1,IF(SUM(AO62:AR62)&gt;0,"; ","")&amp;"STATUS QUO","")))</x:f>
      </x:c>
      <x:c r="AB62" s="18" t="str">
        <x:f>IF(A62="","",IF(AH62&lt;&gt;"VALID","NOT READY - CRITERIA",AC62&amp;"; "&amp;AD62&amp;"; "&amp;AE62&amp;IF(AF62&lt;&gt;"","; "&amp;AF62,"")&amp;IF(AG62&lt;&gt;"","; "&amp;AG62,"")))</x:f>
      </x:c>
      <x:c r="AC62" s="18"/>
      <x:c r="AD62" s="18"/>
      <x:c r="AE62" s="18"/>
      <x:c r="AF62" s="18"/>
      <x:c r="AG62" s="18"/>
      <x:c r="AH62" s="24" t="str">
        <x:f>IF(A62="","",IF(AND(AI62&gt;=3,AI62&lt;=5,AJ62&lt;&gt;"",AK62&lt;&gt;"",AL62&lt;&gt;"",S62=AI62,COUNTIF($AJ62:$AN62,AJ62)=1,COUNTIF($AJ62:$AN62,AK62)=1,COUNTIF($AJ62:$AN62,AL62)=1,IF(AM62="",TRUE,COUNTIF($AJ62:$AN62,AM62)=1),IF(AN62="",TRUE,COUNTIF($AJ62:$AN62,AN62)=1),COUNTIFS(CRITERIA!$B$6:$B$205,A62,CRITERIA!$M$6:$M$205,AJ62,CRITERIA!$G$6:$G$205,"YES",CRITERIA!$L$6:$L$205,"VALID")=1,COUNTIFS(CRITERIA!$B$6:$B$205,A62,CRITERIA!$M$6:$M$205,AK62,CRITERIA!$G$6:$G$205,"YES",CRITERIA!$L$6:$L$205,"VALID")=1,COUNTIFS(CRITERIA!$B$6:$B$205,A62,CRITERIA!$M$6:$M$205,AL62,CRITERIA!$G$6:$G$205,"YES",CRITERIA!$L$6:$L$205,"VALID")=1,IF(AM62="",TRUE,COUNTIFS(CRITERIA!$B$6:$B$205,A62,CRITERIA!$M$6:$M$205,AM62,CRITERIA!$G$6:$G$205,"YES",CRITERIA!$L$6:$L$205,"VALID")=1),IF(AN62="",TRUE,COUNTIFS(CRITERIA!$B$6:$B$205,A62,CRITERIA!$M$6:$M$205,AN62,CRITERIA!$G$6:$G$205,"YES",CRITERIA!$L$6:$L$205,"VALID")=1)),"VALID","INVALID - CRITERIA PARITY"))</x:f>
      </x:c>
      <x:c r="AI62" s="24" t="n">
        <x:f>IF(AC62&lt;&gt;"",1,0)+IF(AD62&lt;&gt;"",1,0)+IF(AE62&lt;&gt;"",1,0)+IF(AF62&lt;&gt;"",1,0)+IF(AG62&lt;&gt;"",1,0)</x:f>
        <x:v>0</x:v>
      </x:c>
      <x:c r="AJ62" s="24" t="str">
        <x:f>IF(AC62="","",UPPER(TRIM(AC62)))</x:f>
      </x:c>
      <x:c r="AK62" s="24" t="str">
        <x:f>IF(AD62="","",UPPER(TRIM(AD62)))</x:f>
      </x:c>
      <x:c r="AL62" s="24" t="str">
        <x:f>IF(AE62="","",UPPER(TRIM(AE62)))</x:f>
      </x:c>
      <x:c r="AM62" s="24" t="str">
        <x:f>IF(AF62="","",UPPER(TRIM(AF62)))</x:f>
      </x:c>
      <x:c r="AN62" s="24" t="str">
        <x:f>IF(AG62="","",UPPER(TRIM(AG62)))</x:f>
      </x:c>
      <x:c r="AO62" s="24" t="str">
        <x:f>IF(A62="","",IF(COUNTIFS(ALTERNATIVES!$B$6:$B$205,A62,ALTERNATIVES!$C$6:$C$205,"DIRECT",ALTERNATIVES!$H$6:$H$205,"VALID")&gt;0,1,0))</x:f>
      </x:c>
      <x:c r="AP62" s="24" t="str">
        <x:f>IF(A62="","",IF(COUNTIFS(ALTERNATIVES!$B$6:$B$205,A62,ALTERNATIVES!$C$6:$C$205,"ADJACENT",ALTERNATIVES!$H$6:$H$205,"VALID")&gt;0,1,0))</x:f>
      </x:c>
      <x:c r="AQ62" s="24" t="str">
        <x:f>IF(A62="","",IF(COUNTIFS(ALTERNATIVES!$B$6:$B$205,A62,ALTERNATIVES!$C$6:$C$205,"SUBSTITUTE / SERVICE",ALTERNATIVES!$H$6:$H$205,"VALID")&gt;0,1,0))</x:f>
      </x:c>
      <x:c r="AR62" s="24" t="str">
        <x:f>IF(A62="","",IF(COUNTIFS(ALTERNATIVES!$B$6:$B$205,A62,ALTERNATIVES!$C$6:$C$205,"INTERNAL BUILD",ALTERNATIVES!$H$6:$H$205,"VALID")&gt;0,1,0))</x:f>
      </x:c>
      <x:c r="AS62" s="24" t="str">
        <x:f>IF(A62="","",IF(COUNTIFS(ALTERNATIVES!$B$6:$B$205,A62,ALTERNATIVES!$C$6:$C$205,"STATUS QUO",ALTERNATIVES!$H$6:$H$205,"VALID")&gt;0,1,0))</x:f>
      </x:c>
      <x:c r="AT62" s="24" t="str">
        <x:f>IF(A62="","",IF(R62&gt;=2,"VALID","INVALID - ALTERNATIVE DIVERSITY"))</x:f>
      </x:c>
    </x:row>
    <x:row r="63">
      <x:c r="A63" s="18"/>
      <x:c r="B63" s="18"/>
      <x:c r="C63" s="32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24" t="str">
        <x:f>IF(A63="","",IF(COUNTIF($A$6:$A$205,A63)=1,"VALID","INVALID - DUPLICATE DECISION ID"))</x:f>
      </x:c>
      <x:c r="O63" s="24" t="str">
        <x:f>IF(A63="","",IF(AND(B63&lt;&gt;"",C63&lt;&gt;"",D63&lt;&gt;"",E63&lt;&gt;"",F63&lt;&gt;"",G63&lt;&gt;"",H63&lt;&gt;"",K63&lt;&gt;"",L63&lt;&gt;"",M63&lt;&gt;"",Z63&lt;&gt;"",AC63&lt;&gt;"",AD63&lt;&gt;"",AE63&lt;&gt;""),"VALID","INVALID - REQUIRED FIELD"))</x:f>
      </x:c>
      <x:c r="P63" s="24" t="str">
        <x:f>IF(A63="","",IF(AND(OR(EXACT(I63,"CURRENT ATTRIBUTABLE OBSERVED"),EXACT(I63,"CURRENT ATTRIBUTABLE MIXED"),EXACT(I63,"CUSTOM")),IF(EXACT(I63,"CUSTOM"),W63&lt;&gt;"",TRUE)),"VALID","INVALID - EVIDENCE TOKEN / CUSTOM RULE"))</x:f>
      </x:c>
      <x:c r="Q63" s="24" t="str">
        <x:f>IF(A63="","",IF(OR(EXACT(J63,"YES"),EXACT(J63,"UNCLEAR"),EXACT(J63,"NO")),"VALID","INVALID - ACTION TOKEN"))</x:f>
      </x:c>
      <x:c r="R63" s="24" t="str">
        <x:f>IF(A63="","",SUM(AO63:AS63))</x:f>
      </x:c>
      <x:c r="S63" s="24" t="str">
        <x:f>IF(A63="","",COUNTIFS(CRITERIA!$B$6:$B$205,A63,CRITERIA!$G$6:$G$205,"YES",CRITERIA!$L$6:$L$205,"VALID"))</x:f>
      </x:c>
      <x:c r="T63" s="24" t="str">
        <x:f>IF(A63="","",IF(Q63&lt;&gt;"VALID","REPAIR CANVAS",IF(EXACT(J63,"NO"),"STOP - RESEARCH NOT JUSTIFIED",IF(OR(N63&lt;&gt;"VALID",O63&lt;&gt;"VALID",P63&lt;&gt;"VALID",Y63&lt;&gt;"VALID",AH63&lt;&gt;"VALID",AT63&lt;&gt;"VALID",EXACT(J63,"UNCLEAR"),X63&lt;&gt;"YES"),"REPAIR CANVAS","READY TO RESEARCH"))))</x:f>
      </x:c>
      <x:c r="U63" s="24" t="str">
        <x:f>IF(A63="","",IF(T63="READY TO RESEARCH","Freeze this Decision Contract, then conduct the Evidence Audit.",IF(T63="STOP - RESEARCH NOT JUSTIFIED","State the real purpose of the work or reopen the decision before competitor research.","Repair the named controls before collecting competitor evidence.")))</x:f>
      </x:c>
      <x:c r="V63" s="24" t="str">
        <x:f>IF(A63="","",IF(T63="READY TO RESEARCH","Decision ID "&amp;A63&amp;". By "&amp;TEXT(C63,"yyyy-mm-dd")&amp;", "&amp;B63&amp;" will decide whether to "&amp;D63&amp;" for "&amp;E63&amp;", within "&amp;F63&amp;" and "&amp;G63&amp;". Permitted alternative universe: "&amp;AA63&amp;". Explicit exclusions: "&amp;H63&amp;". Material criteria: "&amp;AB63&amp;". Hard constraints: "&amp;Z63&amp;". Evidence threshold: "&amp;I63&amp;IF(EXACT(I63,"CUSTOM")," - "&amp;W63,"")&amp;". Evidence may change: "&amp;K63&amp;". Reopen if "&amp;L63&amp;".","NOT READY - complete or repair the governed canvas before handoff."))</x:f>
      </x:c>
      <x:c r="W63" s="18"/>
      <x:c r="X63" s="18"/>
      <x:c r="Y63" s="24" t="str">
        <x:f>IF(A63="","",IF(OR(EXACT(X63,"YES"),EXACT(X63,"NO")),"VALID","INVALID - QUALITY TOKEN"))</x:f>
      </x:c>
      <x:c r="Z63" s="18"/>
      <x:c r="AA63" s="18" t="str">
        <x:f>IF(A63="","",IF(AT63&lt;&gt;"VALID","NOT READY - ALTERNATIVES",IF(AO63=1,"DIRECT","")&amp;IF(AP63=1,IF(AO63=1,"; ","")&amp;"ADJACENT","")&amp;IF(AQ63=1,IF(SUM(AO63:AP63)&gt;0,"; ","")&amp;"SUBSTITUTE / SERVICE","")&amp;IF(AR63=1,IF(SUM(AO63:AQ63)&gt;0,"; ","")&amp;"INTERNAL BUILD","")&amp;IF(AS63=1,IF(SUM(AO63:AR63)&gt;0,"; ","")&amp;"STATUS QUO","")))</x:f>
      </x:c>
      <x:c r="AB63" s="18" t="str">
        <x:f>IF(A63="","",IF(AH63&lt;&gt;"VALID","NOT READY - CRITERIA",AC63&amp;"; "&amp;AD63&amp;"; "&amp;AE63&amp;IF(AF63&lt;&gt;"","; "&amp;AF63,"")&amp;IF(AG63&lt;&gt;"","; "&amp;AG63,"")))</x:f>
      </x:c>
      <x:c r="AC63" s="18"/>
      <x:c r="AD63" s="18"/>
      <x:c r="AE63" s="18"/>
      <x:c r="AF63" s="18"/>
      <x:c r="AG63" s="18"/>
      <x:c r="AH63" s="24" t="str">
        <x:f>IF(A63="","",IF(AND(AI63&gt;=3,AI63&lt;=5,AJ63&lt;&gt;"",AK63&lt;&gt;"",AL63&lt;&gt;"",S63=AI63,COUNTIF($AJ63:$AN63,AJ63)=1,COUNTIF($AJ63:$AN63,AK63)=1,COUNTIF($AJ63:$AN63,AL63)=1,IF(AM63="",TRUE,COUNTIF($AJ63:$AN63,AM63)=1),IF(AN63="",TRUE,COUNTIF($AJ63:$AN63,AN63)=1),COUNTIFS(CRITERIA!$B$6:$B$205,A63,CRITERIA!$M$6:$M$205,AJ63,CRITERIA!$G$6:$G$205,"YES",CRITERIA!$L$6:$L$205,"VALID")=1,COUNTIFS(CRITERIA!$B$6:$B$205,A63,CRITERIA!$M$6:$M$205,AK63,CRITERIA!$G$6:$G$205,"YES",CRITERIA!$L$6:$L$205,"VALID")=1,COUNTIFS(CRITERIA!$B$6:$B$205,A63,CRITERIA!$M$6:$M$205,AL63,CRITERIA!$G$6:$G$205,"YES",CRITERIA!$L$6:$L$205,"VALID")=1,IF(AM63="",TRUE,COUNTIFS(CRITERIA!$B$6:$B$205,A63,CRITERIA!$M$6:$M$205,AM63,CRITERIA!$G$6:$G$205,"YES",CRITERIA!$L$6:$L$205,"VALID")=1),IF(AN63="",TRUE,COUNTIFS(CRITERIA!$B$6:$B$205,A63,CRITERIA!$M$6:$M$205,AN63,CRITERIA!$G$6:$G$205,"YES",CRITERIA!$L$6:$L$205,"VALID")=1)),"VALID","INVALID - CRITERIA PARITY"))</x:f>
      </x:c>
      <x:c r="AI63" s="24" t="n">
        <x:f>IF(AC63&lt;&gt;"",1,0)+IF(AD63&lt;&gt;"",1,0)+IF(AE63&lt;&gt;"",1,0)+IF(AF63&lt;&gt;"",1,0)+IF(AG63&lt;&gt;"",1,0)</x:f>
        <x:v>0</x:v>
      </x:c>
      <x:c r="AJ63" s="24" t="str">
        <x:f>IF(AC63="","",UPPER(TRIM(AC63)))</x:f>
      </x:c>
      <x:c r="AK63" s="24" t="str">
        <x:f>IF(AD63="","",UPPER(TRIM(AD63)))</x:f>
      </x:c>
      <x:c r="AL63" s="24" t="str">
        <x:f>IF(AE63="","",UPPER(TRIM(AE63)))</x:f>
      </x:c>
      <x:c r="AM63" s="24" t="str">
        <x:f>IF(AF63="","",UPPER(TRIM(AF63)))</x:f>
      </x:c>
      <x:c r="AN63" s="24" t="str">
        <x:f>IF(AG63="","",UPPER(TRIM(AG63)))</x:f>
      </x:c>
      <x:c r="AO63" s="24" t="str">
        <x:f>IF(A63="","",IF(COUNTIFS(ALTERNATIVES!$B$6:$B$205,A63,ALTERNATIVES!$C$6:$C$205,"DIRECT",ALTERNATIVES!$H$6:$H$205,"VALID")&gt;0,1,0))</x:f>
      </x:c>
      <x:c r="AP63" s="24" t="str">
        <x:f>IF(A63="","",IF(COUNTIFS(ALTERNATIVES!$B$6:$B$205,A63,ALTERNATIVES!$C$6:$C$205,"ADJACENT",ALTERNATIVES!$H$6:$H$205,"VALID")&gt;0,1,0))</x:f>
      </x:c>
      <x:c r="AQ63" s="24" t="str">
        <x:f>IF(A63="","",IF(COUNTIFS(ALTERNATIVES!$B$6:$B$205,A63,ALTERNATIVES!$C$6:$C$205,"SUBSTITUTE / SERVICE",ALTERNATIVES!$H$6:$H$205,"VALID")&gt;0,1,0))</x:f>
      </x:c>
      <x:c r="AR63" s="24" t="str">
        <x:f>IF(A63="","",IF(COUNTIFS(ALTERNATIVES!$B$6:$B$205,A63,ALTERNATIVES!$C$6:$C$205,"INTERNAL BUILD",ALTERNATIVES!$H$6:$H$205,"VALID")&gt;0,1,0))</x:f>
      </x:c>
      <x:c r="AS63" s="24" t="str">
        <x:f>IF(A63="","",IF(COUNTIFS(ALTERNATIVES!$B$6:$B$205,A63,ALTERNATIVES!$C$6:$C$205,"STATUS QUO",ALTERNATIVES!$H$6:$H$205,"VALID")&gt;0,1,0))</x:f>
      </x:c>
      <x:c r="AT63" s="24" t="str">
        <x:f>IF(A63="","",IF(R63&gt;=2,"VALID","INVALID - ALTERNATIVE DIVERSITY"))</x:f>
      </x:c>
    </x:row>
    <x:row r="64">
      <x:c r="A64" s="18"/>
      <x:c r="B64" s="18"/>
      <x:c r="C64" s="32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24" t="str">
        <x:f>IF(A64="","",IF(COUNTIF($A$6:$A$205,A64)=1,"VALID","INVALID - DUPLICATE DECISION ID"))</x:f>
      </x:c>
      <x:c r="O64" s="24" t="str">
        <x:f>IF(A64="","",IF(AND(B64&lt;&gt;"",C64&lt;&gt;"",D64&lt;&gt;"",E64&lt;&gt;"",F64&lt;&gt;"",G64&lt;&gt;"",H64&lt;&gt;"",K64&lt;&gt;"",L64&lt;&gt;"",M64&lt;&gt;"",Z64&lt;&gt;"",AC64&lt;&gt;"",AD64&lt;&gt;"",AE64&lt;&gt;""),"VALID","INVALID - REQUIRED FIELD"))</x:f>
      </x:c>
      <x:c r="P64" s="24" t="str">
        <x:f>IF(A64="","",IF(AND(OR(EXACT(I64,"CURRENT ATTRIBUTABLE OBSERVED"),EXACT(I64,"CURRENT ATTRIBUTABLE MIXED"),EXACT(I64,"CUSTOM")),IF(EXACT(I64,"CUSTOM"),W64&lt;&gt;"",TRUE)),"VALID","INVALID - EVIDENCE TOKEN / CUSTOM RULE"))</x:f>
      </x:c>
      <x:c r="Q64" s="24" t="str">
        <x:f>IF(A64="","",IF(OR(EXACT(J64,"YES"),EXACT(J64,"UNCLEAR"),EXACT(J64,"NO")),"VALID","INVALID - ACTION TOKEN"))</x:f>
      </x:c>
      <x:c r="R64" s="24" t="str">
        <x:f>IF(A64="","",SUM(AO64:AS64))</x:f>
      </x:c>
      <x:c r="S64" s="24" t="str">
        <x:f>IF(A64="","",COUNTIFS(CRITERIA!$B$6:$B$205,A64,CRITERIA!$G$6:$G$205,"YES",CRITERIA!$L$6:$L$205,"VALID"))</x:f>
      </x:c>
      <x:c r="T64" s="24" t="str">
        <x:f>IF(A64="","",IF(Q64&lt;&gt;"VALID","REPAIR CANVAS",IF(EXACT(J64,"NO"),"STOP - RESEARCH NOT JUSTIFIED",IF(OR(N64&lt;&gt;"VALID",O64&lt;&gt;"VALID",P64&lt;&gt;"VALID",Y64&lt;&gt;"VALID",AH64&lt;&gt;"VALID",AT64&lt;&gt;"VALID",EXACT(J64,"UNCLEAR"),X64&lt;&gt;"YES"),"REPAIR CANVAS","READY TO RESEARCH"))))</x:f>
      </x:c>
      <x:c r="U64" s="24" t="str">
        <x:f>IF(A64="","",IF(T64="READY TO RESEARCH","Freeze this Decision Contract, then conduct the Evidence Audit.",IF(T64="STOP - RESEARCH NOT JUSTIFIED","State the real purpose of the work or reopen the decision before competitor research.","Repair the named controls before collecting competitor evidence.")))</x:f>
      </x:c>
      <x:c r="V64" s="24" t="str">
        <x:f>IF(A64="","",IF(T64="READY TO RESEARCH","Decision ID "&amp;A64&amp;". By "&amp;TEXT(C64,"yyyy-mm-dd")&amp;", "&amp;B64&amp;" will decide whether to "&amp;D64&amp;" for "&amp;E64&amp;", within "&amp;F64&amp;" and "&amp;G64&amp;". Permitted alternative universe: "&amp;AA64&amp;". Explicit exclusions: "&amp;H64&amp;". Material criteria: "&amp;AB64&amp;". Hard constraints: "&amp;Z64&amp;". Evidence threshold: "&amp;I64&amp;IF(EXACT(I64,"CUSTOM")," - "&amp;W64,"")&amp;". Evidence may change: "&amp;K64&amp;". Reopen if "&amp;L64&amp;".","NOT READY - complete or repair the governed canvas before handoff."))</x:f>
      </x:c>
      <x:c r="W64" s="18"/>
      <x:c r="X64" s="18"/>
      <x:c r="Y64" s="24" t="str">
        <x:f>IF(A64="","",IF(OR(EXACT(X64,"YES"),EXACT(X64,"NO")),"VALID","INVALID - QUALITY TOKEN"))</x:f>
      </x:c>
      <x:c r="Z64" s="18"/>
      <x:c r="AA64" s="18" t="str">
        <x:f>IF(A64="","",IF(AT64&lt;&gt;"VALID","NOT READY - ALTERNATIVES",IF(AO64=1,"DIRECT","")&amp;IF(AP64=1,IF(AO64=1,"; ","")&amp;"ADJACENT","")&amp;IF(AQ64=1,IF(SUM(AO64:AP64)&gt;0,"; ","")&amp;"SUBSTITUTE / SERVICE","")&amp;IF(AR64=1,IF(SUM(AO64:AQ64)&gt;0,"; ","")&amp;"INTERNAL BUILD","")&amp;IF(AS64=1,IF(SUM(AO64:AR64)&gt;0,"; ","")&amp;"STATUS QUO","")))</x:f>
      </x:c>
      <x:c r="AB64" s="18" t="str">
        <x:f>IF(A64="","",IF(AH64&lt;&gt;"VALID","NOT READY - CRITERIA",AC64&amp;"; "&amp;AD64&amp;"; "&amp;AE64&amp;IF(AF64&lt;&gt;"","; "&amp;AF64,"")&amp;IF(AG64&lt;&gt;"","; "&amp;AG64,"")))</x:f>
      </x:c>
      <x:c r="AC64" s="18"/>
      <x:c r="AD64" s="18"/>
      <x:c r="AE64" s="18"/>
      <x:c r="AF64" s="18"/>
      <x:c r="AG64" s="18"/>
      <x:c r="AH64" s="24" t="str">
        <x:f>IF(A64="","",IF(AND(AI64&gt;=3,AI64&lt;=5,AJ64&lt;&gt;"",AK64&lt;&gt;"",AL64&lt;&gt;"",S64=AI64,COUNTIF($AJ64:$AN64,AJ64)=1,COUNTIF($AJ64:$AN64,AK64)=1,COUNTIF($AJ64:$AN64,AL64)=1,IF(AM64="",TRUE,COUNTIF($AJ64:$AN64,AM64)=1),IF(AN64="",TRUE,COUNTIF($AJ64:$AN64,AN64)=1),COUNTIFS(CRITERIA!$B$6:$B$205,A64,CRITERIA!$M$6:$M$205,AJ64,CRITERIA!$G$6:$G$205,"YES",CRITERIA!$L$6:$L$205,"VALID")=1,COUNTIFS(CRITERIA!$B$6:$B$205,A64,CRITERIA!$M$6:$M$205,AK64,CRITERIA!$G$6:$G$205,"YES",CRITERIA!$L$6:$L$205,"VALID")=1,COUNTIFS(CRITERIA!$B$6:$B$205,A64,CRITERIA!$M$6:$M$205,AL64,CRITERIA!$G$6:$G$205,"YES",CRITERIA!$L$6:$L$205,"VALID")=1,IF(AM64="",TRUE,COUNTIFS(CRITERIA!$B$6:$B$205,A64,CRITERIA!$M$6:$M$205,AM64,CRITERIA!$G$6:$G$205,"YES",CRITERIA!$L$6:$L$205,"VALID")=1),IF(AN64="",TRUE,COUNTIFS(CRITERIA!$B$6:$B$205,A64,CRITERIA!$M$6:$M$205,AN64,CRITERIA!$G$6:$G$205,"YES",CRITERIA!$L$6:$L$205,"VALID")=1)),"VALID","INVALID - CRITERIA PARITY"))</x:f>
      </x:c>
      <x:c r="AI64" s="24" t="n">
        <x:f>IF(AC64&lt;&gt;"",1,0)+IF(AD64&lt;&gt;"",1,0)+IF(AE64&lt;&gt;"",1,0)+IF(AF64&lt;&gt;"",1,0)+IF(AG64&lt;&gt;"",1,0)</x:f>
        <x:v>0</x:v>
      </x:c>
      <x:c r="AJ64" s="24" t="str">
        <x:f>IF(AC64="","",UPPER(TRIM(AC64)))</x:f>
      </x:c>
      <x:c r="AK64" s="24" t="str">
        <x:f>IF(AD64="","",UPPER(TRIM(AD64)))</x:f>
      </x:c>
      <x:c r="AL64" s="24" t="str">
        <x:f>IF(AE64="","",UPPER(TRIM(AE64)))</x:f>
      </x:c>
      <x:c r="AM64" s="24" t="str">
        <x:f>IF(AF64="","",UPPER(TRIM(AF64)))</x:f>
      </x:c>
      <x:c r="AN64" s="24" t="str">
        <x:f>IF(AG64="","",UPPER(TRIM(AG64)))</x:f>
      </x:c>
      <x:c r="AO64" s="24" t="str">
        <x:f>IF(A64="","",IF(COUNTIFS(ALTERNATIVES!$B$6:$B$205,A64,ALTERNATIVES!$C$6:$C$205,"DIRECT",ALTERNATIVES!$H$6:$H$205,"VALID")&gt;0,1,0))</x:f>
      </x:c>
      <x:c r="AP64" s="24" t="str">
        <x:f>IF(A64="","",IF(COUNTIFS(ALTERNATIVES!$B$6:$B$205,A64,ALTERNATIVES!$C$6:$C$205,"ADJACENT",ALTERNATIVES!$H$6:$H$205,"VALID")&gt;0,1,0))</x:f>
      </x:c>
      <x:c r="AQ64" s="24" t="str">
        <x:f>IF(A64="","",IF(COUNTIFS(ALTERNATIVES!$B$6:$B$205,A64,ALTERNATIVES!$C$6:$C$205,"SUBSTITUTE / SERVICE",ALTERNATIVES!$H$6:$H$205,"VALID")&gt;0,1,0))</x:f>
      </x:c>
      <x:c r="AR64" s="24" t="str">
        <x:f>IF(A64="","",IF(COUNTIFS(ALTERNATIVES!$B$6:$B$205,A64,ALTERNATIVES!$C$6:$C$205,"INTERNAL BUILD",ALTERNATIVES!$H$6:$H$205,"VALID")&gt;0,1,0))</x:f>
      </x:c>
      <x:c r="AS64" s="24" t="str">
        <x:f>IF(A64="","",IF(COUNTIFS(ALTERNATIVES!$B$6:$B$205,A64,ALTERNATIVES!$C$6:$C$205,"STATUS QUO",ALTERNATIVES!$H$6:$H$205,"VALID")&gt;0,1,0))</x:f>
      </x:c>
      <x:c r="AT64" s="24" t="str">
        <x:f>IF(A64="","",IF(R64&gt;=2,"VALID","INVALID - ALTERNATIVE DIVERSITY"))</x:f>
      </x:c>
    </x:row>
    <x:row r="65">
      <x:c r="A65" s="18"/>
      <x:c r="B65" s="18"/>
      <x:c r="C65" s="32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24" t="str">
        <x:f>IF(A65="","",IF(COUNTIF($A$6:$A$205,A65)=1,"VALID","INVALID - DUPLICATE DECISION ID"))</x:f>
      </x:c>
      <x:c r="O65" s="24" t="str">
        <x:f>IF(A65="","",IF(AND(B65&lt;&gt;"",C65&lt;&gt;"",D65&lt;&gt;"",E65&lt;&gt;"",F65&lt;&gt;"",G65&lt;&gt;"",H65&lt;&gt;"",K65&lt;&gt;"",L65&lt;&gt;"",M65&lt;&gt;"",Z65&lt;&gt;"",AC65&lt;&gt;"",AD65&lt;&gt;"",AE65&lt;&gt;""),"VALID","INVALID - REQUIRED FIELD"))</x:f>
      </x:c>
      <x:c r="P65" s="24" t="str">
        <x:f>IF(A65="","",IF(AND(OR(EXACT(I65,"CURRENT ATTRIBUTABLE OBSERVED"),EXACT(I65,"CURRENT ATTRIBUTABLE MIXED"),EXACT(I65,"CUSTOM")),IF(EXACT(I65,"CUSTOM"),W65&lt;&gt;"",TRUE)),"VALID","INVALID - EVIDENCE TOKEN / CUSTOM RULE"))</x:f>
      </x:c>
      <x:c r="Q65" s="24" t="str">
        <x:f>IF(A65="","",IF(OR(EXACT(J65,"YES"),EXACT(J65,"UNCLEAR"),EXACT(J65,"NO")),"VALID","INVALID - ACTION TOKEN"))</x:f>
      </x:c>
      <x:c r="R65" s="24" t="str">
        <x:f>IF(A65="","",SUM(AO65:AS65))</x:f>
      </x:c>
      <x:c r="S65" s="24" t="str">
        <x:f>IF(A65="","",COUNTIFS(CRITERIA!$B$6:$B$205,A65,CRITERIA!$G$6:$G$205,"YES",CRITERIA!$L$6:$L$205,"VALID"))</x:f>
      </x:c>
      <x:c r="T65" s="24" t="str">
        <x:f>IF(A65="","",IF(Q65&lt;&gt;"VALID","REPAIR CANVAS",IF(EXACT(J65,"NO"),"STOP - RESEARCH NOT JUSTIFIED",IF(OR(N65&lt;&gt;"VALID",O65&lt;&gt;"VALID",P65&lt;&gt;"VALID",Y65&lt;&gt;"VALID",AH65&lt;&gt;"VALID",AT65&lt;&gt;"VALID",EXACT(J65,"UNCLEAR"),X65&lt;&gt;"YES"),"REPAIR CANVAS","READY TO RESEARCH"))))</x:f>
      </x:c>
      <x:c r="U65" s="24" t="str">
        <x:f>IF(A65="","",IF(T65="READY TO RESEARCH","Freeze this Decision Contract, then conduct the Evidence Audit.",IF(T65="STOP - RESEARCH NOT JUSTIFIED","State the real purpose of the work or reopen the decision before competitor research.","Repair the named controls before collecting competitor evidence.")))</x:f>
      </x:c>
      <x:c r="V65" s="24" t="str">
        <x:f>IF(A65="","",IF(T65="READY TO RESEARCH","Decision ID "&amp;A65&amp;". By "&amp;TEXT(C65,"yyyy-mm-dd")&amp;", "&amp;B65&amp;" will decide whether to "&amp;D65&amp;" for "&amp;E65&amp;", within "&amp;F65&amp;" and "&amp;G65&amp;". Permitted alternative universe: "&amp;AA65&amp;". Explicit exclusions: "&amp;H65&amp;". Material criteria: "&amp;AB65&amp;". Hard constraints: "&amp;Z65&amp;". Evidence threshold: "&amp;I65&amp;IF(EXACT(I65,"CUSTOM")," - "&amp;W65,"")&amp;". Evidence may change: "&amp;K65&amp;". Reopen if "&amp;L65&amp;".","NOT READY - complete or repair the governed canvas before handoff."))</x:f>
      </x:c>
      <x:c r="W65" s="18"/>
      <x:c r="X65" s="18"/>
      <x:c r="Y65" s="24" t="str">
        <x:f>IF(A65="","",IF(OR(EXACT(X65,"YES"),EXACT(X65,"NO")),"VALID","INVALID - QUALITY TOKEN"))</x:f>
      </x:c>
      <x:c r="Z65" s="18"/>
      <x:c r="AA65" s="18" t="str">
        <x:f>IF(A65="","",IF(AT65&lt;&gt;"VALID","NOT READY - ALTERNATIVES",IF(AO65=1,"DIRECT","")&amp;IF(AP65=1,IF(AO65=1,"; ","")&amp;"ADJACENT","")&amp;IF(AQ65=1,IF(SUM(AO65:AP65)&gt;0,"; ","")&amp;"SUBSTITUTE / SERVICE","")&amp;IF(AR65=1,IF(SUM(AO65:AQ65)&gt;0,"; ","")&amp;"INTERNAL BUILD","")&amp;IF(AS65=1,IF(SUM(AO65:AR65)&gt;0,"; ","")&amp;"STATUS QUO","")))</x:f>
      </x:c>
      <x:c r="AB65" s="18" t="str">
        <x:f>IF(A65="","",IF(AH65&lt;&gt;"VALID","NOT READY - CRITERIA",AC65&amp;"; "&amp;AD65&amp;"; "&amp;AE65&amp;IF(AF65&lt;&gt;"","; "&amp;AF65,"")&amp;IF(AG65&lt;&gt;"","; "&amp;AG65,"")))</x:f>
      </x:c>
      <x:c r="AC65" s="18"/>
      <x:c r="AD65" s="18"/>
      <x:c r="AE65" s="18"/>
      <x:c r="AF65" s="18"/>
      <x:c r="AG65" s="18"/>
      <x:c r="AH65" s="24" t="str">
        <x:f>IF(A65="","",IF(AND(AI65&gt;=3,AI65&lt;=5,AJ65&lt;&gt;"",AK65&lt;&gt;"",AL65&lt;&gt;"",S65=AI65,COUNTIF($AJ65:$AN65,AJ65)=1,COUNTIF($AJ65:$AN65,AK65)=1,COUNTIF($AJ65:$AN65,AL65)=1,IF(AM65="",TRUE,COUNTIF($AJ65:$AN65,AM65)=1),IF(AN65="",TRUE,COUNTIF($AJ65:$AN65,AN65)=1),COUNTIFS(CRITERIA!$B$6:$B$205,A65,CRITERIA!$M$6:$M$205,AJ65,CRITERIA!$G$6:$G$205,"YES",CRITERIA!$L$6:$L$205,"VALID")=1,COUNTIFS(CRITERIA!$B$6:$B$205,A65,CRITERIA!$M$6:$M$205,AK65,CRITERIA!$G$6:$G$205,"YES",CRITERIA!$L$6:$L$205,"VALID")=1,COUNTIFS(CRITERIA!$B$6:$B$205,A65,CRITERIA!$M$6:$M$205,AL65,CRITERIA!$G$6:$G$205,"YES",CRITERIA!$L$6:$L$205,"VALID")=1,IF(AM65="",TRUE,COUNTIFS(CRITERIA!$B$6:$B$205,A65,CRITERIA!$M$6:$M$205,AM65,CRITERIA!$G$6:$G$205,"YES",CRITERIA!$L$6:$L$205,"VALID")=1),IF(AN65="",TRUE,COUNTIFS(CRITERIA!$B$6:$B$205,A65,CRITERIA!$M$6:$M$205,AN65,CRITERIA!$G$6:$G$205,"YES",CRITERIA!$L$6:$L$205,"VALID")=1)),"VALID","INVALID - CRITERIA PARITY"))</x:f>
      </x:c>
      <x:c r="AI65" s="24" t="n">
        <x:f>IF(AC65&lt;&gt;"",1,0)+IF(AD65&lt;&gt;"",1,0)+IF(AE65&lt;&gt;"",1,0)+IF(AF65&lt;&gt;"",1,0)+IF(AG65&lt;&gt;"",1,0)</x:f>
        <x:v>0</x:v>
      </x:c>
      <x:c r="AJ65" s="24" t="str">
        <x:f>IF(AC65="","",UPPER(TRIM(AC65)))</x:f>
      </x:c>
      <x:c r="AK65" s="24" t="str">
        <x:f>IF(AD65="","",UPPER(TRIM(AD65)))</x:f>
      </x:c>
      <x:c r="AL65" s="24" t="str">
        <x:f>IF(AE65="","",UPPER(TRIM(AE65)))</x:f>
      </x:c>
      <x:c r="AM65" s="24" t="str">
        <x:f>IF(AF65="","",UPPER(TRIM(AF65)))</x:f>
      </x:c>
      <x:c r="AN65" s="24" t="str">
        <x:f>IF(AG65="","",UPPER(TRIM(AG65)))</x:f>
      </x:c>
      <x:c r="AO65" s="24" t="str">
        <x:f>IF(A65="","",IF(COUNTIFS(ALTERNATIVES!$B$6:$B$205,A65,ALTERNATIVES!$C$6:$C$205,"DIRECT",ALTERNATIVES!$H$6:$H$205,"VALID")&gt;0,1,0))</x:f>
      </x:c>
      <x:c r="AP65" s="24" t="str">
        <x:f>IF(A65="","",IF(COUNTIFS(ALTERNATIVES!$B$6:$B$205,A65,ALTERNATIVES!$C$6:$C$205,"ADJACENT",ALTERNATIVES!$H$6:$H$205,"VALID")&gt;0,1,0))</x:f>
      </x:c>
      <x:c r="AQ65" s="24" t="str">
        <x:f>IF(A65="","",IF(COUNTIFS(ALTERNATIVES!$B$6:$B$205,A65,ALTERNATIVES!$C$6:$C$205,"SUBSTITUTE / SERVICE",ALTERNATIVES!$H$6:$H$205,"VALID")&gt;0,1,0))</x:f>
      </x:c>
      <x:c r="AR65" s="24" t="str">
        <x:f>IF(A65="","",IF(COUNTIFS(ALTERNATIVES!$B$6:$B$205,A65,ALTERNATIVES!$C$6:$C$205,"INTERNAL BUILD",ALTERNATIVES!$H$6:$H$205,"VALID")&gt;0,1,0))</x:f>
      </x:c>
      <x:c r="AS65" s="24" t="str">
        <x:f>IF(A65="","",IF(COUNTIFS(ALTERNATIVES!$B$6:$B$205,A65,ALTERNATIVES!$C$6:$C$205,"STATUS QUO",ALTERNATIVES!$H$6:$H$205,"VALID")&gt;0,1,0))</x:f>
      </x:c>
      <x:c r="AT65" s="24" t="str">
        <x:f>IF(A65="","",IF(R65&gt;=2,"VALID","INVALID - ALTERNATIVE DIVERSITY"))</x:f>
      </x:c>
    </x:row>
    <x:row r="66">
      <x:c r="A66" s="18"/>
      <x:c r="B66" s="18"/>
      <x:c r="C66" s="32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24" t="str">
        <x:f>IF(A66="","",IF(COUNTIF($A$6:$A$205,A66)=1,"VALID","INVALID - DUPLICATE DECISION ID"))</x:f>
      </x:c>
      <x:c r="O66" s="24" t="str">
        <x:f>IF(A66="","",IF(AND(B66&lt;&gt;"",C66&lt;&gt;"",D66&lt;&gt;"",E66&lt;&gt;"",F66&lt;&gt;"",G66&lt;&gt;"",H66&lt;&gt;"",K66&lt;&gt;"",L66&lt;&gt;"",M66&lt;&gt;"",Z66&lt;&gt;"",AC66&lt;&gt;"",AD66&lt;&gt;"",AE66&lt;&gt;""),"VALID","INVALID - REQUIRED FIELD"))</x:f>
      </x:c>
      <x:c r="P66" s="24" t="str">
        <x:f>IF(A66="","",IF(AND(OR(EXACT(I66,"CURRENT ATTRIBUTABLE OBSERVED"),EXACT(I66,"CURRENT ATTRIBUTABLE MIXED"),EXACT(I66,"CUSTOM")),IF(EXACT(I66,"CUSTOM"),W66&lt;&gt;"",TRUE)),"VALID","INVALID - EVIDENCE TOKEN / CUSTOM RULE"))</x:f>
      </x:c>
      <x:c r="Q66" s="24" t="str">
        <x:f>IF(A66="","",IF(OR(EXACT(J66,"YES"),EXACT(J66,"UNCLEAR"),EXACT(J66,"NO")),"VALID","INVALID - ACTION TOKEN"))</x:f>
      </x:c>
      <x:c r="R66" s="24" t="str">
        <x:f>IF(A66="","",SUM(AO66:AS66))</x:f>
      </x:c>
      <x:c r="S66" s="24" t="str">
        <x:f>IF(A66="","",COUNTIFS(CRITERIA!$B$6:$B$205,A66,CRITERIA!$G$6:$G$205,"YES",CRITERIA!$L$6:$L$205,"VALID"))</x:f>
      </x:c>
      <x:c r="T66" s="24" t="str">
        <x:f>IF(A66="","",IF(Q66&lt;&gt;"VALID","REPAIR CANVAS",IF(EXACT(J66,"NO"),"STOP - RESEARCH NOT JUSTIFIED",IF(OR(N66&lt;&gt;"VALID",O66&lt;&gt;"VALID",P66&lt;&gt;"VALID",Y66&lt;&gt;"VALID",AH66&lt;&gt;"VALID",AT66&lt;&gt;"VALID",EXACT(J66,"UNCLEAR"),X66&lt;&gt;"YES"),"REPAIR CANVAS","READY TO RESEARCH"))))</x:f>
      </x:c>
      <x:c r="U66" s="24" t="str">
        <x:f>IF(A66="","",IF(T66="READY TO RESEARCH","Freeze this Decision Contract, then conduct the Evidence Audit.",IF(T66="STOP - RESEARCH NOT JUSTIFIED","State the real purpose of the work or reopen the decision before competitor research.","Repair the named controls before collecting competitor evidence.")))</x:f>
      </x:c>
      <x:c r="V66" s="24" t="str">
        <x:f>IF(A66="","",IF(T66="READY TO RESEARCH","Decision ID "&amp;A66&amp;". By "&amp;TEXT(C66,"yyyy-mm-dd")&amp;", "&amp;B66&amp;" will decide whether to "&amp;D66&amp;" for "&amp;E66&amp;", within "&amp;F66&amp;" and "&amp;G66&amp;". Permitted alternative universe: "&amp;AA66&amp;". Explicit exclusions: "&amp;H66&amp;". Material criteria: "&amp;AB66&amp;". Hard constraints: "&amp;Z66&amp;". Evidence threshold: "&amp;I66&amp;IF(EXACT(I66,"CUSTOM")," - "&amp;W66,"")&amp;". Evidence may change: "&amp;K66&amp;". Reopen if "&amp;L66&amp;".","NOT READY - complete or repair the governed canvas before handoff."))</x:f>
      </x:c>
      <x:c r="W66" s="18"/>
      <x:c r="X66" s="18"/>
      <x:c r="Y66" s="24" t="str">
        <x:f>IF(A66="","",IF(OR(EXACT(X66,"YES"),EXACT(X66,"NO")),"VALID","INVALID - QUALITY TOKEN"))</x:f>
      </x:c>
      <x:c r="Z66" s="18"/>
      <x:c r="AA66" s="18" t="str">
        <x:f>IF(A66="","",IF(AT66&lt;&gt;"VALID","NOT READY - ALTERNATIVES",IF(AO66=1,"DIRECT","")&amp;IF(AP66=1,IF(AO66=1,"; ","")&amp;"ADJACENT","")&amp;IF(AQ66=1,IF(SUM(AO66:AP66)&gt;0,"; ","")&amp;"SUBSTITUTE / SERVICE","")&amp;IF(AR66=1,IF(SUM(AO66:AQ66)&gt;0,"; ","")&amp;"INTERNAL BUILD","")&amp;IF(AS66=1,IF(SUM(AO66:AR66)&gt;0,"; ","")&amp;"STATUS QUO","")))</x:f>
      </x:c>
      <x:c r="AB66" s="18" t="str">
        <x:f>IF(A66="","",IF(AH66&lt;&gt;"VALID","NOT READY - CRITERIA",AC66&amp;"; "&amp;AD66&amp;"; "&amp;AE66&amp;IF(AF66&lt;&gt;"","; "&amp;AF66,"")&amp;IF(AG66&lt;&gt;"","; "&amp;AG66,"")))</x:f>
      </x:c>
      <x:c r="AC66" s="18"/>
      <x:c r="AD66" s="18"/>
      <x:c r="AE66" s="18"/>
      <x:c r="AF66" s="18"/>
      <x:c r="AG66" s="18"/>
      <x:c r="AH66" s="24" t="str">
        <x:f>IF(A66="","",IF(AND(AI66&gt;=3,AI66&lt;=5,AJ66&lt;&gt;"",AK66&lt;&gt;"",AL66&lt;&gt;"",S66=AI66,COUNTIF($AJ66:$AN66,AJ66)=1,COUNTIF($AJ66:$AN66,AK66)=1,COUNTIF($AJ66:$AN66,AL66)=1,IF(AM66="",TRUE,COUNTIF($AJ66:$AN66,AM66)=1),IF(AN66="",TRUE,COUNTIF($AJ66:$AN66,AN66)=1),COUNTIFS(CRITERIA!$B$6:$B$205,A66,CRITERIA!$M$6:$M$205,AJ66,CRITERIA!$G$6:$G$205,"YES",CRITERIA!$L$6:$L$205,"VALID")=1,COUNTIFS(CRITERIA!$B$6:$B$205,A66,CRITERIA!$M$6:$M$205,AK66,CRITERIA!$G$6:$G$205,"YES",CRITERIA!$L$6:$L$205,"VALID")=1,COUNTIFS(CRITERIA!$B$6:$B$205,A66,CRITERIA!$M$6:$M$205,AL66,CRITERIA!$G$6:$G$205,"YES",CRITERIA!$L$6:$L$205,"VALID")=1,IF(AM66="",TRUE,COUNTIFS(CRITERIA!$B$6:$B$205,A66,CRITERIA!$M$6:$M$205,AM66,CRITERIA!$G$6:$G$205,"YES",CRITERIA!$L$6:$L$205,"VALID")=1),IF(AN66="",TRUE,COUNTIFS(CRITERIA!$B$6:$B$205,A66,CRITERIA!$M$6:$M$205,AN66,CRITERIA!$G$6:$G$205,"YES",CRITERIA!$L$6:$L$205,"VALID")=1)),"VALID","INVALID - CRITERIA PARITY"))</x:f>
      </x:c>
      <x:c r="AI66" s="24" t="n">
        <x:f>IF(AC66&lt;&gt;"",1,0)+IF(AD66&lt;&gt;"",1,0)+IF(AE66&lt;&gt;"",1,0)+IF(AF66&lt;&gt;"",1,0)+IF(AG66&lt;&gt;"",1,0)</x:f>
        <x:v>0</x:v>
      </x:c>
      <x:c r="AJ66" s="24" t="str">
        <x:f>IF(AC66="","",UPPER(TRIM(AC66)))</x:f>
      </x:c>
      <x:c r="AK66" s="24" t="str">
        <x:f>IF(AD66="","",UPPER(TRIM(AD66)))</x:f>
      </x:c>
      <x:c r="AL66" s="24" t="str">
        <x:f>IF(AE66="","",UPPER(TRIM(AE66)))</x:f>
      </x:c>
      <x:c r="AM66" s="24" t="str">
        <x:f>IF(AF66="","",UPPER(TRIM(AF66)))</x:f>
      </x:c>
      <x:c r="AN66" s="24" t="str">
        <x:f>IF(AG66="","",UPPER(TRIM(AG66)))</x:f>
      </x:c>
      <x:c r="AO66" s="24" t="str">
        <x:f>IF(A66="","",IF(COUNTIFS(ALTERNATIVES!$B$6:$B$205,A66,ALTERNATIVES!$C$6:$C$205,"DIRECT",ALTERNATIVES!$H$6:$H$205,"VALID")&gt;0,1,0))</x:f>
      </x:c>
      <x:c r="AP66" s="24" t="str">
        <x:f>IF(A66="","",IF(COUNTIFS(ALTERNATIVES!$B$6:$B$205,A66,ALTERNATIVES!$C$6:$C$205,"ADJACENT",ALTERNATIVES!$H$6:$H$205,"VALID")&gt;0,1,0))</x:f>
      </x:c>
      <x:c r="AQ66" s="24" t="str">
        <x:f>IF(A66="","",IF(COUNTIFS(ALTERNATIVES!$B$6:$B$205,A66,ALTERNATIVES!$C$6:$C$205,"SUBSTITUTE / SERVICE",ALTERNATIVES!$H$6:$H$205,"VALID")&gt;0,1,0))</x:f>
      </x:c>
      <x:c r="AR66" s="24" t="str">
        <x:f>IF(A66="","",IF(COUNTIFS(ALTERNATIVES!$B$6:$B$205,A66,ALTERNATIVES!$C$6:$C$205,"INTERNAL BUILD",ALTERNATIVES!$H$6:$H$205,"VALID")&gt;0,1,0))</x:f>
      </x:c>
      <x:c r="AS66" s="24" t="str">
        <x:f>IF(A66="","",IF(COUNTIFS(ALTERNATIVES!$B$6:$B$205,A66,ALTERNATIVES!$C$6:$C$205,"STATUS QUO",ALTERNATIVES!$H$6:$H$205,"VALID")&gt;0,1,0))</x:f>
      </x:c>
      <x:c r="AT66" s="24" t="str">
        <x:f>IF(A66="","",IF(R66&gt;=2,"VALID","INVALID - ALTERNATIVE DIVERSITY"))</x:f>
      </x:c>
    </x:row>
    <x:row r="67">
      <x:c r="A67" s="18"/>
      <x:c r="B67" s="18"/>
      <x:c r="C67" s="32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24" t="str">
        <x:f>IF(A67="","",IF(COUNTIF($A$6:$A$205,A67)=1,"VALID","INVALID - DUPLICATE DECISION ID"))</x:f>
      </x:c>
      <x:c r="O67" s="24" t="str">
        <x:f>IF(A67="","",IF(AND(B67&lt;&gt;"",C67&lt;&gt;"",D67&lt;&gt;"",E67&lt;&gt;"",F67&lt;&gt;"",G67&lt;&gt;"",H67&lt;&gt;"",K67&lt;&gt;"",L67&lt;&gt;"",M67&lt;&gt;"",Z67&lt;&gt;"",AC67&lt;&gt;"",AD67&lt;&gt;"",AE67&lt;&gt;""),"VALID","INVALID - REQUIRED FIELD"))</x:f>
      </x:c>
      <x:c r="P67" s="24" t="str">
        <x:f>IF(A67="","",IF(AND(OR(EXACT(I67,"CURRENT ATTRIBUTABLE OBSERVED"),EXACT(I67,"CURRENT ATTRIBUTABLE MIXED"),EXACT(I67,"CUSTOM")),IF(EXACT(I67,"CUSTOM"),W67&lt;&gt;"",TRUE)),"VALID","INVALID - EVIDENCE TOKEN / CUSTOM RULE"))</x:f>
      </x:c>
      <x:c r="Q67" s="24" t="str">
        <x:f>IF(A67="","",IF(OR(EXACT(J67,"YES"),EXACT(J67,"UNCLEAR"),EXACT(J67,"NO")),"VALID","INVALID - ACTION TOKEN"))</x:f>
      </x:c>
      <x:c r="R67" s="24" t="str">
        <x:f>IF(A67="","",SUM(AO67:AS67))</x:f>
      </x:c>
      <x:c r="S67" s="24" t="str">
        <x:f>IF(A67="","",COUNTIFS(CRITERIA!$B$6:$B$205,A67,CRITERIA!$G$6:$G$205,"YES",CRITERIA!$L$6:$L$205,"VALID"))</x:f>
      </x:c>
      <x:c r="T67" s="24" t="str">
        <x:f>IF(A67="","",IF(Q67&lt;&gt;"VALID","REPAIR CANVAS",IF(EXACT(J67,"NO"),"STOP - RESEARCH NOT JUSTIFIED",IF(OR(N67&lt;&gt;"VALID",O67&lt;&gt;"VALID",P67&lt;&gt;"VALID",Y67&lt;&gt;"VALID",AH67&lt;&gt;"VALID",AT67&lt;&gt;"VALID",EXACT(J67,"UNCLEAR"),X67&lt;&gt;"YES"),"REPAIR CANVAS","READY TO RESEARCH"))))</x:f>
      </x:c>
      <x:c r="U67" s="24" t="str">
        <x:f>IF(A67="","",IF(T67="READY TO RESEARCH","Freeze this Decision Contract, then conduct the Evidence Audit.",IF(T67="STOP - RESEARCH NOT JUSTIFIED","State the real purpose of the work or reopen the decision before competitor research.","Repair the named controls before collecting competitor evidence.")))</x:f>
      </x:c>
      <x:c r="V67" s="24" t="str">
        <x:f>IF(A67="","",IF(T67="READY TO RESEARCH","Decision ID "&amp;A67&amp;". By "&amp;TEXT(C67,"yyyy-mm-dd")&amp;", "&amp;B67&amp;" will decide whether to "&amp;D67&amp;" for "&amp;E67&amp;", within "&amp;F67&amp;" and "&amp;G67&amp;". Permitted alternative universe: "&amp;AA67&amp;". Explicit exclusions: "&amp;H67&amp;". Material criteria: "&amp;AB67&amp;". Hard constraints: "&amp;Z67&amp;". Evidence threshold: "&amp;I67&amp;IF(EXACT(I67,"CUSTOM")," - "&amp;W67,"")&amp;". Evidence may change: "&amp;K67&amp;". Reopen if "&amp;L67&amp;".","NOT READY - complete or repair the governed canvas before handoff."))</x:f>
      </x:c>
      <x:c r="W67" s="18"/>
      <x:c r="X67" s="18"/>
      <x:c r="Y67" s="24" t="str">
        <x:f>IF(A67="","",IF(OR(EXACT(X67,"YES"),EXACT(X67,"NO")),"VALID","INVALID - QUALITY TOKEN"))</x:f>
      </x:c>
      <x:c r="Z67" s="18"/>
      <x:c r="AA67" s="18" t="str">
        <x:f>IF(A67="","",IF(AT67&lt;&gt;"VALID","NOT READY - ALTERNATIVES",IF(AO67=1,"DIRECT","")&amp;IF(AP67=1,IF(AO67=1,"; ","")&amp;"ADJACENT","")&amp;IF(AQ67=1,IF(SUM(AO67:AP67)&gt;0,"; ","")&amp;"SUBSTITUTE / SERVICE","")&amp;IF(AR67=1,IF(SUM(AO67:AQ67)&gt;0,"; ","")&amp;"INTERNAL BUILD","")&amp;IF(AS67=1,IF(SUM(AO67:AR67)&gt;0,"; ","")&amp;"STATUS QUO","")))</x:f>
      </x:c>
      <x:c r="AB67" s="18" t="str">
        <x:f>IF(A67="","",IF(AH67&lt;&gt;"VALID","NOT READY - CRITERIA",AC67&amp;"; "&amp;AD67&amp;"; "&amp;AE67&amp;IF(AF67&lt;&gt;"","; "&amp;AF67,"")&amp;IF(AG67&lt;&gt;"","; "&amp;AG67,"")))</x:f>
      </x:c>
      <x:c r="AC67" s="18"/>
      <x:c r="AD67" s="18"/>
      <x:c r="AE67" s="18"/>
      <x:c r="AF67" s="18"/>
      <x:c r="AG67" s="18"/>
      <x:c r="AH67" s="24" t="str">
        <x:f>IF(A67="","",IF(AND(AI67&gt;=3,AI67&lt;=5,AJ67&lt;&gt;"",AK67&lt;&gt;"",AL67&lt;&gt;"",S67=AI67,COUNTIF($AJ67:$AN67,AJ67)=1,COUNTIF($AJ67:$AN67,AK67)=1,COUNTIF($AJ67:$AN67,AL67)=1,IF(AM67="",TRUE,COUNTIF($AJ67:$AN67,AM67)=1),IF(AN67="",TRUE,COUNTIF($AJ67:$AN67,AN67)=1),COUNTIFS(CRITERIA!$B$6:$B$205,A67,CRITERIA!$M$6:$M$205,AJ67,CRITERIA!$G$6:$G$205,"YES",CRITERIA!$L$6:$L$205,"VALID")=1,COUNTIFS(CRITERIA!$B$6:$B$205,A67,CRITERIA!$M$6:$M$205,AK67,CRITERIA!$G$6:$G$205,"YES",CRITERIA!$L$6:$L$205,"VALID")=1,COUNTIFS(CRITERIA!$B$6:$B$205,A67,CRITERIA!$M$6:$M$205,AL67,CRITERIA!$G$6:$G$205,"YES",CRITERIA!$L$6:$L$205,"VALID")=1,IF(AM67="",TRUE,COUNTIFS(CRITERIA!$B$6:$B$205,A67,CRITERIA!$M$6:$M$205,AM67,CRITERIA!$G$6:$G$205,"YES",CRITERIA!$L$6:$L$205,"VALID")=1),IF(AN67="",TRUE,COUNTIFS(CRITERIA!$B$6:$B$205,A67,CRITERIA!$M$6:$M$205,AN67,CRITERIA!$G$6:$G$205,"YES",CRITERIA!$L$6:$L$205,"VALID")=1)),"VALID","INVALID - CRITERIA PARITY"))</x:f>
      </x:c>
      <x:c r="AI67" s="24" t="n">
        <x:f>IF(AC67&lt;&gt;"",1,0)+IF(AD67&lt;&gt;"",1,0)+IF(AE67&lt;&gt;"",1,0)+IF(AF67&lt;&gt;"",1,0)+IF(AG67&lt;&gt;"",1,0)</x:f>
        <x:v>0</x:v>
      </x:c>
      <x:c r="AJ67" s="24" t="str">
        <x:f>IF(AC67="","",UPPER(TRIM(AC67)))</x:f>
      </x:c>
      <x:c r="AK67" s="24" t="str">
        <x:f>IF(AD67="","",UPPER(TRIM(AD67)))</x:f>
      </x:c>
      <x:c r="AL67" s="24" t="str">
        <x:f>IF(AE67="","",UPPER(TRIM(AE67)))</x:f>
      </x:c>
      <x:c r="AM67" s="24" t="str">
        <x:f>IF(AF67="","",UPPER(TRIM(AF67)))</x:f>
      </x:c>
      <x:c r="AN67" s="24" t="str">
        <x:f>IF(AG67="","",UPPER(TRIM(AG67)))</x:f>
      </x:c>
      <x:c r="AO67" s="24" t="str">
        <x:f>IF(A67="","",IF(COUNTIFS(ALTERNATIVES!$B$6:$B$205,A67,ALTERNATIVES!$C$6:$C$205,"DIRECT",ALTERNATIVES!$H$6:$H$205,"VALID")&gt;0,1,0))</x:f>
      </x:c>
      <x:c r="AP67" s="24" t="str">
        <x:f>IF(A67="","",IF(COUNTIFS(ALTERNATIVES!$B$6:$B$205,A67,ALTERNATIVES!$C$6:$C$205,"ADJACENT",ALTERNATIVES!$H$6:$H$205,"VALID")&gt;0,1,0))</x:f>
      </x:c>
      <x:c r="AQ67" s="24" t="str">
        <x:f>IF(A67="","",IF(COUNTIFS(ALTERNATIVES!$B$6:$B$205,A67,ALTERNATIVES!$C$6:$C$205,"SUBSTITUTE / SERVICE",ALTERNATIVES!$H$6:$H$205,"VALID")&gt;0,1,0))</x:f>
      </x:c>
      <x:c r="AR67" s="24" t="str">
        <x:f>IF(A67="","",IF(COUNTIFS(ALTERNATIVES!$B$6:$B$205,A67,ALTERNATIVES!$C$6:$C$205,"INTERNAL BUILD",ALTERNATIVES!$H$6:$H$205,"VALID")&gt;0,1,0))</x:f>
      </x:c>
      <x:c r="AS67" s="24" t="str">
        <x:f>IF(A67="","",IF(COUNTIFS(ALTERNATIVES!$B$6:$B$205,A67,ALTERNATIVES!$C$6:$C$205,"STATUS QUO",ALTERNATIVES!$H$6:$H$205,"VALID")&gt;0,1,0))</x:f>
      </x:c>
      <x:c r="AT67" s="24" t="str">
        <x:f>IF(A67="","",IF(R67&gt;=2,"VALID","INVALID - ALTERNATIVE DIVERSITY"))</x:f>
      </x:c>
    </x:row>
    <x:row r="68">
      <x:c r="A68" s="18"/>
      <x:c r="B68" s="18"/>
      <x:c r="C68" s="32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24" t="str">
        <x:f>IF(A68="","",IF(COUNTIF($A$6:$A$205,A68)=1,"VALID","INVALID - DUPLICATE DECISION ID"))</x:f>
      </x:c>
      <x:c r="O68" s="24" t="str">
        <x:f>IF(A68="","",IF(AND(B68&lt;&gt;"",C68&lt;&gt;"",D68&lt;&gt;"",E68&lt;&gt;"",F68&lt;&gt;"",G68&lt;&gt;"",H68&lt;&gt;"",K68&lt;&gt;"",L68&lt;&gt;"",M68&lt;&gt;"",Z68&lt;&gt;"",AC68&lt;&gt;"",AD68&lt;&gt;"",AE68&lt;&gt;""),"VALID","INVALID - REQUIRED FIELD"))</x:f>
      </x:c>
      <x:c r="P68" s="24" t="str">
        <x:f>IF(A68="","",IF(AND(OR(EXACT(I68,"CURRENT ATTRIBUTABLE OBSERVED"),EXACT(I68,"CURRENT ATTRIBUTABLE MIXED"),EXACT(I68,"CUSTOM")),IF(EXACT(I68,"CUSTOM"),W68&lt;&gt;"",TRUE)),"VALID","INVALID - EVIDENCE TOKEN / CUSTOM RULE"))</x:f>
      </x:c>
      <x:c r="Q68" s="24" t="str">
        <x:f>IF(A68="","",IF(OR(EXACT(J68,"YES"),EXACT(J68,"UNCLEAR"),EXACT(J68,"NO")),"VALID","INVALID - ACTION TOKEN"))</x:f>
      </x:c>
      <x:c r="R68" s="24" t="str">
        <x:f>IF(A68="","",SUM(AO68:AS68))</x:f>
      </x:c>
      <x:c r="S68" s="24" t="str">
        <x:f>IF(A68="","",COUNTIFS(CRITERIA!$B$6:$B$205,A68,CRITERIA!$G$6:$G$205,"YES",CRITERIA!$L$6:$L$205,"VALID"))</x:f>
      </x:c>
      <x:c r="T68" s="24" t="str">
        <x:f>IF(A68="","",IF(Q68&lt;&gt;"VALID","REPAIR CANVAS",IF(EXACT(J68,"NO"),"STOP - RESEARCH NOT JUSTIFIED",IF(OR(N68&lt;&gt;"VALID",O68&lt;&gt;"VALID",P68&lt;&gt;"VALID",Y68&lt;&gt;"VALID",AH68&lt;&gt;"VALID",AT68&lt;&gt;"VALID",EXACT(J68,"UNCLEAR"),X68&lt;&gt;"YES"),"REPAIR CANVAS","READY TO RESEARCH"))))</x:f>
      </x:c>
      <x:c r="U68" s="24" t="str">
        <x:f>IF(A68="","",IF(T68="READY TO RESEARCH","Freeze this Decision Contract, then conduct the Evidence Audit.",IF(T68="STOP - RESEARCH NOT JUSTIFIED","State the real purpose of the work or reopen the decision before competitor research.","Repair the named controls before collecting competitor evidence.")))</x:f>
      </x:c>
      <x:c r="V68" s="24" t="str">
        <x:f>IF(A68="","",IF(T68="READY TO RESEARCH","Decision ID "&amp;A68&amp;". By "&amp;TEXT(C68,"yyyy-mm-dd")&amp;", "&amp;B68&amp;" will decide whether to "&amp;D68&amp;" for "&amp;E68&amp;", within "&amp;F68&amp;" and "&amp;G68&amp;". Permitted alternative universe: "&amp;AA68&amp;". Explicit exclusions: "&amp;H68&amp;". Material criteria: "&amp;AB68&amp;". Hard constraints: "&amp;Z68&amp;". Evidence threshold: "&amp;I68&amp;IF(EXACT(I68,"CUSTOM")," - "&amp;W68,"")&amp;". Evidence may change: "&amp;K68&amp;". Reopen if "&amp;L68&amp;".","NOT READY - complete or repair the governed canvas before handoff."))</x:f>
      </x:c>
      <x:c r="W68" s="18"/>
      <x:c r="X68" s="18"/>
      <x:c r="Y68" s="24" t="str">
        <x:f>IF(A68="","",IF(OR(EXACT(X68,"YES"),EXACT(X68,"NO")),"VALID","INVALID - QUALITY TOKEN"))</x:f>
      </x:c>
      <x:c r="Z68" s="18"/>
      <x:c r="AA68" s="18" t="str">
        <x:f>IF(A68="","",IF(AT68&lt;&gt;"VALID","NOT READY - ALTERNATIVES",IF(AO68=1,"DIRECT","")&amp;IF(AP68=1,IF(AO68=1,"; ","")&amp;"ADJACENT","")&amp;IF(AQ68=1,IF(SUM(AO68:AP68)&gt;0,"; ","")&amp;"SUBSTITUTE / SERVICE","")&amp;IF(AR68=1,IF(SUM(AO68:AQ68)&gt;0,"; ","")&amp;"INTERNAL BUILD","")&amp;IF(AS68=1,IF(SUM(AO68:AR68)&gt;0,"; ","")&amp;"STATUS QUO","")))</x:f>
      </x:c>
      <x:c r="AB68" s="18" t="str">
        <x:f>IF(A68="","",IF(AH68&lt;&gt;"VALID","NOT READY - CRITERIA",AC68&amp;"; "&amp;AD68&amp;"; "&amp;AE68&amp;IF(AF68&lt;&gt;"","; "&amp;AF68,"")&amp;IF(AG68&lt;&gt;"","; "&amp;AG68,"")))</x:f>
      </x:c>
      <x:c r="AC68" s="18"/>
      <x:c r="AD68" s="18"/>
      <x:c r="AE68" s="18"/>
      <x:c r="AF68" s="18"/>
      <x:c r="AG68" s="18"/>
      <x:c r="AH68" s="24" t="str">
        <x:f>IF(A68="","",IF(AND(AI68&gt;=3,AI68&lt;=5,AJ68&lt;&gt;"",AK68&lt;&gt;"",AL68&lt;&gt;"",S68=AI68,COUNTIF($AJ68:$AN68,AJ68)=1,COUNTIF($AJ68:$AN68,AK68)=1,COUNTIF($AJ68:$AN68,AL68)=1,IF(AM68="",TRUE,COUNTIF($AJ68:$AN68,AM68)=1),IF(AN68="",TRUE,COUNTIF($AJ68:$AN68,AN68)=1),COUNTIFS(CRITERIA!$B$6:$B$205,A68,CRITERIA!$M$6:$M$205,AJ68,CRITERIA!$G$6:$G$205,"YES",CRITERIA!$L$6:$L$205,"VALID")=1,COUNTIFS(CRITERIA!$B$6:$B$205,A68,CRITERIA!$M$6:$M$205,AK68,CRITERIA!$G$6:$G$205,"YES",CRITERIA!$L$6:$L$205,"VALID")=1,COUNTIFS(CRITERIA!$B$6:$B$205,A68,CRITERIA!$M$6:$M$205,AL68,CRITERIA!$G$6:$G$205,"YES",CRITERIA!$L$6:$L$205,"VALID")=1,IF(AM68="",TRUE,COUNTIFS(CRITERIA!$B$6:$B$205,A68,CRITERIA!$M$6:$M$205,AM68,CRITERIA!$G$6:$G$205,"YES",CRITERIA!$L$6:$L$205,"VALID")=1),IF(AN68="",TRUE,COUNTIFS(CRITERIA!$B$6:$B$205,A68,CRITERIA!$M$6:$M$205,AN68,CRITERIA!$G$6:$G$205,"YES",CRITERIA!$L$6:$L$205,"VALID")=1)),"VALID","INVALID - CRITERIA PARITY"))</x:f>
      </x:c>
      <x:c r="AI68" s="24" t="n">
        <x:f>IF(AC68&lt;&gt;"",1,0)+IF(AD68&lt;&gt;"",1,0)+IF(AE68&lt;&gt;"",1,0)+IF(AF68&lt;&gt;"",1,0)+IF(AG68&lt;&gt;"",1,0)</x:f>
        <x:v>0</x:v>
      </x:c>
      <x:c r="AJ68" s="24" t="str">
        <x:f>IF(AC68="","",UPPER(TRIM(AC68)))</x:f>
      </x:c>
      <x:c r="AK68" s="24" t="str">
        <x:f>IF(AD68="","",UPPER(TRIM(AD68)))</x:f>
      </x:c>
      <x:c r="AL68" s="24" t="str">
        <x:f>IF(AE68="","",UPPER(TRIM(AE68)))</x:f>
      </x:c>
      <x:c r="AM68" s="24" t="str">
        <x:f>IF(AF68="","",UPPER(TRIM(AF68)))</x:f>
      </x:c>
      <x:c r="AN68" s="24" t="str">
        <x:f>IF(AG68="","",UPPER(TRIM(AG68)))</x:f>
      </x:c>
      <x:c r="AO68" s="24" t="str">
        <x:f>IF(A68="","",IF(COUNTIFS(ALTERNATIVES!$B$6:$B$205,A68,ALTERNATIVES!$C$6:$C$205,"DIRECT",ALTERNATIVES!$H$6:$H$205,"VALID")&gt;0,1,0))</x:f>
      </x:c>
      <x:c r="AP68" s="24" t="str">
        <x:f>IF(A68="","",IF(COUNTIFS(ALTERNATIVES!$B$6:$B$205,A68,ALTERNATIVES!$C$6:$C$205,"ADJACENT",ALTERNATIVES!$H$6:$H$205,"VALID")&gt;0,1,0))</x:f>
      </x:c>
      <x:c r="AQ68" s="24" t="str">
        <x:f>IF(A68="","",IF(COUNTIFS(ALTERNATIVES!$B$6:$B$205,A68,ALTERNATIVES!$C$6:$C$205,"SUBSTITUTE / SERVICE",ALTERNATIVES!$H$6:$H$205,"VALID")&gt;0,1,0))</x:f>
      </x:c>
      <x:c r="AR68" s="24" t="str">
        <x:f>IF(A68="","",IF(COUNTIFS(ALTERNATIVES!$B$6:$B$205,A68,ALTERNATIVES!$C$6:$C$205,"INTERNAL BUILD",ALTERNATIVES!$H$6:$H$205,"VALID")&gt;0,1,0))</x:f>
      </x:c>
      <x:c r="AS68" s="24" t="str">
        <x:f>IF(A68="","",IF(COUNTIFS(ALTERNATIVES!$B$6:$B$205,A68,ALTERNATIVES!$C$6:$C$205,"STATUS QUO",ALTERNATIVES!$H$6:$H$205,"VALID")&gt;0,1,0))</x:f>
      </x:c>
      <x:c r="AT68" s="24" t="str">
        <x:f>IF(A68="","",IF(R68&gt;=2,"VALID","INVALID - ALTERNATIVE DIVERSITY"))</x:f>
      </x:c>
    </x:row>
    <x:row r="69">
      <x:c r="A69" s="18"/>
      <x:c r="B69" s="18"/>
      <x:c r="C69" s="32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24" t="str">
        <x:f>IF(A69="","",IF(COUNTIF($A$6:$A$205,A69)=1,"VALID","INVALID - DUPLICATE DECISION ID"))</x:f>
      </x:c>
      <x:c r="O69" s="24" t="str">
        <x:f>IF(A69="","",IF(AND(B69&lt;&gt;"",C69&lt;&gt;"",D69&lt;&gt;"",E69&lt;&gt;"",F69&lt;&gt;"",G69&lt;&gt;"",H69&lt;&gt;"",K69&lt;&gt;"",L69&lt;&gt;"",M69&lt;&gt;"",Z69&lt;&gt;"",AC69&lt;&gt;"",AD69&lt;&gt;"",AE69&lt;&gt;""),"VALID","INVALID - REQUIRED FIELD"))</x:f>
      </x:c>
      <x:c r="P69" s="24" t="str">
        <x:f>IF(A69="","",IF(AND(OR(EXACT(I69,"CURRENT ATTRIBUTABLE OBSERVED"),EXACT(I69,"CURRENT ATTRIBUTABLE MIXED"),EXACT(I69,"CUSTOM")),IF(EXACT(I69,"CUSTOM"),W69&lt;&gt;"",TRUE)),"VALID","INVALID - EVIDENCE TOKEN / CUSTOM RULE"))</x:f>
      </x:c>
      <x:c r="Q69" s="24" t="str">
        <x:f>IF(A69="","",IF(OR(EXACT(J69,"YES"),EXACT(J69,"UNCLEAR"),EXACT(J69,"NO")),"VALID","INVALID - ACTION TOKEN"))</x:f>
      </x:c>
      <x:c r="R69" s="24" t="str">
        <x:f>IF(A69="","",SUM(AO69:AS69))</x:f>
      </x:c>
      <x:c r="S69" s="24" t="str">
        <x:f>IF(A69="","",COUNTIFS(CRITERIA!$B$6:$B$205,A69,CRITERIA!$G$6:$G$205,"YES",CRITERIA!$L$6:$L$205,"VALID"))</x:f>
      </x:c>
      <x:c r="T69" s="24" t="str">
        <x:f>IF(A69="","",IF(Q69&lt;&gt;"VALID","REPAIR CANVAS",IF(EXACT(J69,"NO"),"STOP - RESEARCH NOT JUSTIFIED",IF(OR(N69&lt;&gt;"VALID",O69&lt;&gt;"VALID",P69&lt;&gt;"VALID",Y69&lt;&gt;"VALID",AH69&lt;&gt;"VALID",AT69&lt;&gt;"VALID",EXACT(J69,"UNCLEAR"),X69&lt;&gt;"YES"),"REPAIR CANVAS","READY TO RESEARCH"))))</x:f>
      </x:c>
      <x:c r="U69" s="24" t="str">
        <x:f>IF(A69="","",IF(T69="READY TO RESEARCH","Freeze this Decision Contract, then conduct the Evidence Audit.",IF(T69="STOP - RESEARCH NOT JUSTIFIED","State the real purpose of the work or reopen the decision before competitor research.","Repair the named controls before collecting competitor evidence.")))</x:f>
      </x:c>
      <x:c r="V69" s="24" t="str">
        <x:f>IF(A69="","",IF(T69="READY TO RESEARCH","Decision ID "&amp;A69&amp;". By "&amp;TEXT(C69,"yyyy-mm-dd")&amp;", "&amp;B69&amp;" will decide whether to "&amp;D69&amp;" for "&amp;E69&amp;", within "&amp;F69&amp;" and "&amp;G69&amp;". Permitted alternative universe: "&amp;AA69&amp;". Explicit exclusions: "&amp;H69&amp;". Material criteria: "&amp;AB69&amp;". Hard constraints: "&amp;Z69&amp;". Evidence threshold: "&amp;I69&amp;IF(EXACT(I69,"CUSTOM")," - "&amp;W69,"")&amp;". Evidence may change: "&amp;K69&amp;". Reopen if "&amp;L69&amp;".","NOT READY - complete or repair the governed canvas before handoff."))</x:f>
      </x:c>
      <x:c r="W69" s="18"/>
      <x:c r="X69" s="18"/>
      <x:c r="Y69" s="24" t="str">
        <x:f>IF(A69="","",IF(OR(EXACT(X69,"YES"),EXACT(X69,"NO")),"VALID","INVALID - QUALITY TOKEN"))</x:f>
      </x:c>
      <x:c r="Z69" s="18"/>
      <x:c r="AA69" s="18" t="str">
        <x:f>IF(A69="","",IF(AT69&lt;&gt;"VALID","NOT READY - ALTERNATIVES",IF(AO69=1,"DIRECT","")&amp;IF(AP69=1,IF(AO69=1,"; ","")&amp;"ADJACENT","")&amp;IF(AQ69=1,IF(SUM(AO69:AP69)&gt;0,"; ","")&amp;"SUBSTITUTE / SERVICE","")&amp;IF(AR69=1,IF(SUM(AO69:AQ69)&gt;0,"; ","")&amp;"INTERNAL BUILD","")&amp;IF(AS69=1,IF(SUM(AO69:AR69)&gt;0,"; ","")&amp;"STATUS QUO","")))</x:f>
      </x:c>
      <x:c r="AB69" s="18" t="str">
        <x:f>IF(A69="","",IF(AH69&lt;&gt;"VALID","NOT READY - CRITERIA",AC69&amp;"; "&amp;AD69&amp;"; "&amp;AE69&amp;IF(AF69&lt;&gt;"","; "&amp;AF69,"")&amp;IF(AG69&lt;&gt;"","; "&amp;AG69,"")))</x:f>
      </x:c>
      <x:c r="AC69" s="18"/>
      <x:c r="AD69" s="18"/>
      <x:c r="AE69" s="18"/>
      <x:c r="AF69" s="18"/>
      <x:c r="AG69" s="18"/>
      <x:c r="AH69" s="24" t="str">
        <x:f>IF(A69="","",IF(AND(AI69&gt;=3,AI69&lt;=5,AJ69&lt;&gt;"",AK69&lt;&gt;"",AL69&lt;&gt;"",S69=AI69,COUNTIF($AJ69:$AN69,AJ69)=1,COUNTIF($AJ69:$AN69,AK69)=1,COUNTIF($AJ69:$AN69,AL69)=1,IF(AM69="",TRUE,COUNTIF($AJ69:$AN69,AM69)=1),IF(AN69="",TRUE,COUNTIF($AJ69:$AN69,AN69)=1),COUNTIFS(CRITERIA!$B$6:$B$205,A69,CRITERIA!$M$6:$M$205,AJ69,CRITERIA!$G$6:$G$205,"YES",CRITERIA!$L$6:$L$205,"VALID")=1,COUNTIFS(CRITERIA!$B$6:$B$205,A69,CRITERIA!$M$6:$M$205,AK69,CRITERIA!$G$6:$G$205,"YES",CRITERIA!$L$6:$L$205,"VALID")=1,COUNTIFS(CRITERIA!$B$6:$B$205,A69,CRITERIA!$M$6:$M$205,AL69,CRITERIA!$G$6:$G$205,"YES",CRITERIA!$L$6:$L$205,"VALID")=1,IF(AM69="",TRUE,COUNTIFS(CRITERIA!$B$6:$B$205,A69,CRITERIA!$M$6:$M$205,AM69,CRITERIA!$G$6:$G$205,"YES",CRITERIA!$L$6:$L$205,"VALID")=1),IF(AN69="",TRUE,COUNTIFS(CRITERIA!$B$6:$B$205,A69,CRITERIA!$M$6:$M$205,AN69,CRITERIA!$G$6:$G$205,"YES",CRITERIA!$L$6:$L$205,"VALID")=1)),"VALID","INVALID - CRITERIA PARITY"))</x:f>
      </x:c>
      <x:c r="AI69" s="24" t="n">
        <x:f>IF(AC69&lt;&gt;"",1,0)+IF(AD69&lt;&gt;"",1,0)+IF(AE69&lt;&gt;"",1,0)+IF(AF69&lt;&gt;"",1,0)+IF(AG69&lt;&gt;"",1,0)</x:f>
        <x:v>0</x:v>
      </x:c>
      <x:c r="AJ69" s="24" t="str">
        <x:f>IF(AC69="","",UPPER(TRIM(AC69)))</x:f>
      </x:c>
      <x:c r="AK69" s="24" t="str">
        <x:f>IF(AD69="","",UPPER(TRIM(AD69)))</x:f>
      </x:c>
      <x:c r="AL69" s="24" t="str">
        <x:f>IF(AE69="","",UPPER(TRIM(AE69)))</x:f>
      </x:c>
      <x:c r="AM69" s="24" t="str">
        <x:f>IF(AF69="","",UPPER(TRIM(AF69)))</x:f>
      </x:c>
      <x:c r="AN69" s="24" t="str">
        <x:f>IF(AG69="","",UPPER(TRIM(AG69)))</x:f>
      </x:c>
      <x:c r="AO69" s="24" t="str">
        <x:f>IF(A69="","",IF(COUNTIFS(ALTERNATIVES!$B$6:$B$205,A69,ALTERNATIVES!$C$6:$C$205,"DIRECT",ALTERNATIVES!$H$6:$H$205,"VALID")&gt;0,1,0))</x:f>
      </x:c>
      <x:c r="AP69" s="24" t="str">
        <x:f>IF(A69="","",IF(COUNTIFS(ALTERNATIVES!$B$6:$B$205,A69,ALTERNATIVES!$C$6:$C$205,"ADJACENT",ALTERNATIVES!$H$6:$H$205,"VALID")&gt;0,1,0))</x:f>
      </x:c>
      <x:c r="AQ69" s="24" t="str">
        <x:f>IF(A69="","",IF(COUNTIFS(ALTERNATIVES!$B$6:$B$205,A69,ALTERNATIVES!$C$6:$C$205,"SUBSTITUTE / SERVICE",ALTERNATIVES!$H$6:$H$205,"VALID")&gt;0,1,0))</x:f>
      </x:c>
      <x:c r="AR69" s="24" t="str">
        <x:f>IF(A69="","",IF(COUNTIFS(ALTERNATIVES!$B$6:$B$205,A69,ALTERNATIVES!$C$6:$C$205,"INTERNAL BUILD",ALTERNATIVES!$H$6:$H$205,"VALID")&gt;0,1,0))</x:f>
      </x:c>
      <x:c r="AS69" s="24" t="str">
        <x:f>IF(A69="","",IF(COUNTIFS(ALTERNATIVES!$B$6:$B$205,A69,ALTERNATIVES!$C$6:$C$205,"STATUS QUO",ALTERNATIVES!$H$6:$H$205,"VALID")&gt;0,1,0))</x:f>
      </x:c>
      <x:c r="AT69" s="24" t="str">
        <x:f>IF(A69="","",IF(R69&gt;=2,"VALID","INVALID - ALTERNATIVE DIVERSITY"))</x:f>
      </x:c>
    </x:row>
    <x:row r="70">
      <x:c r="A70" s="18"/>
      <x:c r="B70" s="18"/>
      <x:c r="C70" s="32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24" t="str">
        <x:f>IF(A70="","",IF(COUNTIF($A$6:$A$205,A70)=1,"VALID","INVALID - DUPLICATE DECISION ID"))</x:f>
      </x:c>
      <x:c r="O70" s="24" t="str">
        <x:f>IF(A70="","",IF(AND(B70&lt;&gt;"",C70&lt;&gt;"",D70&lt;&gt;"",E70&lt;&gt;"",F70&lt;&gt;"",G70&lt;&gt;"",H70&lt;&gt;"",K70&lt;&gt;"",L70&lt;&gt;"",M70&lt;&gt;"",Z70&lt;&gt;"",AC70&lt;&gt;"",AD70&lt;&gt;"",AE70&lt;&gt;""),"VALID","INVALID - REQUIRED FIELD"))</x:f>
      </x:c>
      <x:c r="P70" s="24" t="str">
        <x:f>IF(A70="","",IF(AND(OR(EXACT(I70,"CURRENT ATTRIBUTABLE OBSERVED"),EXACT(I70,"CURRENT ATTRIBUTABLE MIXED"),EXACT(I70,"CUSTOM")),IF(EXACT(I70,"CUSTOM"),W70&lt;&gt;"",TRUE)),"VALID","INVALID - EVIDENCE TOKEN / CUSTOM RULE"))</x:f>
      </x:c>
      <x:c r="Q70" s="24" t="str">
        <x:f>IF(A70="","",IF(OR(EXACT(J70,"YES"),EXACT(J70,"UNCLEAR"),EXACT(J70,"NO")),"VALID","INVALID - ACTION TOKEN"))</x:f>
      </x:c>
      <x:c r="R70" s="24" t="str">
        <x:f>IF(A70="","",SUM(AO70:AS70))</x:f>
      </x:c>
      <x:c r="S70" s="24" t="str">
        <x:f>IF(A70="","",COUNTIFS(CRITERIA!$B$6:$B$205,A70,CRITERIA!$G$6:$G$205,"YES",CRITERIA!$L$6:$L$205,"VALID"))</x:f>
      </x:c>
      <x:c r="T70" s="24" t="str">
        <x:f>IF(A70="","",IF(Q70&lt;&gt;"VALID","REPAIR CANVAS",IF(EXACT(J70,"NO"),"STOP - RESEARCH NOT JUSTIFIED",IF(OR(N70&lt;&gt;"VALID",O70&lt;&gt;"VALID",P70&lt;&gt;"VALID",Y70&lt;&gt;"VALID",AH70&lt;&gt;"VALID",AT70&lt;&gt;"VALID",EXACT(J70,"UNCLEAR"),X70&lt;&gt;"YES"),"REPAIR CANVAS","READY TO RESEARCH"))))</x:f>
      </x:c>
      <x:c r="U70" s="24" t="str">
        <x:f>IF(A70="","",IF(T70="READY TO RESEARCH","Freeze this Decision Contract, then conduct the Evidence Audit.",IF(T70="STOP - RESEARCH NOT JUSTIFIED","State the real purpose of the work or reopen the decision before competitor research.","Repair the named controls before collecting competitor evidence.")))</x:f>
      </x:c>
      <x:c r="V70" s="24" t="str">
        <x:f>IF(A70="","",IF(T70="READY TO RESEARCH","Decision ID "&amp;A70&amp;". By "&amp;TEXT(C70,"yyyy-mm-dd")&amp;", "&amp;B70&amp;" will decide whether to "&amp;D70&amp;" for "&amp;E70&amp;", within "&amp;F70&amp;" and "&amp;G70&amp;". Permitted alternative universe: "&amp;AA70&amp;". Explicit exclusions: "&amp;H70&amp;". Material criteria: "&amp;AB70&amp;". Hard constraints: "&amp;Z70&amp;". Evidence threshold: "&amp;I70&amp;IF(EXACT(I70,"CUSTOM")," - "&amp;W70,"")&amp;". Evidence may change: "&amp;K70&amp;". Reopen if "&amp;L70&amp;".","NOT READY - complete or repair the governed canvas before handoff."))</x:f>
      </x:c>
      <x:c r="W70" s="18"/>
      <x:c r="X70" s="18"/>
      <x:c r="Y70" s="24" t="str">
        <x:f>IF(A70="","",IF(OR(EXACT(X70,"YES"),EXACT(X70,"NO")),"VALID","INVALID - QUALITY TOKEN"))</x:f>
      </x:c>
      <x:c r="Z70" s="18"/>
      <x:c r="AA70" s="18" t="str">
        <x:f>IF(A70="","",IF(AT70&lt;&gt;"VALID","NOT READY - ALTERNATIVES",IF(AO70=1,"DIRECT","")&amp;IF(AP70=1,IF(AO70=1,"; ","")&amp;"ADJACENT","")&amp;IF(AQ70=1,IF(SUM(AO70:AP70)&gt;0,"; ","")&amp;"SUBSTITUTE / SERVICE","")&amp;IF(AR70=1,IF(SUM(AO70:AQ70)&gt;0,"; ","")&amp;"INTERNAL BUILD","")&amp;IF(AS70=1,IF(SUM(AO70:AR70)&gt;0,"; ","")&amp;"STATUS QUO","")))</x:f>
      </x:c>
      <x:c r="AB70" s="18" t="str">
        <x:f>IF(A70="","",IF(AH70&lt;&gt;"VALID","NOT READY - CRITERIA",AC70&amp;"; "&amp;AD70&amp;"; "&amp;AE70&amp;IF(AF70&lt;&gt;"","; "&amp;AF70,"")&amp;IF(AG70&lt;&gt;"","; "&amp;AG70,"")))</x:f>
      </x:c>
      <x:c r="AC70" s="18"/>
      <x:c r="AD70" s="18"/>
      <x:c r="AE70" s="18"/>
      <x:c r="AF70" s="18"/>
      <x:c r="AG70" s="18"/>
      <x:c r="AH70" s="24" t="str">
        <x:f>IF(A70="","",IF(AND(AI70&gt;=3,AI70&lt;=5,AJ70&lt;&gt;"",AK70&lt;&gt;"",AL70&lt;&gt;"",S70=AI70,COUNTIF($AJ70:$AN70,AJ70)=1,COUNTIF($AJ70:$AN70,AK70)=1,COUNTIF($AJ70:$AN70,AL70)=1,IF(AM70="",TRUE,COUNTIF($AJ70:$AN70,AM70)=1),IF(AN70="",TRUE,COUNTIF($AJ70:$AN70,AN70)=1),COUNTIFS(CRITERIA!$B$6:$B$205,A70,CRITERIA!$M$6:$M$205,AJ70,CRITERIA!$G$6:$G$205,"YES",CRITERIA!$L$6:$L$205,"VALID")=1,COUNTIFS(CRITERIA!$B$6:$B$205,A70,CRITERIA!$M$6:$M$205,AK70,CRITERIA!$G$6:$G$205,"YES",CRITERIA!$L$6:$L$205,"VALID")=1,COUNTIFS(CRITERIA!$B$6:$B$205,A70,CRITERIA!$M$6:$M$205,AL70,CRITERIA!$G$6:$G$205,"YES",CRITERIA!$L$6:$L$205,"VALID")=1,IF(AM70="",TRUE,COUNTIFS(CRITERIA!$B$6:$B$205,A70,CRITERIA!$M$6:$M$205,AM70,CRITERIA!$G$6:$G$205,"YES",CRITERIA!$L$6:$L$205,"VALID")=1),IF(AN70="",TRUE,COUNTIFS(CRITERIA!$B$6:$B$205,A70,CRITERIA!$M$6:$M$205,AN70,CRITERIA!$G$6:$G$205,"YES",CRITERIA!$L$6:$L$205,"VALID")=1)),"VALID","INVALID - CRITERIA PARITY"))</x:f>
      </x:c>
      <x:c r="AI70" s="24" t="n">
        <x:f>IF(AC70&lt;&gt;"",1,0)+IF(AD70&lt;&gt;"",1,0)+IF(AE70&lt;&gt;"",1,0)+IF(AF70&lt;&gt;"",1,0)+IF(AG70&lt;&gt;"",1,0)</x:f>
        <x:v>0</x:v>
      </x:c>
      <x:c r="AJ70" s="24" t="str">
        <x:f>IF(AC70="","",UPPER(TRIM(AC70)))</x:f>
      </x:c>
      <x:c r="AK70" s="24" t="str">
        <x:f>IF(AD70="","",UPPER(TRIM(AD70)))</x:f>
      </x:c>
      <x:c r="AL70" s="24" t="str">
        <x:f>IF(AE70="","",UPPER(TRIM(AE70)))</x:f>
      </x:c>
      <x:c r="AM70" s="24" t="str">
        <x:f>IF(AF70="","",UPPER(TRIM(AF70)))</x:f>
      </x:c>
      <x:c r="AN70" s="24" t="str">
        <x:f>IF(AG70="","",UPPER(TRIM(AG70)))</x:f>
      </x:c>
      <x:c r="AO70" s="24" t="str">
        <x:f>IF(A70="","",IF(COUNTIFS(ALTERNATIVES!$B$6:$B$205,A70,ALTERNATIVES!$C$6:$C$205,"DIRECT",ALTERNATIVES!$H$6:$H$205,"VALID")&gt;0,1,0))</x:f>
      </x:c>
      <x:c r="AP70" s="24" t="str">
        <x:f>IF(A70="","",IF(COUNTIFS(ALTERNATIVES!$B$6:$B$205,A70,ALTERNATIVES!$C$6:$C$205,"ADJACENT",ALTERNATIVES!$H$6:$H$205,"VALID")&gt;0,1,0))</x:f>
      </x:c>
      <x:c r="AQ70" s="24" t="str">
        <x:f>IF(A70="","",IF(COUNTIFS(ALTERNATIVES!$B$6:$B$205,A70,ALTERNATIVES!$C$6:$C$205,"SUBSTITUTE / SERVICE",ALTERNATIVES!$H$6:$H$205,"VALID")&gt;0,1,0))</x:f>
      </x:c>
      <x:c r="AR70" s="24" t="str">
        <x:f>IF(A70="","",IF(COUNTIFS(ALTERNATIVES!$B$6:$B$205,A70,ALTERNATIVES!$C$6:$C$205,"INTERNAL BUILD",ALTERNATIVES!$H$6:$H$205,"VALID")&gt;0,1,0))</x:f>
      </x:c>
      <x:c r="AS70" s="24" t="str">
        <x:f>IF(A70="","",IF(COUNTIFS(ALTERNATIVES!$B$6:$B$205,A70,ALTERNATIVES!$C$6:$C$205,"STATUS QUO",ALTERNATIVES!$H$6:$H$205,"VALID")&gt;0,1,0))</x:f>
      </x:c>
      <x:c r="AT70" s="24" t="str">
        <x:f>IF(A70="","",IF(R70&gt;=2,"VALID","INVALID - ALTERNATIVE DIVERSITY"))</x:f>
      </x:c>
    </x:row>
    <x:row r="71">
      <x:c r="A71" s="18"/>
      <x:c r="B71" s="18"/>
      <x:c r="C71" s="32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24" t="str">
        <x:f>IF(A71="","",IF(COUNTIF($A$6:$A$205,A71)=1,"VALID","INVALID - DUPLICATE DECISION ID"))</x:f>
      </x:c>
      <x:c r="O71" s="24" t="str">
        <x:f>IF(A71="","",IF(AND(B71&lt;&gt;"",C71&lt;&gt;"",D71&lt;&gt;"",E71&lt;&gt;"",F71&lt;&gt;"",G71&lt;&gt;"",H71&lt;&gt;"",K71&lt;&gt;"",L71&lt;&gt;"",M71&lt;&gt;"",Z71&lt;&gt;"",AC71&lt;&gt;"",AD71&lt;&gt;"",AE71&lt;&gt;""),"VALID","INVALID - REQUIRED FIELD"))</x:f>
      </x:c>
      <x:c r="P71" s="24" t="str">
        <x:f>IF(A71="","",IF(AND(OR(EXACT(I71,"CURRENT ATTRIBUTABLE OBSERVED"),EXACT(I71,"CURRENT ATTRIBUTABLE MIXED"),EXACT(I71,"CUSTOM")),IF(EXACT(I71,"CUSTOM"),W71&lt;&gt;"",TRUE)),"VALID","INVALID - EVIDENCE TOKEN / CUSTOM RULE"))</x:f>
      </x:c>
      <x:c r="Q71" s="24" t="str">
        <x:f>IF(A71="","",IF(OR(EXACT(J71,"YES"),EXACT(J71,"UNCLEAR"),EXACT(J71,"NO")),"VALID","INVALID - ACTION TOKEN"))</x:f>
      </x:c>
      <x:c r="R71" s="24" t="str">
        <x:f>IF(A71="","",SUM(AO71:AS71))</x:f>
      </x:c>
      <x:c r="S71" s="24" t="str">
        <x:f>IF(A71="","",COUNTIFS(CRITERIA!$B$6:$B$205,A71,CRITERIA!$G$6:$G$205,"YES",CRITERIA!$L$6:$L$205,"VALID"))</x:f>
      </x:c>
      <x:c r="T71" s="24" t="str">
        <x:f>IF(A71="","",IF(Q71&lt;&gt;"VALID","REPAIR CANVAS",IF(EXACT(J71,"NO"),"STOP - RESEARCH NOT JUSTIFIED",IF(OR(N71&lt;&gt;"VALID",O71&lt;&gt;"VALID",P71&lt;&gt;"VALID",Y71&lt;&gt;"VALID",AH71&lt;&gt;"VALID",AT71&lt;&gt;"VALID",EXACT(J71,"UNCLEAR"),X71&lt;&gt;"YES"),"REPAIR CANVAS","READY TO RESEARCH"))))</x:f>
      </x:c>
      <x:c r="U71" s="24" t="str">
        <x:f>IF(A71="","",IF(T71="READY TO RESEARCH","Freeze this Decision Contract, then conduct the Evidence Audit.",IF(T71="STOP - RESEARCH NOT JUSTIFIED","State the real purpose of the work or reopen the decision before competitor research.","Repair the named controls before collecting competitor evidence.")))</x:f>
      </x:c>
      <x:c r="V71" s="24" t="str">
        <x:f>IF(A71="","",IF(T71="READY TO RESEARCH","Decision ID "&amp;A71&amp;". By "&amp;TEXT(C71,"yyyy-mm-dd")&amp;", "&amp;B71&amp;" will decide whether to "&amp;D71&amp;" for "&amp;E71&amp;", within "&amp;F71&amp;" and "&amp;G71&amp;". Permitted alternative universe: "&amp;AA71&amp;". Explicit exclusions: "&amp;H71&amp;". Material criteria: "&amp;AB71&amp;". Hard constraints: "&amp;Z71&amp;". Evidence threshold: "&amp;I71&amp;IF(EXACT(I71,"CUSTOM")," - "&amp;W71,"")&amp;". Evidence may change: "&amp;K71&amp;". Reopen if "&amp;L71&amp;".","NOT READY - complete or repair the governed canvas before handoff."))</x:f>
      </x:c>
      <x:c r="W71" s="18"/>
      <x:c r="X71" s="18"/>
      <x:c r="Y71" s="24" t="str">
        <x:f>IF(A71="","",IF(OR(EXACT(X71,"YES"),EXACT(X71,"NO")),"VALID","INVALID - QUALITY TOKEN"))</x:f>
      </x:c>
      <x:c r="Z71" s="18"/>
      <x:c r="AA71" s="18" t="str">
        <x:f>IF(A71="","",IF(AT71&lt;&gt;"VALID","NOT READY - ALTERNATIVES",IF(AO71=1,"DIRECT","")&amp;IF(AP71=1,IF(AO71=1,"; ","")&amp;"ADJACENT","")&amp;IF(AQ71=1,IF(SUM(AO71:AP71)&gt;0,"; ","")&amp;"SUBSTITUTE / SERVICE","")&amp;IF(AR71=1,IF(SUM(AO71:AQ71)&gt;0,"; ","")&amp;"INTERNAL BUILD","")&amp;IF(AS71=1,IF(SUM(AO71:AR71)&gt;0,"; ","")&amp;"STATUS QUO","")))</x:f>
      </x:c>
      <x:c r="AB71" s="18" t="str">
        <x:f>IF(A71="","",IF(AH71&lt;&gt;"VALID","NOT READY - CRITERIA",AC71&amp;"; "&amp;AD71&amp;"; "&amp;AE71&amp;IF(AF71&lt;&gt;"","; "&amp;AF71,"")&amp;IF(AG71&lt;&gt;"","; "&amp;AG71,"")))</x:f>
      </x:c>
      <x:c r="AC71" s="18"/>
      <x:c r="AD71" s="18"/>
      <x:c r="AE71" s="18"/>
      <x:c r="AF71" s="18"/>
      <x:c r="AG71" s="18"/>
      <x:c r="AH71" s="24" t="str">
        <x:f>IF(A71="","",IF(AND(AI71&gt;=3,AI71&lt;=5,AJ71&lt;&gt;"",AK71&lt;&gt;"",AL71&lt;&gt;"",S71=AI71,COUNTIF($AJ71:$AN71,AJ71)=1,COUNTIF($AJ71:$AN71,AK71)=1,COUNTIF($AJ71:$AN71,AL71)=1,IF(AM71="",TRUE,COUNTIF($AJ71:$AN71,AM71)=1),IF(AN71="",TRUE,COUNTIF($AJ71:$AN71,AN71)=1),COUNTIFS(CRITERIA!$B$6:$B$205,A71,CRITERIA!$M$6:$M$205,AJ71,CRITERIA!$G$6:$G$205,"YES",CRITERIA!$L$6:$L$205,"VALID")=1,COUNTIFS(CRITERIA!$B$6:$B$205,A71,CRITERIA!$M$6:$M$205,AK71,CRITERIA!$G$6:$G$205,"YES",CRITERIA!$L$6:$L$205,"VALID")=1,COUNTIFS(CRITERIA!$B$6:$B$205,A71,CRITERIA!$M$6:$M$205,AL71,CRITERIA!$G$6:$G$205,"YES",CRITERIA!$L$6:$L$205,"VALID")=1,IF(AM71="",TRUE,COUNTIFS(CRITERIA!$B$6:$B$205,A71,CRITERIA!$M$6:$M$205,AM71,CRITERIA!$G$6:$G$205,"YES",CRITERIA!$L$6:$L$205,"VALID")=1),IF(AN71="",TRUE,COUNTIFS(CRITERIA!$B$6:$B$205,A71,CRITERIA!$M$6:$M$205,AN71,CRITERIA!$G$6:$G$205,"YES",CRITERIA!$L$6:$L$205,"VALID")=1)),"VALID","INVALID - CRITERIA PARITY"))</x:f>
      </x:c>
      <x:c r="AI71" s="24" t="n">
        <x:f>IF(AC71&lt;&gt;"",1,0)+IF(AD71&lt;&gt;"",1,0)+IF(AE71&lt;&gt;"",1,0)+IF(AF71&lt;&gt;"",1,0)+IF(AG71&lt;&gt;"",1,0)</x:f>
        <x:v>0</x:v>
      </x:c>
      <x:c r="AJ71" s="24" t="str">
        <x:f>IF(AC71="","",UPPER(TRIM(AC71)))</x:f>
      </x:c>
      <x:c r="AK71" s="24" t="str">
        <x:f>IF(AD71="","",UPPER(TRIM(AD71)))</x:f>
      </x:c>
      <x:c r="AL71" s="24" t="str">
        <x:f>IF(AE71="","",UPPER(TRIM(AE71)))</x:f>
      </x:c>
      <x:c r="AM71" s="24" t="str">
        <x:f>IF(AF71="","",UPPER(TRIM(AF71)))</x:f>
      </x:c>
      <x:c r="AN71" s="24" t="str">
        <x:f>IF(AG71="","",UPPER(TRIM(AG71)))</x:f>
      </x:c>
      <x:c r="AO71" s="24" t="str">
        <x:f>IF(A71="","",IF(COUNTIFS(ALTERNATIVES!$B$6:$B$205,A71,ALTERNATIVES!$C$6:$C$205,"DIRECT",ALTERNATIVES!$H$6:$H$205,"VALID")&gt;0,1,0))</x:f>
      </x:c>
      <x:c r="AP71" s="24" t="str">
        <x:f>IF(A71="","",IF(COUNTIFS(ALTERNATIVES!$B$6:$B$205,A71,ALTERNATIVES!$C$6:$C$205,"ADJACENT",ALTERNATIVES!$H$6:$H$205,"VALID")&gt;0,1,0))</x:f>
      </x:c>
      <x:c r="AQ71" s="24" t="str">
        <x:f>IF(A71="","",IF(COUNTIFS(ALTERNATIVES!$B$6:$B$205,A71,ALTERNATIVES!$C$6:$C$205,"SUBSTITUTE / SERVICE",ALTERNATIVES!$H$6:$H$205,"VALID")&gt;0,1,0))</x:f>
      </x:c>
      <x:c r="AR71" s="24" t="str">
        <x:f>IF(A71="","",IF(COUNTIFS(ALTERNATIVES!$B$6:$B$205,A71,ALTERNATIVES!$C$6:$C$205,"INTERNAL BUILD",ALTERNATIVES!$H$6:$H$205,"VALID")&gt;0,1,0))</x:f>
      </x:c>
      <x:c r="AS71" s="24" t="str">
        <x:f>IF(A71="","",IF(COUNTIFS(ALTERNATIVES!$B$6:$B$205,A71,ALTERNATIVES!$C$6:$C$205,"STATUS QUO",ALTERNATIVES!$H$6:$H$205,"VALID")&gt;0,1,0))</x:f>
      </x:c>
      <x:c r="AT71" s="24" t="str">
        <x:f>IF(A71="","",IF(R71&gt;=2,"VALID","INVALID - ALTERNATIVE DIVERSITY"))</x:f>
      </x:c>
    </x:row>
    <x:row r="72">
      <x:c r="A72" s="18"/>
      <x:c r="B72" s="18"/>
      <x:c r="C72" s="32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24" t="str">
        <x:f>IF(A72="","",IF(COUNTIF($A$6:$A$205,A72)=1,"VALID","INVALID - DUPLICATE DECISION ID"))</x:f>
      </x:c>
      <x:c r="O72" s="24" t="str">
        <x:f>IF(A72="","",IF(AND(B72&lt;&gt;"",C72&lt;&gt;"",D72&lt;&gt;"",E72&lt;&gt;"",F72&lt;&gt;"",G72&lt;&gt;"",H72&lt;&gt;"",K72&lt;&gt;"",L72&lt;&gt;"",M72&lt;&gt;"",Z72&lt;&gt;"",AC72&lt;&gt;"",AD72&lt;&gt;"",AE72&lt;&gt;""),"VALID","INVALID - REQUIRED FIELD"))</x:f>
      </x:c>
      <x:c r="P72" s="24" t="str">
        <x:f>IF(A72="","",IF(AND(OR(EXACT(I72,"CURRENT ATTRIBUTABLE OBSERVED"),EXACT(I72,"CURRENT ATTRIBUTABLE MIXED"),EXACT(I72,"CUSTOM")),IF(EXACT(I72,"CUSTOM"),W72&lt;&gt;"",TRUE)),"VALID","INVALID - EVIDENCE TOKEN / CUSTOM RULE"))</x:f>
      </x:c>
      <x:c r="Q72" s="24" t="str">
        <x:f>IF(A72="","",IF(OR(EXACT(J72,"YES"),EXACT(J72,"UNCLEAR"),EXACT(J72,"NO")),"VALID","INVALID - ACTION TOKEN"))</x:f>
      </x:c>
      <x:c r="R72" s="24" t="str">
        <x:f>IF(A72="","",SUM(AO72:AS72))</x:f>
      </x:c>
      <x:c r="S72" s="24" t="str">
        <x:f>IF(A72="","",COUNTIFS(CRITERIA!$B$6:$B$205,A72,CRITERIA!$G$6:$G$205,"YES",CRITERIA!$L$6:$L$205,"VALID"))</x:f>
      </x:c>
      <x:c r="T72" s="24" t="str">
        <x:f>IF(A72="","",IF(Q72&lt;&gt;"VALID","REPAIR CANVAS",IF(EXACT(J72,"NO"),"STOP - RESEARCH NOT JUSTIFIED",IF(OR(N72&lt;&gt;"VALID",O72&lt;&gt;"VALID",P72&lt;&gt;"VALID",Y72&lt;&gt;"VALID",AH72&lt;&gt;"VALID",AT72&lt;&gt;"VALID",EXACT(J72,"UNCLEAR"),X72&lt;&gt;"YES"),"REPAIR CANVAS","READY TO RESEARCH"))))</x:f>
      </x:c>
      <x:c r="U72" s="24" t="str">
        <x:f>IF(A72="","",IF(T72="READY TO RESEARCH","Freeze this Decision Contract, then conduct the Evidence Audit.",IF(T72="STOP - RESEARCH NOT JUSTIFIED","State the real purpose of the work or reopen the decision before competitor research.","Repair the named controls before collecting competitor evidence.")))</x:f>
      </x:c>
      <x:c r="V72" s="24" t="str">
        <x:f>IF(A72="","",IF(T72="READY TO RESEARCH","Decision ID "&amp;A72&amp;". By "&amp;TEXT(C72,"yyyy-mm-dd")&amp;", "&amp;B72&amp;" will decide whether to "&amp;D72&amp;" for "&amp;E72&amp;", within "&amp;F72&amp;" and "&amp;G72&amp;". Permitted alternative universe: "&amp;AA72&amp;". Explicit exclusions: "&amp;H72&amp;". Material criteria: "&amp;AB72&amp;". Hard constraints: "&amp;Z72&amp;". Evidence threshold: "&amp;I72&amp;IF(EXACT(I72,"CUSTOM")," - "&amp;W72,"")&amp;". Evidence may change: "&amp;K72&amp;". Reopen if "&amp;L72&amp;".","NOT READY - complete or repair the governed canvas before handoff."))</x:f>
      </x:c>
      <x:c r="W72" s="18"/>
      <x:c r="X72" s="18"/>
      <x:c r="Y72" s="24" t="str">
        <x:f>IF(A72="","",IF(OR(EXACT(X72,"YES"),EXACT(X72,"NO")),"VALID","INVALID - QUALITY TOKEN"))</x:f>
      </x:c>
      <x:c r="Z72" s="18"/>
      <x:c r="AA72" s="18" t="str">
        <x:f>IF(A72="","",IF(AT72&lt;&gt;"VALID","NOT READY - ALTERNATIVES",IF(AO72=1,"DIRECT","")&amp;IF(AP72=1,IF(AO72=1,"; ","")&amp;"ADJACENT","")&amp;IF(AQ72=1,IF(SUM(AO72:AP72)&gt;0,"; ","")&amp;"SUBSTITUTE / SERVICE","")&amp;IF(AR72=1,IF(SUM(AO72:AQ72)&gt;0,"; ","")&amp;"INTERNAL BUILD","")&amp;IF(AS72=1,IF(SUM(AO72:AR72)&gt;0,"; ","")&amp;"STATUS QUO","")))</x:f>
      </x:c>
      <x:c r="AB72" s="18" t="str">
        <x:f>IF(A72="","",IF(AH72&lt;&gt;"VALID","NOT READY - CRITERIA",AC72&amp;"; "&amp;AD72&amp;"; "&amp;AE72&amp;IF(AF72&lt;&gt;"","; "&amp;AF72,"")&amp;IF(AG72&lt;&gt;"","; "&amp;AG72,"")))</x:f>
      </x:c>
      <x:c r="AC72" s="18"/>
      <x:c r="AD72" s="18"/>
      <x:c r="AE72" s="18"/>
      <x:c r="AF72" s="18"/>
      <x:c r="AG72" s="18"/>
      <x:c r="AH72" s="24" t="str">
        <x:f>IF(A72="","",IF(AND(AI72&gt;=3,AI72&lt;=5,AJ72&lt;&gt;"",AK72&lt;&gt;"",AL72&lt;&gt;"",S72=AI72,COUNTIF($AJ72:$AN72,AJ72)=1,COUNTIF($AJ72:$AN72,AK72)=1,COUNTIF($AJ72:$AN72,AL72)=1,IF(AM72="",TRUE,COUNTIF($AJ72:$AN72,AM72)=1),IF(AN72="",TRUE,COUNTIF($AJ72:$AN72,AN72)=1),COUNTIFS(CRITERIA!$B$6:$B$205,A72,CRITERIA!$M$6:$M$205,AJ72,CRITERIA!$G$6:$G$205,"YES",CRITERIA!$L$6:$L$205,"VALID")=1,COUNTIFS(CRITERIA!$B$6:$B$205,A72,CRITERIA!$M$6:$M$205,AK72,CRITERIA!$G$6:$G$205,"YES",CRITERIA!$L$6:$L$205,"VALID")=1,COUNTIFS(CRITERIA!$B$6:$B$205,A72,CRITERIA!$M$6:$M$205,AL72,CRITERIA!$G$6:$G$205,"YES",CRITERIA!$L$6:$L$205,"VALID")=1,IF(AM72="",TRUE,COUNTIFS(CRITERIA!$B$6:$B$205,A72,CRITERIA!$M$6:$M$205,AM72,CRITERIA!$G$6:$G$205,"YES",CRITERIA!$L$6:$L$205,"VALID")=1),IF(AN72="",TRUE,COUNTIFS(CRITERIA!$B$6:$B$205,A72,CRITERIA!$M$6:$M$205,AN72,CRITERIA!$G$6:$G$205,"YES",CRITERIA!$L$6:$L$205,"VALID")=1)),"VALID","INVALID - CRITERIA PARITY"))</x:f>
      </x:c>
      <x:c r="AI72" s="24" t="n">
        <x:f>IF(AC72&lt;&gt;"",1,0)+IF(AD72&lt;&gt;"",1,0)+IF(AE72&lt;&gt;"",1,0)+IF(AF72&lt;&gt;"",1,0)+IF(AG72&lt;&gt;"",1,0)</x:f>
        <x:v>0</x:v>
      </x:c>
      <x:c r="AJ72" s="24" t="str">
        <x:f>IF(AC72="","",UPPER(TRIM(AC72)))</x:f>
      </x:c>
      <x:c r="AK72" s="24" t="str">
        <x:f>IF(AD72="","",UPPER(TRIM(AD72)))</x:f>
      </x:c>
      <x:c r="AL72" s="24" t="str">
        <x:f>IF(AE72="","",UPPER(TRIM(AE72)))</x:f>
      </x:c>
      <x:c r="AM72" s="24" t="str">
        <x:f>IF(AF72="","",UPPER(TRIM(AF72)))</x:f>
      </x:c>
      <x:c r="AN72" s="24" t="str">
        <x:f>IF(AG72="","",UPPER(TRIM(AG72)))</x:f>
      </x:c>
      <x:c r="AO72" s="24" t="str">
        <x:f>IF(A72="","",IF(COUNTIFS(ALTERNATIVES!$B$6:$B$205,A72,ALTERNATIVES!$C$6:$C$205,"DIRECT",ALTERNATIVES!$H$6:$H$205,"VALID")&gt;0,1,0))</x:f>
      </x:c>
      <x:c r="AP72" s="24" t="str">
        <x:f>IF(A72="","",IF(COUNTIFS(ALTERNATIVES!$B$6:$B$205,A72,ALTERNATIVES!$C$6:$C$205,"ADJACENT",ALTERNATIVES!$H$6:$H$205,"VALID")&gt;0,1,0))</x:f>
      </x:c>
      <x:c r="AQ72" s="24" t="str">
        <x:f>IF(A72="","",IF(COUNTIFS(ALTERNATIVES!$B$6:$B$205,A72,ALTERNATIVES!$C$6:$C$205,"SUBSTITUTE / SERVICE",ALTERNATIVES!$H$6:$H$205,"VALID")&gt;0,1,0))</x:f>
      </x:c>
      <x:c r="AR72" s="24" t="str">
        <x:f>IF(A72="","",IF(COUNTIFS(ALTERNATIVES!$B$6:$B$205,A72,ALTERNATIVES!$C$6:$C$205,"INTERNAL BUILD",ALTERNATIVES!$H$6:$H$205,"VALID")&gt;0,1,0))</x:f>
      </x:c>
      <x:c r="AS72" s="24" t="str">
        <x:f>IF(A72="","",IF(COUNTIFS(ALTERNATIVES!$B$6:$B$205,A72,ALTERNATIVES!$C$6:$C$205,"STATUS QUO",ALTERNATIVES!$H$6:$H$205,"VALID")&gt;0,1,0))</x:f>
      </x:c>
      <x:c r="AT72" s="24" t="str">
        <x:f>IF(A72="","",IF(R72&gt;=2,"VALID","INVALID - ALTERNATIVE DIVERSITY"))</x:f>
      </x:c>
    </x:row>
    <x:row r="73">
      <x:c r="A73" s="18"/>
      <x:c r="B73" s="18"/>
      <x:c r="C73" s="32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24" t="str">
        <x:f>IF(A73="","",IF(COUNTIF($A$6:$A$205,A73)=1,"VALID","INVALID - DUPLICATE DECISION ID"))</x:f>
      </x:c>
      <x:c r="O73" s="24" t="str">
        <x:f>IF(A73="","",IF(AND(B73&lt;&gt;"",C73&lt;&gt;"",D73&lt;&gt;"",E73&lt;&gt;"",F73&lt;&gt;"",G73&lt;&gt;"",H73&lt;&gt;"",K73&lt;&gt;"",L73&lt;&gt;"",M73&lt;&gt;"",Z73&lt;&gt;"",AC73&lt;&gt;"",AD73&lt;&gt;"",AE73&lt;&gt;""),"VALID","INVALID - REQUIRED FIELD"))</x:f>
      </x:c>
      <x:c r="P73" s="24" t="str">
        <x:f>IF(A73="","",IF(AND(OR(EXACT(I73,"CURRENT ATTRIBUTABLE OBSERVED"),EXACT(I73,"CURRENT ATTRIBUTABLE MIXED"),EXACT(I73,"CUSTOM")),IF(EXACT(I73,"CUSTOM"),W73&lt;&gt;"",TRUE)),"VALID","INVALID - EVIDENCE TOKEN / CUSTOM RULE"))</x:f>
      </x:c>
      <x:c r="Q73" s="24" t="str">
        <x:f>IF(A73="","",IF(OR(EXACT(J73,"YES"),EXACT(J73,"UNCLEAR"),EXACT(J73,"NO")),"VALID","INVALID - ACTION TOKEN"))</x:f>
      </x:c>
      <x:c r="R73" s="24" t="str">
        <x:f>IF(A73="","",SUM(AO73:AS73))</x:f>
      </x:c>
      <x:c r="S73" s="24" t="str">
        <x:f>IF(A73="","",COUNTIFS(CRITERIA!$B$6:$B$205,A73,CRITERIA!$G$6:$G$205,"YES",CRITERIA!$L$6:$L$205,"VALID"))</x:f>
      </x:c>
      <x:c r="T73" s="24" t="str">
        <x:f>IF(A73="","",IF(Q73&lt;&gt;"VALID","REPAIR CANVAS",IF(EXACT(J73,"NO"),"STOP - RESEARCH NOT JUSTIFIED",IF(OR(N73&lt;&gt;"VALID",O73&lt;&gt;"VALID",P73&lt;&gt;"VALID",Y73&lt;&gt;"VALID",AH73&lt;&gt;"VALID",AT73&lt;&gt;"VALID",EXACT(J73,"UNCLEAR"),X73&lt;&gt;"YES"),"REPAIR CANVAS","READY TO RESEARCH"))))</x:f>
      </x:c>
      <x:c r="U73" s="24" t="str">
        <x:f>IF(A73="","",IF(T73="READY TO RESEARCH","Freeze this Decision Contract, then conduct the Evidence Audit.",IF(T73="STOP - RESEARCH NOT JUSTIFIED","State the real purpose of the work or reopen the decision before competitor research.","Repair the named controls before collecting competitor evidence.")))</x:f>
      </x:c>
      <x:c r="V73" s="24" t="str">
        <x:f>IF(A73="","",IF(T73="READY TO RESEARCH","Decision ID "&amp;A73&amp;". By "&amp;TEXT(C73,"yyyy-mm-dd")&amp;", "&amp;B73&amp;" will decide whether to "&amp;D73&amp;" for "&amp;E73&amp;", within "&amp;F73&amp;" and "&amp;G73&amp;". Permitted alternative universe: "&amp;AA73&amp;". Explicit exclusions: "&amp;H73&amp;". Material criteria: "&amp;AB73&amp;". Hard constraints: "&amp;Z73&amp;". Evidence threshold: "&amp;I73&amp;IF(EXACT(I73,"CUSTOM")," - "&amp;W73,"")&amp;". Evidence may change: "&amp;K73&amp;". Reopen if "&amp;L73&amp;".","NOT READY - complete or repair the governed canvas before handoff."))</x:f>
      </x:c>
      <x:c r="W73" s="18"/>
      <x:c r="X73" s="18"/>
      <x:c r="Y73" s="24" t="str">
        <x:f>IF(A73="","",IF(OR(EXACT(X73,"YES"),EXACT(X73,"NO")),"VALID","INVALID - QUALITY TOKEN"))</x:f>
      </x:c>
      <x:c r="Z73" s="18"/>
      <x:c r="AA73" s="18" t="str">
        <x:f>IF(A73="","",IF(AT73&lt;&gt;"VALID","NOT READY - ALTERNATIVES",IF(AO73=1,"DIRECT","")&amp;IF(AP73=1,IF(AO73=1,"; ","")&amp;"ADJACENT","")&amp;IF(AQ73=1,IF(SUM(AO73:AP73)&gt;0,"; ","")&amp;"SUBSTITUTE / SERVICE","")&amp;IF(AR73=1,IF(SUM(AO73:AQ73)&gt;0,"; ","")&amp;"INTERNAL BUILD","")&amp;IF(AS73=1,IF(SUM(AO73:AR73)&gt;0,"; ","")&amp;"STATUS QUO","")))</x:f>
      </x:c>
      <x:c r="AB73" s="18" t="str">
        <x:f>IF(A73="","",IF(AH73&lt;&gt;"VALID","NOT READY - CRITERIA",AC73&amp;"; "&amp;AD73&amp;"; "&amp;AE73&amp;IF(AF73&lt;&gt;"","; "&amp;AF73,"")&amp;IF(AG73&lt;&gt;"","; "&amp;AG73,"")))</x:f>
      </x:c>
      <x:c r="AC73" s="18"/>
      <x:c r="AD73" s="18"/>
      <x:c r="AE73" s="18"/>
      <x:c r="AF73" s="18"/>
      <x:c r="AG73" s="18"/>
      <x:c r="AH73" s="24" t="str">
        <x:f>IF(A73="","",IF(AND(AI73&gt;=3,AI73&lt;=5,AJ73&lt;&gt;"",AK73&lt;&gt;"",AL73&lt;&gt;"",S73=AI73,COUNTIF($AJ73:$AN73,AJ73)=1,COUNTIF($AJ73:$AN73,AK73)=1,COUNTIF($AJ73:$AN73,AL73)=1,IF(AM73="",TRUE,COUNTIF($AJ73:$AN73,AM73)=1),IF(AN73="",TRUE,COUNTIF($AJ73:$AN73,AN73)=1),COUNTIFS(CRITERIA!$B$6:$B$205,A73,CRITERIA!$M$6:$M$205,AJ73,CRITERIA!$G$6:$G$205,"YES",CRITERIA!$L$6:$L$205,"VALID")=1,COUNTIFS(CRITERIA!$B$6:$B$205,A73,CRITERIA!$M$6:$M$205,AK73,CRITERIA!$G$6:$G$205,"YES",CRITERIA!$L$6:$L$205,"VALID")=1,COUNTIFS(CRITERIA!$B$6:$B$205,A73,CRITERIA!$M$6:$M$205,AL73,CRITERIA!$G$6:$G$205,"YES",CRITERIA!$L$6:$L$205,"VALID")=1,IF(AM73="",TRUE,COUNTIFS(CRITERIA!$B$6:$B$205,A73,CRITERIA!$M$6:$M$205,AM73,CRITERIA!$G$6:$G$205,"YES",CRITERIA!$L$6:$L$205,"VALID")=1),IF(AN73="",TRUE,COUNTIFS(CRITERIA!$B$6:$B$205,A73,CRITERIA!$M$6:$M$205,AN73,CRITERIA!$G$6:$G$205,"YES",CRITERIA!$L$6:$L$205,"VALID")=1)),"VALID","INVALID - CRITERIA PARITY"))</x:f>
      </x:c>
      <x:c r="AI73" s="24" t="n">
        <x:f>IF(AC73&lt;&gt;"",1,0)+IF(AD73&lt;&gt;"",1,0)+IF(AE73&lt;&gt;"",1,0)+IF(AF73&lt;&gt;"",1,0)+IF(AG73&lt;&gt;"",1,0)</x:f>
        <x:v>0</x:v>
      </x:c>
      <x:c r="AJ73" s="24" t="str">
        <x:f>IF(AC73="","",UPPER(TRIM(AC73)))</x:f>
      </x:c>
      <x:c r="AK73" s="24" t="str">
        <x:f>IF(AD73="","",UPPER(TRIM(AD73)))</x:f>
      </x:c>
      <x:c r="AL73" s="24" t="str">
        <x:f>IF(AE73="","",UPPER(TRIM(AE73)))</x:f>
      </x:c>
      <x:c r="AM73" s="24" t="str">
        <x:f>IF(AF73="","",UPPER(TRIM(AF73)))</x:f>
      </x:c>
      <x:c r="AN73" s="24" t="str">
        <x:f>IF(AG73="","",UPPER(TRIM(AG73)))</x:f>
      </x:c>
      <x:c r="AO73" s="24" t="str">
        <x:f>IF(A73="","",IF(COUNTIFS(ALTERNATIVES!$B$6:$B$205,A73,ALTERNATIVES!$C$6:$C$205,"DIRECT",ALTERNATIVES!$H$6:$H$205,"VALID")&gt;0,1,0))</x:f>
      </x:c>
      <x:c r="AP73" s="24" t="str">
        <x:f>IF(A73="","",IF(COUNTIFS(ALTERNATIVES!$B$6:$B$205,A73,ALTERNATIVES!$C$6:$C$205,"ADJACENT",ALTERNATIVES!$H$6:$H$205,"VALID")&gt;0,1,0))</x:f>
      </x:c>
      <x:c r="AQ73" s="24" t="str">
        <x:f>IF(A73="","",IF(COUNTIFS(ALTERNATIVES!$B$6:$B$205,A73,ALTERNATIVES!$C$6:$C$205,"SUBSTITUTE / SERVICE",ALTERNATIVES!$H$6:$H$205,"VALID")&gt;0,1,0))</x:f>
      </x:c>
      <x:c r="AR73" s="24" t="str">
        <x:f>IF(A73="","",IF(COUNTIFS(ALTERNATIVES!$B$6:$B$205,A73,ALTERNATIVES!$C$6:$C$205,"INTERNAL BUILD",ALTERNATIVES!$H$6:$H$205,"VALID")&gt;0,1,0))</x:f>
      </x:c>
      <x:c r="AS73" s="24" t="str">
        <x:f>IF(A73="","",IF(COUNTIFS(ALTERNATIVES!$B$6:$B$205,A73,ALTERNATIVES!$C$6:$C$205,"STATUS QUO",ALTERNATIVES!$H$6:$H$205,"VALID")&gt;0,1,0))</x:f>
      </x:c>
      <x:c r="AT73" s="24" t="str">
        <x:f>IF(A73="","",IF(R73&gt;=2,"VALID","INVALID - ALTERNATIVE DIVERSITY"))</x:f>
      </x:c>
    </x:row>
    <x:row r="74">
      <x:c r="A74" s="18"/>
      <x:c r="B74" s="18"/>
      <x:c r="C74" s="32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24" t="str">
        <x:f>IF(A74="","",IF(COUNTIF($A$6:$A$205,A74)=1,"VALID","INVALID - DUPLICATE DECISION ID"))</x:f>
      </x:c>
      <x:c r="O74" s="24" t="str">
        <x:f>IF(A74="","",IF(AND(B74&lt;&gt;"",C74&lt;&gt;"",D74&lt;&gt;"",E74&lt;&gt;"",F74&lt;&gt;"",G74&lt;&gt;"",H74&lt;&gt;"",K74&lt;&gt;"",L74&lt;&gt;"",M74&lt;&gt;"",Z74&lt;&gt;"",AC74&lt;&gt;"",AD74&lt;&gt;"",AE74&lt;&gt;""),"VALID","INVALID - REQUIRED FIELD"))</x:f>
      </x:c>
      <x:c r="P74" s="24" t="str">
        <x:f>IF(A74="","",IF(AND(OR(EXACT(I74,"CURRENT ATTRIBUTABLE OBSERVED"),EXACT(I74,"CURRENT ATTRIBUTABLE MIXED"),EXACT(I74,"CUSTOM")),IF(EXACT(I74,"CUSTOM"),W74&lt;&gt;"",TRUE)),"VALID","INVALID - EVIDENCE TOKEN / CUSTOM RULE"))</x:f>
      </x:c>
      <x:c r="Q74" s="24" t="str">
        <x:f>IF(A74="","",IF(OR(EXACT(J74,"YES"),EXACT(J74,"UNCLEAR"),EXACT(J74,"NO")),"VALID","INVALID - ACTION TOKEN"))</x:f>
      </x:c>
      <x:c r="R74" s="24" t="str">
        <x:f>IF(A74="","",SUM(AO74:AS74))</x:f>
      </x:c>
      <x:c r="S74" s="24" t="str">
        <x:f>IF(A74="","",COUNTIFS(CRITERIA!$B$6:$B$205,A74,CRITERIA!$G$6:$G$205,"YES",CRITERIA!$L$6:$L$205,"VALID"))</x:f>
      </x:c>
      <x:c r="T74" s="24" t="str">
        <x:f>IF(A74="","",IF(Q74&lt;&gt;"VALID","REPAIR CANVAS",IF(EXACT(J74,"NO"),"STOP - RESEARCH NOT JUSTIFIED",IF(OR(N74&lt;&gt;"VALID",O74&lt;&gt;"VALID",P74&lt;&gt;"VALID",Y74&lt;&gt;"VALID",AH74&lt;&gt;"VALID",AT74&lt;&gt;"VALID",EXACT(J74,"UNCLEAR"),X74&lt;&gt;"YES"),"REPAIR CANVAS","READY TO RESEARCH"))))</x:f>
      </x:c>
      <x:c r="U74" s="24" t="str">
        <x:f>IF(A74="","",IF(T74="READY TO RESEARCH","Freeze this Decision Contract, then conduct the Evidence Audit.",IF(T74="STOP - RESEARCH NOT JUSTIFIED","State the real purpose of the work or reopen the decision before competitor research.","Repair the named controls before collecting competitor evidence.")))</x:f>
      </x:c>
      <x:c r="V74" s="24" t="str">
        <x:f>IF(A74="","",IF(T74="READY TO RESEARCH","Decision ID "&amp;A74&amp;". By "&amp;TEXT(C74,"yyyy-mm-dd")&amp;", "&amp;B74&amp;" will decide whether to "&amp;D74&amp;" for "&amp;E74&amp;", within "&amp;F74&amp;" and "&amp;G74&amp;". Permitted alternative universe: "&amp;AA74&amp;". Explicit exclusions: "&amp;H74&amp;". Material criteria: "&amp;AB74&amp;". Hard constraints: "&amp;Z74&amp;". Evidence threshold: "&amp;I74&amp;IF(EXACT(I74,"CUSTOM")," - "&amp;W74,"")&amp;". Evidence may change: "&amp;K74&amp;". Reopen if "&amp;L74&amp;".","NOT READY - complete or repair the governed canvas before handoff."))</x:f>
      </x:c>
      <x:c r="W74" s="18"/>
      <x:c r="X74" s="18"/>
      <x:c r="Y74" s="24" t="str">
        <x:f>IF(A74="","",IF(OR(EXACT(X74,"YES"),EXACT(X74,"NO")),"VALID","INVALID - QUALITY TOKEN"))</x:f>
      </x:c>
      <x:c r="Z74" s="18"/>
      <x:c r="AA74" s="18" t="str">
        <x:f>IF(A74="","",IF(AT74&lt;&gt;"VALID","NOT READY - ALTERNATIVES",IF(AO74=1,"DIRECT","")&amp;IF(AP74=1,IF(AO74=1,"; ","")&amp;"ADJACENT","")&amp;IF(AQ74=1,IF(SUM(AO74:AP74)&gt;0,"; ","")&amp;"SUBSTITUTE / SERVICE","")&amp;IF(AR74=1,IF(SUM(AO74:AQ74)&gt;0,"; ","")&amp;"INTERNAL BUILD","")&amp;IF(AS74=1,IF(SUM(AO74:AR74)&gt;0,"; ","")&amp;"STATUS QUO","")))</x:f>
      </x:c>
      <x:c r="AB74" s="18" t="str">
        <x:f>IF(A74="","",IF(AH74&lt;&gt;"VALID","NOT READY - CRITERIA",AC74&amp;"; "&amp;AD74&amp;"; "&amp;AE74&amp;IF(AF74&lt;&gt;"","; "&amp;AF74,"")&amp;IF(AG74&lt;&gt;"","; "&amp;AG74,"")))</x:f>
      </x:c>
      <x:c r="AC74" s="18"/>
      <x:c r="AD74" s="18"/>
      <x:c r="AE74" s="18"/>
      <x:c r="AF74" s="18"/>
      <x:c r="AG74" s="18"/>
      <x:c r="AH74" s="24" t="str">
        <x:f>IF(A74="","",IF(AND(AI74&gt;=3,AI74&lt;=5,AJ74&lt;&gt;"",AK74&lt;&gt;"",AL74&lt;&gt;"",S74=AI74,COUNTIF($AJ74:$AN74,AJ74)=1,COUNTIF($AJ74:$AN74,AK74)=1,COUNTIF($AJ74:$AN74,AL74)=1,IF(AM74="",TRUE,COUNTIF($AJ74:$AN74,AM74)=1),IF(AN74="",TRUE,COUNTIF($AJ74:$AN74,AN74)=1),COUNTIFS(CRITERIA!$B$6:$B$205,A74,CRITERIA!$M$6:$M$205,AJ74,CRITERIA!$G$6:$G$205,"YES",CRITERIA!$L$6:$L$205,"VALID")=1,COUNTIFS(CRITERIA!$B$6:$B$205,A74,CRITERIA!$M$6:$M$205,AK74,CRITERIA!$G$6:$G$205,"YES",CRITERIA!$L$6:$L$205,"VALID")=1,COUNTIFS(CRITERIA!$B$6:$B$205,A74,CRITERIA!$M$6:$M$205,AL74,CRITERIA!$G$6:$G$205,"YES",CRITERIA!$L$6:$L$205,"VALID")=1,IF(AM74="",TRUE,COUNTIFS(CRITERIA!$B$6:$B$205,A74,CRITERIA!$M$6:$M$205,AM74,CRITERIA!$G$6:$G$205,"YES",CRITERIA!$L$6:$L$205,"VALID")=1),IF(AN74="",TRUE,COUNTIFS(CRITERIA!$B$6:$B$205,A74,CRITERIA!$M$6:$M$205,AN74,CRITERIA!$G$6:$G$205,"YES",CRITERIA!$L$6:$L$205,"VALID")=1)),"VALID","INVALID - CRITERIA PARITY"))</x:f>
      </x:c>
      <x:c r="AI74" s="24" t="n">
        <x:f>IF(AC74&lt;&gt;"",1,0)+IF(AD74&lt;&gt;"",1,0)+IF(AE74&lt;&gt;"",1,0)+IF(AF74&lt;&gt;"",1,0)+IF(AG74&lt;&gt;"",1,0)</x:f>
        <x:v>0</x:v>
      </x:c>
      <x:c r="AJ74" s="24" t="str">
        <x:f>IF(AC74="","",UPPER(TRIM(AC74)))</x:f>
      </x:c>
      <x:c r="AK74" s="24" t="str">
        <x:f>IF(AD74="","",UPPER(TRIM(AD74)))</x:f>
      </x:c>
      <x:c r="AL74" s="24" t="str">
        <x:f>IF(AE74="","",UPPER(TRIM(AE74)))</x:f>
      </x:c>
      <x:c r="AM74" s="24" t="str">
        <x:f>IF(AF74="","",UPPER(TRIM(AF74)))</x:f>
      </x:c>
      <x:c r="AN74" s="24" t="str">
        <x:f>IF(AG74="","",UPPER(TRIM(AG74)))</x:f>
      </x:c>
      <x:c r="AO74" s="24" t="str">
        <x:f>IF(A74="","",IF(COUNTIFS(ALTERNATIVES!$B$6:$B$205,A74,ALTERNATIVES!$C$6:$C$205,"DIRECT",ALTERNATIVES!$H$6:$H$205,"VALID")&gt;0,1,0))</x:f>
      </x:c>
      <x:c r="AP74" s="24" t="str">
        <x:f>IF(A74="","",IF(COUNTIFS(ALTERNATIVES!$B$6:$B$205,A74,ALTERNATIVES!$C$6:$C$205,"ADJACENT",ALTERNATIVES!$H$6:$H$205,"VALID")&gt;0,1,0))</x:f>
      </x:c>
      <x:c r="AQ74" s="24" t="str">
        <x:f>IF(A74="","",IF(COUNTIFS(ALTERNATIVES!$B$6:$B$205,A74,ALTERNATIVES!$C$6:$C$205,"SUBSTITUTE / SERVICE",ALTERNATIVES!$H$6:$H$205,"VALID")&gt;0,1,0))</x:f>
      </x:c>
      <x:c r="AR74" s="24" t="str">
        <x:f>IF(A74="","",IF(COUNTIFS(ALTERNATIVES!$B$6:$B$205,A74,ALTERNATIVES!$C$6:$C$205,"INTERNAL BUILD",ALTERNATIVES!$H$6:$H$205,"VALID")&gt;0,1,0))</x:f>
      </x:c>
      <x:c r="AS74" s="24" t="str">
        <x:f>IF(A74="","",IF(COUNTIFS(ALTERNATIVES!$B$6:$B$205,A74,ALTERNATIVES!$C$6:$C$205,"STATUS QUO",ALTERNATIVES!$H$6:$H$205,"VALID")&gt;0,1,0))</x:f>
      </x:c>
      <x:c r="AT74" s="24" t="str">
        <x:f>IF(A74="","",IF(R74&gt;=2,"VALID","INVALID - ALTERNATIVE DIVERSITY"))</x:f>
      </x:c>
    </x:row>
    <x:row r="75">
      <x:c r="A75" s="18"/>
      <x:c r="B75" s="18"/>
      <x:c r="C75" s="32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24" t="str">
        <x:f>IF(A75="","",IF(COUNTIF($A$6:$A$205,A75)=1,"VALID","INVALID - DUPLICATE DECISION ID"))</x:f>
      </x:c>
      <x:c r="O75" s="24" t="str">
        <x:f>IF(A75="","",IF(AND(B75&lt;&gt;"",C75&lt;&gt;"",D75&lt;&gt;"",E75&lt;&gt;"",F75&lt;&gt;"",G75&lt;&gt;"",H75&lt;&gt;"",K75&lt;&gt;"",L75&lt;&gt;"",M75&lt;&gt;"",Z75&lt;&gt;"",AC75&lt;&gt;"",AD75&lt;&gt;"",AE75&lt;&gt;""),"VALID","INVALID - REQUIRED FIELD"))</x:f>
      </x:c>
      <x:c r="P75" s="24" t="str">
        <x:f>IF(A75="","",IF(AND(OR(EXACT(I75,"CURRENT ATTRIBUTABLE OBSERVED"),EXACT(I75,"CURRENT ATTRIBUTABLE MIXED"),EXACT(I75,"CUSTOM")),IF(EXACT(I75,"CUSTOM"),W75&lt;&gt;"",TRUE)),"VALID","INVALID - EVIDENCE TOKEN / CUSTOM RULE"))</x:f>
      </x:c>
      <x:c r="Q75" s="24" t="str">
        <x:f>IF(A75="","",IF(OR(EXACT(J75,"YES"),EXACT(J75,"UNCLEAR"),EXACT(J75,"NO")),"VALID","INVALID - ACTION TOKEN"))</x:f>
      </x:c>
      <x:c r="R75" s="24" t="str">
        <x:f>IF(A75="","",SUM(AO75:AS75))</x:f>
      </x:c>
      <x:c r="S75" s="24" t="str">
        <x:f>IF(A75="","",COUNTIFS(CRITERIA!$B$6:$B$205,A75,CRITERIA!$G$6:$G$205,"YES",CRITERIA!$L$6:$L$205,"VALID"))</x:f>
      </x:c>
      <x:c r="T75" s="24" t="str">
        <x:f>IF(A75="","",IF(Q75&lt;&gt;"VALID","REPAIR CANVAS",IF(EXACT(J75,"NO"),"STOP - RESEARCH NOT JUSTIFIED",IF(OR(N75&lt;&gt;"VALID",O75&lt;&gt;"VALID",P75&lt;&gt;"VALID",Y75&lt;&gt;"VALID",AH75&lt;&gt;"VALID",AT75&lt;&gt;"VALID",EXACT(J75,"UNCLEAR"),X75&lt;&gt;"YES"),"REPAIR CANVAS","READY TO RESEARCH"))))</x:f>
      </x:c>
      <x:c r="U75" s="24" t="str">
        <x:f>IF(A75="","",IF(T75="READY TO RESEARCH","Freeze this Decision Contract, then conduct the Evidence Audit.",IF(T75="STOP - RESEARCH NOT JUSTIFIED","State the real purpose of the work or reopen the decision before competitor research.","Repair the named controls before collecting competitor evidence.")))</x:f>
      </x:c>
      <x:c r="V75" s="24" t="str">
        <x:f>IF(A75="","",IF(T75="READY TO RESEARCH","Decision ID "&amp;A75&amp;". By "&amp;TEXT(C75,"yyyy-mm-dd")&amp;", "&amp;B75&amp;" will decide whether to "&amp;D75&amp;" for "&amp;E75&amp;", within "&amp;F75&amp;" and "&amp;G75&amp;". Permitted alternative universe: "&amp;AA75&amp;". Explicit exclusions: "&amp;H75&amp;". Material criteria: "&amp;AB75&amp;". Hard constraints: "&amp;Z75&amp;". Evidence threshold: "&amp;I75&amp;IF(EXACT(I75,"CUSTOM")," - "&amp;W75,"")&amp;". Evidence may change: "&amp;K75&amp;". Reopen if "&amp;L75&amp;".","NOT READY - complete or repair the governed canvas before handoff."))</x:f>
      </x:c>
      <x:c r="W75" s="18"/>
      <x:c r="X75" s="18"/>
      <x:c r="Y75" s="24" t="str">
        <x:f>IF(A75="","",IF(OR(EXACT(X75,"YES"),EXACT(X75,"NO")),"VALID","INVALID - QUALITY TOKEN"))</x:f>
      </x:c>
      <x:c r="Z75" s="18"/>
      <x:c r="AA75" s="18" t="str">
        <x:f>IF(A75="","",IF(AT75&lt;&gt;"VALID","NOT READY - ALTERNATIVES",IF(AO75=1,"DIRECT","")&amp;IF(AP75=1,IF(AO75=1,"; ","")&amp;"ADJACENT","")&amp;IF(AQ75=1,IF(SUM(AO75:AP75)&gt;0,"; ","")&amp;"SUBSTITUTE / SERVICE","")&amp;IF(AR75=1,IF(SUM(AO75:AQ75)&gt;0,"; ","")&amp;"INTERNAL BUILD","")&amp;IF(AS75=1,IF(SUM(AO75:AR75)&gt;0,"; ","")&amp;"STATUS QUO","")))</x:f>
      </x:c>
      <x:c r="AB75" s="18" t="str">
        <x:f>IF(A75="","",IF(AH75&lt;&gt;"VALID","NOT READY - CRITERIA",AC75&amp;"; "&amp;AD75&amp;"; "&amp;AE75&amp;IF(AF75&lt;&gt;"","; "&amp;AF75,"")&amp;IF(AG75&lt;&gt;"","; "&amp;AG75,"")))</x:f>
      </x:c>
      <x:c r="AC75" s="18"/>
      <x:c r="AD75" s="18"/>
      <x:c r="AE75" s="18"/>
      <x:c r="AF75" s="18"/>
      <x:c r="AG75" s="18"/>
      <x:c r="AH75" s="24" t="str">
        <x:f>IF(A75="","",IF(AND(AI75&gt;=3,AI75&lt;=5,AJ75&lt;&gt;"",AK75&lt;&gt;"",AL75&lt;&gt;"",S75=AI75,COUNTIF($AJ75:$AN75,AJ75)=1,COUNTIF($AJ75:$AN75,AK75)=1,COUNTIF($AJ75:$AN75,AL75)=1,IF(AM75="",TRUE,COUNTIF($AJ75:$AN75,AM75)=1),IF(AN75="",TRUE,COUNTIF($AJ75:$AN75,AN75)=1),COUNTIFS(CRITERIA!$B$6:$B$205,A75,CRITERIA!$M$6:$M$205,AJ75,CRITERIA!$G$6:$G$205,"YES",CRITERIA!$L$6:$L$205,"VALID")=1,COUNTIFS(CRITERIA!$B$6:$B$205,A75,CRITERIA!$M$6:$M$205,AK75,CRITERIA!$G$6:$G$205,"YES",CRITERIA!$L$6:$L$205,"VALID")=1,COUNTIFS(CRITERIA!$B$6:$B$205,A75,CRITERIA!$M$6:$M$205,AL75,CRITERIA!$G$6:$G$205,"YES",CRITERIA!$L$6:$L$205,"VALID")=1,IF(AM75="",TRUE,COUNTIFS(CRITERIA!$B$6:$B$205,A75,CRITERIA!$M$6:$M$205,AM75,CRITERIA!$G$6:$G$205,"YES",CRITERIA!$L$6:$L$205,"VALID")=1),IF(AN75="",TRUE,COUNTIFS(CRITERIA!$B$6:$B$205,A75,CRITERIA!$M$6:$M$205,AN75,CRITERIA!$G$6:$G$205,"YES",CRITERIA!$L$6:$L$205,"VALID")=1)),"VALID","INVALID - CRITERIA PARITY"))</x:f>
      </x:c>
      <x:c r="AI75" s="24" t="n">
        <x:f>IF(AC75&lt;&gt;"",1,0)+IF(AD75&lt;&gt;"",1,0)+IF(AE75&lt;&gt;"",1,0)+IF(AF75&lt;&gt;"",1,0)+IF(AG75&lt;&gt;"",1,0)</x:f>
        <x:v>0</x:v>
      </x:c>
      <x:c r="AJ75" s="24" t="str">
        <x:f>IF(AC75="","",UPPER(TRIM(AC75)))</x:f>
      </x:c>
      <x:c r="AK75" s="24" t="str">
        <x:f>IF(AD75="","",UPPER(TRIM(AD75)))</x:f>
      </x:c>
      <x:c r="AL75" s="24" t="str">
        <x:f>IF(AE75="","",UPPER(TRIM(AE75)))</x:f>
      </x:c>
      <x:c r="AM75" s="24" t="str">
        <x:f>IF(AF75="","",UPPER(TRIM(AF75)))</x:f>
      </x:c>
      <x:c r="AN75" s="24" t="str">
        <x:f>IF(AG75="","",UPPER(TRIM(AG75)))</x:f>
      </x:c>
      <x:c r="AO75" s="24" t="str">
        <x:f>IF(A75="","",IF(COUNTIFS(ALTERNATIVES!$B$6:$B$205,A75,ALTERNATIVES!$C$6:$C$205,"DIRECT",ALTERNATIVES!$H$6:$H$205,"VALID")&gt;0,1,0))</x:f>
      </x:c>
      <x:c r="AP75" s="24" t="str">
        <x:f>IF(A75="","",IF(COUNTIFS(ALTERNATIVES!$B$6:$B$205,A75,ALTERNATIVES!$C$6:$C$205,"ADJACENT",ALTERNATIVES!$H$6:$H$205,"VALID")&gt;0,1,0))</x:f>
      </x:c>
      <x:c r="AQ75" s="24" t="str">
        <x:f>IF(A75="","",IF(COUNTIFS(ALTERNATIVES!$B$6:$B$205,A75,ALTERNATIVES!$C$6:$C$205,"SUBSTITUTE / SERVICE",ALTERNATIVES!$H$6:$H$205,"VALID")&gt;0,1,0))</x:f>
      </x:c>
      <x:c r="AR75" s="24" t="str">
        <x:f>IF(A75="","",IF(COUNTIFS(ALTERNATIVES!$B$6:$B$205,A75,ALTERNATIVES!$C$6:$C$205,"INTERNAL BUILD",ALTERNATIVES!$H$6:$H$205,"VALID")&gt;0,1,0))</x:f>
      </x:c>
      <x:c r="AS75" s="24" t="str">
        <x:f>IF(A75="","",IF(COUNTIFS(ALTERNATIVES!$B$6:$B$205,A75,ALTERNATIVES!$C$6:$C$205,"STATUS QUO",ALTERNATIVES!$H$6:$H$205,"VALID")&gt;0,1,0))</x:f>
      </x:c>
      <x:c r="AT75" s="24" t="str">
        <x:f>IF(A75="","",IF(R75&gt;=2,"VALID","INVALID - ALTERNATIVE DIVERSITY"))</x:f>
      </x:c>
    </x:row>
    <x:row r="76">
      <x:c r="A76" s="18"/>
      <x:c r="B76" s="18"/>
      <x:c r="C76" s="32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24" t="str">
        <x:f>IF(A76="","",IF(COUNTIF($A$6:$A$205,A76)=1,"VALID","INVALID - DUPLICATE DECISION ID"))</x:f>
      </x:c>
      <x:c r="O76" s="24" t="str">
        <x:f>IF(A76="","",IF(AND(B76&lt;&gt;"",C76&lt;&gt;"",D76&lt;&gt;"",E76&lt;&gt;"",F76&lt;&gt;"",G76&lt;&gt;"",H76&lt;&gt;"",K76&lt;&gt;"",L76&lt;&gt;"",M76&lt;&gt;"",Z76&lt;&gt;"",AC76&lt;&gt;"",AD76&lt;&gt;"",AE76&lt;&gt;""),"VALID","INVALID - REQUIRED FIELD"))</x:f>
      </x:c>
      <x:c r="P76" s="24" t="str">
        <x:f>IF(A76="","",IF(AND(OR(EXACT(I76,"CURRENT ATTRIBUTABLE OBSERVED"),EXACT(I76,"CURRENT ATTRIBUTABLE MIXED"),EXACT(I76,"CUSTOM")),IF(EXACT(I76,"CUSTOM"),W76&lt;&gt;"",TRUE)),"VALID","INVALID - EVIDENCE TOKEN / CUSTOM RULE"))</x:f>
      </x:c>
      <x:c r="Q76" s="24" t="str">
        <x:f>IF(A76="","",IF(OR(EXACT(J76,"YES"),EXACT(J76,"UNCLEAR"),EXACT(J76,"NO")),"VALID","INVALID - ACTION TOKEN"))</x:f>
      </x:c>
      <x:c r="R76" s="24" t="str">
        <x:f>IF(A76="","",SUM(AO76:AS76))</x:f>
      </x:c>
      <x:c r="S76" s="24" t="str">
        <x:f>IF(A76="","",COUNTIFS(CRITERIA!$B$6:$B$205,A76,CRITERIA!$G$6:$G$205,"YES",CRITERIA!$L$6:$L$205,"VALID"))</x:f>
      </x:c>
      <x:c r="T76" s="24" t="str">
        <x:f>IF(A76="","",IF(Q76&lt;&gt;"VALID","REPAIR CANVAS",IF(EXACT(J76,"NO"),"STOP - RESEARCH NOT JUSTIFIED",IF(OR(N76&lt;&gt;"VALID",O76&lt;&gt;"VALID",P76&lt;&gt;"VALID",Y76&lt;&gt;"VALID",AH76&lt;&gt;"VALID",AT76&lt;&gt;"VALID",EXACT(J76,"UNCLEAR"),X76&lt;&gt;"YES"),"REPAIR CANVAS","READY TO RESEARCH"))))</x:f>
      </x:c>
      <x:c r="U76" s="24" t="str">
        <x:f>IF(A76="","",IF(T76="READY TO RESEARCH","Freeze this Decision Contract, then conduct the Evidence Audit.",IF(T76="STOP - RESEARCH NOT JUSTIFIED","State the real purpose of the work or reopen the decision before competitor research.","Repair the named controls before collecting competitor evidence.")))</x:f>
      </x:c>
      <x:c r="V76" s="24" t="str">
        <x:f>IF(A76="","",IF(T76="READY TO RESEARCH","Decision ID "&amp;A76&amp;". By "&amp;TEXT(C76,"yyyy-mm-dd")&amp;", "&amp;B76&amp;" will decide whether to "&amp;D76&amp;" for "&amp;E76&amp;", within "&amp;F76&amp;" and "&amp;G76&amp;". Permitted alternative universe: "&amp;AA76&amp;". Explicit exclusions: "&amp;H76&amp;". Material criteria: "&amp;AB76&amp;". Hard constraints: "&amp;Z76&amp;". Evidence threshold: "&amp;I76&amp;IF(EXACT(I76,"CUSTOM")," - "&amp;W76,"")&amp;". Evidence may change: "&amp;K76&amp;". Reopen if "&amp;L76&amp;".","NOT READY - complete or repair the governed canvas before handoff."))</x:f>
      </x:c>
      <x:c r="W76" s="18"/>
      <x:c r="X76" s="18"/>
      <x:c r="Y76" s="24" t="str">
        <x:f>IF(A76="","",IF(OR(EXACT(X76,"YES"),EXACT(X76,"NO")),"VALID","INVALID - QUALITY TOKEN"))</x:f>
      </x:c>
      <x:c r="Z76" s="18"/>
      <x:c r="AA76" s="18" t="str">
        <x:f>IF(A76="","",IF(AT76&lt;&gt;"VALID","NOT READY - ALTERNATIVES",IF(AO76=1,"DIRECT","")&amp;IF(AP76=1,IF(AO76=1,"; ","")&amp;"ADJACENT","")&amp;IF(AQ76=1,IF(SUM(AO76:AP76)&gt;0,"; ","")&amp;"SUBSTITUTE / SERVICE","")&amp;IF(AR76=1,IF(SUM(AO76:AQ76)&gt;0,"; ","")&amp;"INTERNAL BUILD","")&amp;IF(AS76=1,IF(SUM(AO76:AR76)&gt;0,"; ","")&amp;"STATUS QUO","")))</x:f>
      </x:c>
      <x:c r="AB76" s="18" t="str">
        <x:f>IF(A76="","",IF(AH76&lt;&gt;"VALID","NOT READY - CRITERIA",AC76&amp;"; "&amp;AD76&amp;"; "&amp;AE76&amp;IF(AF76&lt;&gt;"","; "&amp;AF76,"")&amp;IF(AG76&lt;&gt;"","; "&amp;AG76,"")))</x:f>
      </x:c>
      <x:c r="AC76" s="18"/>
      <x:c r="AD76" s="18"/>
      <x:c r="AE76" s="18"/>
      <x:c r="AF76" s="18"/>
      <x:c r="AG76" s="18"/>
      <x:c r="AH76" s="24" t="str">
        <x:f>IF(A76="","",IF(AND(AI76&gt;=3,AI76&lt;=5,AJ76&lt;&gt;"",AK76&lt;&gt;"",AL76&lt;&gt;"",S76=AI76,COUNTIF($AJ76:$AN76,AJ76)=1,COUNTIF($AJ76:$AN76,AK76)=1,COUNTIF($AJ76:$AN76,AL76)=1,IF(AM76="",TRUE,COUNTIF($AJ76:$AN76,AM76)=1),IF(AN76="",TRUE,COUNTIF($AJ76:$AN76,AN76)=1),COUNTIFS(CRITERIA!$B$6:$B$205,A76,CRITERIA!$M$6:$M$205,AJ76,CRITERIA!$G$6:$G$205,"YES",CRITERIA!$L$6:$L$205,"VALID")=1,COUNTIFS(CRITERIA!$B$6:$B$205,A76,CRITERIA!$M$6:$M$205,AK76,CRITERIA!$G$6:$G$205,"YES",CRITERIA!$L$6:$L$205,"VALID")=1,COUNTIFS(CRITERIA!$B$6:$B$205,A76,CRITERIA!$M$6:$M$205,AL76,CRITERIA!$G$6:$G$205,"YES",CRITERIA!$L$6:$L$205,"VALID")=1,IF(AM76="",TRUE,COUNTIFS(CRITERIA!$B$6:$B$205,A76,CRITERIA!$M$6:$M$205,AM76,CRITERIA!$G$6:$G$205,"YES",CRITERIA!$L$6:$L$205,"VALID")=1),IF(AN76="",TRUE,COUNTIFS(CRITERIA!$B$6:$B$205,A76,CRITERIA!$M$6:$M$205,AN76,CRITERIA!$G$6:$G$205,"YES",CRITERIA!$L$6:$L$205,"VALID")=1)),"VALID","INVALID - CRITERIA PARITY"))</x:f>
      </x:c>
      <x:c r="AI76" s="24" t="n">
        <x:f>IF(AC76&lt;&gt;"",1,0)+IF(AD76&lt;&gt;"",1,0)+IF(AE76&lt;&gt;"",1,0)+IF(AF76&lt;&gt;"",1,0)+IF(AG76&lt;&gt;"",1,0)</x:f>
        <x:v>0</x:v>
      </x:c>
      <x:c r="AJ76" s="24" t="str">
        <x:f>IF(AC76="","",UPPER(TRIM(AC76)))</x:f>
      </x:c>
      <x:c r="AK76" s="24" t="str">
        <x:f>IF(AD76="","",UPPER(TRIM(AD76)))</x:f>
      </x:c>
      <x:c r="AL76" s="24" t="str">
        <x:f>IF(AE76="","",UPPER(TRIM(AE76)))</x:f>
      </x:c>
      <x:c r="AM76" s="24" t="str">
        <x:f>IF(AF76="","",UPPER(TRIM(AF76)))</x:f>
      </x:c>
      <x:c r="AN76" s="24" t="str">
        <x:f>IF(AG76="","",UPPER(TRIM(AG76)))</x:f>
      </x:c>
      <x:c r="AO76" s="24" t="str">
        <x:f>IF(A76="","",IF(COUNTIFS(ALTERNATIVES!$B$6:$B$205,A76,ALTERNATIVES!$C$6:$C$205,"DIRECT",ALTERNATIVES!$H$6:$H$205,"VALID")&gt;0,1,0))</x:f>
      </x:c>
      <x:c r="AP76" s="24" t="str">
        <x:f>IF(A76="","",IF(COUNTIFS(ALTERNATIVES!$B$6:$B$205,A76,ALTERNATIVES!$C$6:$C$205,"ADJACENT",ALTERNATIVES!$H$6:$H$205,"VALID")&gt;0,1,0))</x:f>
      </x:c>
      <x:c r="AQ76" s="24" t="str">
        <x:f>IF(A76="","",IF(COUNTIFS(ALTERNATIVES!$B$6:$B$205,A76,ALTERNATIVES!$C$6:$C$205,"SUBSTITUTE / SERVICE",ALTERNATIVES!$H$6:$H$205,"VALID")&gt;0,1,0))</x:f>
      </x:c>
      <x:c r="AR76" s="24" t="str">
        <x:f>IF(A76="","",IF(COUNTIFS(ALTERNATIVES!$B$6:$B$205,A76,ALTERNATIVES!$C$6:$C$205,"INTERNAL BUILD",ALTERNATIVES!$H$6:$H$205,"VALID")&gt;0,1,0))</x:f>
      </x:c>
      <x:c r="AS76" s="24" t="str">
        <x:f>IF(A76="","",IF(COUNTIFS(ALTERNATIVES!$B$6:$B$205,A76,ALTERNATIVES!$C$6:$C$205,"STATUS QUO",ALTERNATIVES!$H$6:$H$205,"VALID")&gt;0,1,0))</x:f>
      </x:c>
      <x:c r="AT76" s="24" t="str">
        <x:f>IF(A76="","",IF(R76&gt;=2,"VALID","INVALID - ALTERNATIVE DIVERSITY"))</x:f>
      </x:c>
    </x:row>
    <x:row r="77">
      <x:c r="A77" s="18"/>
      <x:c r="B77" s="18"/>
      <x:c r="C77" s="32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24" t="str">
        <x:f>IF(A77="","",IF(COUNTIF($A$6:$A$205,A77)=1,"VALID","INVALID - DUPLICATE DECISION ID"))</x:f>
      </x:c>
      <x:c r="O77" s="24" t="str">
        <x:f>IF(A77="","",IF(AND(B77&lt;&gt;"",C77&lt;&gt;"",D77&lt;&gt;"",E77&lt;&gt;"",F77&lt;&gt;"",G77&lt;&gt;"",H77&lt;&gt;"",K77&lt;&gt;"",L77&lt;&gt;"",M77&lt;&gt;"",Z77&lt;&gt;"",AC77&lt;&gt;"",AD77&lt;&gt;"",AE77&lt;&gt;""),"VALID","INVALID - REQUIRED FIELD"))</x:f>
      </x:c>
      <x:c r="P77" s="24" t="str">
        <x:f>IF(A77="","",IF(AND(OR(EXACT(I77,"CURRENT ATTRIBUTABLE OBSERVED"),EXACT(I77,"CURRENT ATTRIBUTABLE MIXED"),EXACT(I77,"CUSTOM")),IF(EXACT(I77,"CUSTOM"),W77&lt;&gt;"",TRUE)),"VALID","INVALID - EVIDENCE TOKEN / CUSTOM RULE"))</x:f>
      </x:c>
      <x:c r="Q77" s="24" t="str">
        <x:f>IF(A77="","",IF(OR(EXACT(J77,"YES"),EXACT(J77,"UNCLEAR"),EXACT(J77,"NO")),"VALID","INVALID - ACTION TOKEN"))</x:f>
      </x:c>
      <x:c r="R77" s="24" t="str">
        <x:f>IF(A77="","",SUM(AO77:AS77))</x:f>
      </x:c>
      <x:c r="S77" s="24" t="str">
        <x:f>IF(A77="","",COUNTIFS(CRITERIA!$B$6:$B$205,A77,CRITERIA!$G$6:$G$205,"YES",CRITERIA!$L$6:$L$205,"VALID"))</x:f>
      </x:c>
      <x:c r="T77" s="24" t="str">
        <x:f>IF(A77="","",IF(Q77&lt;&gt;"VALID","REPAIR CANVAS",IF(EXACT(J77,"NO"),"STOP - RESEARCH NOT JUSTIFIED",IF(OR(N77&lt;&gt;"VALID",O77&lt;&gt;"VALID",P77&lt;&gt;"VALID",Y77&lt;&gt;"VALID",AH77&lt;&gt;"VALID",AT77&lt;&gt;"VALID",EXACT(J77,"UNCLEAR"),X77&lt;&gt;"YES"),"REPAIR CANVAS","READY TO RESEARCH"))))</x:f>
      </x:c>
      <x:c r="U77" s="24" t="str">
        <x:f>IF(A77="","",IF(T77="READY TO RESEARCH","Freeze this Decision Contract, then conduct the Evidence Audit.",IF(T77="STOP - RESEARCH NOT JUSTIFIED","State the real purpose of the work or reopen the decision before competitor research.","Repair the named controls before collecting competitor evidence.")))</x:f>
      </x:c>
      <x:c r="V77" s="24" t="str">
        <x:f>IF(A77="","",IF(T77="READY TO RESEARCH","Decision ID "&amp;A77&amp;". By "&amp;TEXT(C77,"yyyy-mm-dd")&amp;", "&amp;B77&amp;" will decide whether to "&amp;D77&amp;" for "&amp;E77&amp;", within "&amp;F77&amp;" and "&amp;G77&amp;". Permitted alternative universe: "&amp;AA77&amp;". Explicit exclusions: "&amp;H77&amp;". Material criteria: "&amp;AB77&amp;". Hard constraints: "&amp;Z77&amp;". Evidence threshold: "&amp;I77&amp;IF(EXACT(I77,"CUSTOM")," - "&amp;W77,"")&amp;". Evidence may change: "&amp;K77&amp;". Reopen if "&amp;L77&amp;".","NOT READY - complete or repair the governed canvas before handoff."))</x:f>
      </x:c>
      <x:c r="W77" s="18"/>
      <x:c r="X77" s="18"/>
      <x:c r="Y77" s="24" t="str">
        <x:f>IF(A77="","",IF(OR(EXACT(X77,"YES"),EXACT(X77,"NO")),"VALID","INVALID - QUALITY TOKEN"))</x:f>
      </x:c>
      <x:c r="Z77" s="18"/>
      <x:c r="AA77" s="18" t="str">
        <x:f>IF(A77="","",IF(AT77&lt;&gt;"VALID","NOT READY - ALTERNATIVES",IF(AO77=1,"DIRECT","")&amp;IF(AP77=1,IF(AO77=1,"; ","")&amp;"ADJACENT","")&amp;IF(AQ77=1,IF(SUM(AO77:AP77)&gt;0,"; ","")&amp;"SUBSTITUTE / SERVICE","")&amp;IF(AR77=1,IF(SUM(AO77:AQ77)&gt;0,"; ","")&amp;"INTERNAL BUILD","")&amp;IF(AS77=1,IF(SUM(AO77:AR77)&gt;0,"; ","")&amp;"STATUS QUO","")))</x:f>
      </x:c>
      <x:c r="AB77" s="18" t="str">
        <x:f>IF(A77="","",IF(AH77&lt;&gt;"VALID","NOT READY - CRITERIA",AC77&amp;"; "&amp;AD77&amp;"; "&amp;AE77&amp;IF(AF77&lt;&gt;"","; "&amp;AF77,"")&amp;IF(AG77&lt;&gt;"","; "&amp;AG77,"")))</x:f>
      </x:c>
      <x:c r="AC77" s="18"/>
      <x:c r="AD77" s="18"/>
      <x:c r="AE77" s="18"/>
      <x:c r="AF77" s="18"/>
      <x:c r="AG77" s="18"/>
      <x:c r="AH77" s="24" t="str">
        <x:f>IF(A77="","",IF(AND(AI77&gt;=3,AI77&lt;=5,AJ77&lt;&gt;"",AK77&lt;&gt;"",AL77&lt;&gt;"",S77=AI77,COUNTIF($AJ77:$AN77,AJ77)=1,COUNTIF($AJ77:$AN77,AK77)=1,COUNTIF($AJ77:$AN77,AL77)=1,IF(AM77="",TRUE,COUNTIF($AJ77:$AN77,AM77)=1),IF(AN77="",TRUE,COUNTIF($AJ77:$AN77,AN77)=1),COUNTIFS(CRITERIA!$B$6:$B$205,A77,CRITERIA!$M$6:$M$205,AJ77,CRITERIA!$G$6:$G$205,"YES",CRITERIA!$L$6:$L$205,"VALID")=1,COUNTIFS(CRITERIA!$B$6:$B$205,A77,CRITERIA!$M$6:$M$205,AK77,CRITERIA!$G$6:$G$205,"YES",CRITERIA!$L$6:$L$205,"VALID")=1,COUNTIFS(CRITERIA!$B$6:$B$205,A77,CRITERIA!$M$6:$M$205,AL77,CRITERIA!$G$6:$G$205,"YES",CRITERIA!$L$6:$L$205,"VALID")=1,IF(AM77="",TRUE,COUNTIFS(CRITERIA!$B$6:$B$205,A77,CRITERIA!$M$6:$M$205,AM77,CRITERIA!$G$6:$G$205,"YES",CRITERIA!$L$6:$L$205,"VALID")=1),IF(AN77="",TRUE,COUNTIFS(CRITERIA!$B$6:$B$205,A77,CRITERIA!$M$6:$M$205,AN77,CRITERIA!$G$6:$G$205,"YES",CRITERIA!$L$6:$L$205,"VALID")=1)),"VALID","INVALID - CRITERIA PARITY"))</x:f>
      </x:c>
      <x:c r="AI77" s="24" t="n">
        <x:f>IF(AC77&lt;&gt;"",1,0)+IF(AD77&lt;&gt;"",1,0)+IF(AE77&lt;&gt;"",1,0)+IF(AF77&lt;&gt;"",1,0)+IF(AG77&lt;&gt;"",1,0)</x:f>
        <x:v>0</x:v>
      </x:c>
      <x:c r="AJ77" s="24" t="str">
        <x:f>IF(AC77="","",UPPER(TRIM(AC77)))</x:f>
      </x:c>
      <x:c r="AK77" s="24" t="str">
        <x:f>IF(AD77="","",UPPER(TRIM(AD77)))</x:f>
      </x:c>
      <x:c r="AL77" s="24" t="str">
        <x:f>IF(AE77="","",UPPER(TRIM(AE77)))</x:f>
      </x:c>
      <x:c r="AM77" s="24" t="str">
        <x:f>IF(AF77="","",UPPER(TRIM(AF77)))</x:f>
      </x:c>
      <x:c r="AN77" s="24" t="str">
        <x:f>IF(AG77="","",UPPER(TRIM(AG77)))</x:f>
      </x:c>
      <x:c r="AO77" s="24" t="str">
        <x:f>IF(A77="","",IF(COUNTIFS(ALTERNATIVES!$B$6:$B$205,A77,ALTERNATIVES!$C$6:$C$205,"DIRECT",ALTERNATIVES!$H$6:$H$205,"VALID")&gt;0,1,0))</x:f>
      </x:c>
      <x:c r="AP77" s="24" t="str">
        <x:f>IF(A77="","",IF(COUNTIFS(ALTERNATIVES!$B$6:$B$205,A77,ALTERNATIVES!$C$6:$C$205,"ADJACENT",ALTERNATIVES!$H$6:$H$205,"VALID")&gt;0,1,0))</x:f>
      </x:c>
      <x:c r="AQ77" s="24" t="str">
        <x:f>IF(A77="","",IF(COUNTIFS(ALTERNATIVES!$B$6:$B$205,A77,ALTERNATIVES!$C$6:$C$205,"SUBSTITUTE / SERVICE",ALTERNATIVES!$H$6:$H$205,"VALID")&gt;0,1,0))</x:f>
      </x:c>
      <x:c r="AR77" s="24" t="str">
        <x:f>IF(A77="","",IF(COUNTIFS(ALTERNATIVES!$B$6:$B$205,A77,ALTERNATIVES!$C$6:$C$205,"INTERNAL BUILD",ALTERNATIVES!$H$6:$H$205,"VALID")&gt;0,1,0))</x:f>
      </x:c>
      <x:c r="AS77" s="24" t="str">
        <x:f>IF(A77="","",IF(COUNTIFS(ALTERNATIVES!$B$6:$B$205,A77,ALTERNATIVES!$C$6:$C$205,"STATUS QUO",ALTERNATIVES!$H$6:$H$205,"VALID")&gt;0,1,0))</x:f>
      </x:c>
      <x:c r="AT77" s="24" t="str">
        <x:f>IF(A77="","",IF(R77&gt;=2,"VALID","INVALID - ALTERNATIVE DIVERSITY"))</x:f>
      </x:c>
    </x:row>
    <x:row r="78">
      <x:c r="A78" s="18"/>
      <x:c r="B78" s="18"/>
      <x:c r="C78" s="32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24" t="str">
        <x:f>IF(A78="","",IF(COUNTIF($A$6:$A$205,A78)=1,"VALID","INVALID - DUPLICATE DECISION ID"))</x:f>
      </x:c>
      <x:c r="O78" s="24" t="str">
        <x:f>IF(A78="","",IF(AND(B78&lt;&gt;"",C78&lt;&gt;"",D78&lt;&gt;"",E78&lt;&gt;"",F78&lt;&gt;"",G78&lt;&gt;"",H78&lt;&gt;"",K78&lt;&gt;"",L78&lt;&gt;"",M78&lt;&gt;"",Z78&lt;&gt;"",AC78&lt;&gt;"",AD78&lt;&gt;"",AE78&lt;&gt;""),"VALID","INVALID - REQUIRED FIELD"))</x:f>
      </x:c>
      <x:c r="P78" s="24" t="str">
        <x:f>IF(A78="","",IF(AND(OR(EXACT(I78,"CURRENT ATTRIBUTABLE OBSERVED"),EXACT(I78,"CURRENT ATTRIBUTABLE MIXED"),EXACT(I78,"CUSTOM")),IF(EXACT(I78,"CUSTOM"),W78&lt;&gt;"",TRUE)),"VALID","INVALID - EVIDENCE TOKEN / CUSTOM RULE"))</x:f>
      </x:c>
      <x:c r="Q78" s="24" t="str">
        <x:f>IF(A78="","",IF(OR(EXACT(J78,"YES"),EXACT(J78,"UNCLEAR"),EXACT(J78,"NO")),"VALID","INVALID - ACTION TOKEN"))</x:f>
      </x:c>
      <x:c r="R78" s="24" t="str">
        <x:f>IF(A78="","",SUM(AO78:AS78))</x:f>
      </x:c>
      <x:c r="S78" s="24" t="str">
        <x:f>IF(A78="","",COUNTIFS(CRITERIA!$B$6:$B$205,A78,CRITERIA!$G$6:$G$205,"YES",CRITERIA!$L$6:$L$205,"VALID"))</x:f>
      </x:c>
      <x:c r="T78" s="24" t="str">
        <x:f>IF(A78="","",IF(Q78&lt;&gt;"VALID","REPAIR CANVAS",IF(EXACT(J78,"NO"),"STOP - RESEARCH NOT JUSTIFIED",IF(OR(N78&lt;&gt;"VALID",O78&lt;&gt;"VALID",P78&lt;&gt;"VALID",Y78&lt;&gt;"VALID",AH78&lt;&gt;"VALID",AT78&lt;&gt;"VALID",EXACT(J78,"UNCLEAR"),X78&lt;&gt;"YES"),"REPAIR CANVAS","READY TO RESEARCH"))))</x:f>
      </x:c>
      <x:c r="U78" s="24" t="str">
        <x:f>IF(A78="","",IF(T78="READY TO RESEARCH","Freeze this Decision Contract, then conduct the Evidence Audit.",IF(T78="STOP - RESEARCH NOT JUSTIFIED","State the real purpose of the work or reopen the decision before competitor research.","Repair the named controls before collecting competitor evidence.")))</x:f>
      </x:c>
      <x:c r="V78" s="24" t="str">
        <x:f>IF(A78="","",IF(T78="READY TO RESEARCH","Decision ID "&amp;A78&amp;". By "&amp;TEXT(C78,"yyyy-mm-dd")&amp;", "&amp;B78&amp;" will decide whether to "&amp;D78&amp;" for "&amp;E78&amp;", within "&amp;F78&amp;" and "&amp;G78&amp;". Permitted alternative universe: "&amp;AA78&amp;". Explicit exclusions: "&amp;H78&amp;". Material criteria: "&amp;AB78&amp;". Hard constraints: "&amp;Z78&amp;". Evidence threshold: "&amp;I78&amp;IF(EXACT(I78,"CUSTOM")," - "&amp;W78,"")&amp;". Evidence may change: "&amp;K78&amp;". Reopen if "&amp;L78&amp;".","NOT READY - complete or repair the governed canvas before handoff."))</x:f>
      </x:c>
      <x:c r="W78" s="18"/>
      <x:c r="X78" s="18"/>
      <x:c r="Y78" s="24" t="str">
        <x:f>IF(A78="","",IF(OR(EXACT(X78,"YES"),EXACT(X78,"NO")),"VALID","INVALID - QUALITY TOKEN"))</x:f>
      </x:c>
      <x:c r="Z78" s="18"/>
      <x:c r="AA78" s="18" t="str">
        <x:f>IF(A78="","",IF(AT78&lt;&gt;"VALID","NOT READY - ALTERNATIVES",IF(AO78=1,"DIRECT","")&amp;IF(AP78=1,IF(AO78=1,"; ","")&amp;"ADJACENT","")&amp;IF(AQ78=1,IF(SUM(AO78:AP78)&gt;0,"; ","")&amp;"SUBSTITUTE / SERVICE","")&amp;IF(AR78=1,IF(SUM(AO78:AQ78)&gt;0,"; ","")&amp;"INTERNAL BUILD","")&amp;IF(AS78=1,IF(SUM(AO78:AR78)&gt;0,"; ","")&amp;"STATUS QUO","")))</x:f>
      </x:c>
      <x:c r="AB78" s="18" t="str">
        <x:f>IF(A78="","",IF(AH78&lt;&gt;"VALID","NOT READY - CRITERIA",AC78&amp;"; "&amp;AD78&amp;"; "&amp;AE78&amp;IF(AF78&lt;&gt;"","; "&amp;AF78,"")&amp;IF(AG78&lt;&gt;"","; "&amp;AG78,"")))</x:f>
      </x:c>
      <x:c r="AC78" s="18"/>
      <x:c r="AD78" s="18"/>
      <x:c r="AE78" s="18"/>
      <x:c r="AF78" s="18"/>
      <x:c r="AG78" s="18"/>
      <x:c r="AH78" s="24" t="str">
        <x:f>IF(A78="","",IF(AND(AI78&gt;=3,AI78&lt;=5,AJ78&lt;&gt;"",AK78&lt;&gt;"",AL78&lt;&gt;"",S78=AI78,COUNTIF($AJ78:$AN78,AJ78)=1,COUNTIF($AJ78:$AN78,AK78)=1,COUNTIF($AJ78:$AN78,AL78)=1,IF(AM78="",TRUE,COUNTIF($AJ78:$AN78,AM78)=1),IF(AN78="",TRUE,COUNTIF($AJ78:$AN78,AN78)=1),COUNTIFS(CRITERIA!$B$6:$B$205,A78,CRITERIA!$M$6:$M$205,AJ78,CRITERIA!$G$6:$G$205,"YES",CRITERIA!$L$6:$L$205,"VALID")=1,COUNTIFS(CRITERIA!$B$6:$B$205,A78,CRITERIA!$M$6:$M$205,AK78,CRITERIA!$G$6:$G$205,"YES",CRITERIA!$L$6:$L$205,"VALID")=1,COUNTIFS(CRITERIA!$B$6:$B$205,A78,CRITERIA!$M$6:$M$205,AL78,CRITERIA!$G$6:$G$205,"YES",CRITERIA!$L$6:$L$205,"VALID")=1,IF(AM78="",TRUE,COUNTIFS(CRITERIA!$B$6:$B$205,A78,CRITERIA!$M$6:$M$205,AM78,CRITERIA!$G$6:$G$205,"YES",CRITERIA!$L$6:$L$205,"VALID")=1),IF(AN78="",TRUE,COUNTIFS(CRITERIA!$B$6:$B$205,A78,CRITERIA!$M$6:$M$205,AN78,CRITERIA!$G$6:$G$205,"YES",CRITERIA!$L$6:$L$205,"VALID")=1)),"VALID","INVALID - CRITERIA PARITY"))</x:f>
      </x:c>
      <x:c r="AI78" s="24" t="n">
        <x:f>IF(AC78&lt;&gt;"",1,0)+IF(AD78&lt;&gt;"",1,0)+IF(AE78&lt;&gt;"",1,0)+IF(AF78&lt;&gt;"",1,0)+IF(AG78&lt;&gt;"",1,0)</x:f>
        <x:v>0</x:v>
      </x:c>
      <x:c r="AJ78" s="24" t="str">
        <x:f>IF(AC78="","",UPPER(TRIM(AC78)))</x:f>
      </x:c>
      <x:c r="AK78" s="24" t="str">
        <x:f>IF(AD78="","",UPPER(TRIM(AD78)))</x:f>
      </x:c>
      <x:c r="AL78" s="24" t="str">
        <x:f>IF(AE78="","",UPPER(TRIM(AE78)))</x:f>
      </x:c>
      <x:c r="AM78" s="24" t="str">
        <x:f>IF(AF78="","",UPPER(TRIM(AF78)))</x:f>
      </x:c>
      <x:c r="AN78" s="24" t="str">
        <x:f>IF(AG78="","",UPPER(TRIM(AG78)))</x:f>
      </x:c>
      <x:c r="AO78" s="24" t="str">
        <x:f>IF(A78="","",IF(COUNTIFS(ALTERNATIVES!$B$6:$B$205,A78,ALTERNATIVES!$C$6:$C$205,"DIRECT",ALTERNATIVES!$H$6:$H$205,"VALID")&gt;0,1,0))</x:f>
      </x:c>
      <x:c r="AP78" s="24" t="str">
        <x:f>IF(A78="","",IF(COUNTIFS(ALTERNATIVES!$B$6:$B$205,A78,ALTERNATIVES!$C$6:$C$205,"ADJACENT",ALTERNATIVES!$H$6:$H$205,"VALID")&gt;0,1,0))</x:f>
      </x:c>
      <x:c r="AQ78" s="24" t="str">
        <x:f>IF(A78="","",IF(COUNTIFS(ALTERNATIVES!$B$6:$B$205,A78,ALTERNATIVES!$C$6:$C$205,"SUBSTITUTE / SERVICE",ALTERNATIVES!$H$6:$H$205,"VALID")&gt;0,1,0))</x:f>
      </x:c>
      <x:c r="AR78" s="24" t="str">
        <x:f>IF(A78="","",IF(COUNTIFS(ALTERNATIVES!$B$6:$B$205,A78,ALTERNATIVES!$C$6:$C$205,"INTERNAL BUILD",ALTERNATIVES!$H$6:$H$205,"VALID")&gt;0,1,0))</x:f>
      </x:c>
      <x:c r="AS78" s="24" t="str">
        <x:f>IF(A78="","",IF(COUNTIFS(ALTERNATIVES!$B$6:$B$205,A78,ALTERNATIVES!$C$6:$C$205,"STATUS QUO",ALTERNATIVES!$H$6:$H$205,"VALID")&gt;0,1,0))</x:f>
      </x:c>
      <x:c r="AT78" s="24" t="str">
        <x:f>IF(A78="","",IF(R78&gt;=2,"VALID","INVALID - ALTERNATIVE DIVERSITY"))</x:f>
      </x:c>
    </x:row>
    <x:row r="79">
      <x:c r="A79" s="18"/>
      <x:c r="B79" s="18"/>
      <x:c r="C79" s="32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24" t="str">
        <x:f>IF(A79="","",IF(COUNTIF($A$6:$A$205,A79)=1,"VALID","INVALID - DUPLICATE DECISION ID"))</x:f>
      </x:c>
      <x:c r="O79" s="24" t="str">
        <x:f>IF(A79="","",IF(AND(B79&lt;&gt;"",C79&lt;&gt;"",D79&lt;&gt;"",E79&lt;&gt;"",F79&lt;&gt;"",G79&lt;&gt;"",H79&lt;&gt;"",K79&lt;&gt;"",L79&lt;&gt;"",M79&lt;&gt;"",Z79&lt;&gt;"",AC79&lt;&gt;"",AD79&lt;&gt;"",AE79&lt;&gt;""),"VALID","INVALID - REQUIRED FIELD"))</x:f>
      </x:c>
      <x:c r="P79" s="24" t="str">
        <x:f>IF(A79="","",IF(AND(OR(EXACT(I79,"CURRENT ATTRIBUTABLE OBSERVED"),EXACT(I79,"CURRENT ATTRIBUTABLE MIXED"),EXACT(I79,"CUSTOM")),IF(EXACT(I79,"CUSTOM"),W79&lt;&gt;"",TRUE)),"VALID","INVALID - EVIDENCE TOKEN / CUSTOM RULE"))</x:f>
      </x:c>
      <x:c r="Q79" s="24" t="str">
        <x:f>IF(A79="","",IF(OR(EXACT(J79,"YES"),EXACT(J79,"UNCLEAR"),EXACT(J79,"NO")),"VALID","INVALID - ACTION TOKEN"))</x:f>
      </x:c>
      <x:c r="R79" s="24" t="str">
        <x:f>IF(A79="","",SUM(AO79:AS79))</x:f>
      </x:c>
      <x:c r="S79" s="24" t="str">
        <x:f>IF(A79="","",COUNTIFS(CRITERIA!$B$6:$B$205,A79,CRITERIA!$G$6:$G$205,"YES",CRITERIA!$L$6:$L$205,"VALID"))</x:f>
      </x:c>
      <x:c r="T79" s="24" t="str">
        <x:f>IF(A79="","",IF(Q79&lt;&gt;"VALID","REPAIR CANVAS",IF(EXACT(J79,"NO"),"STOP - RESEARCH NOT JUSTIFIED",IF(OR(N79&lt;&gt;"VALID",O79&lt;&gt;"VALID",P79&lt;&gt;"VALID",Y79&lt;&gt;"VALID",AH79&lt;&gt;"VALID",AT79&lt;&gt;"VALID",EXACT(J79,"UNCLEAR"),X79&lt;&gt;"YES"),"REPAIR CANVAS","READY TO RESEARCH"))))</x:f>
      </x:c>
      <x:c r="U79" s="24" t="str">
        <x:f>IF(A79="","",IF(T79="READY TO RESEARCH","Freeze this Decision Contract, then conduct the Evidence Audit.",IF(T79="STOP - RESEARCH NOT JUSTIFIED","State the real purpose of the work or reopen the decision before competitor research.","Repair the named controls before collecting competitor evidence.")))</x:f>
      </x:c>
      <x:c r="V79" s="24" t="str">
        <x:f>IF(A79="","",IF(T79="READY TO RESEARCH","Decision ID "&amp;A79&amp;". By "&amp;TEXT(C79,"yyyy-mm-dd")&amp;", "&amp;B79&amp;" will decide whether to "&amp;D79&amp;" for "&amp;E79&amp;", within "&amp;F79&amp;" and "&amp;G79&amp;". Permitted alternative universe: "&amp;AA79&amp;". Explicit exclusions: "&amp;H79&amp;". Material criteria: "&amp;AB79&amp;". Hard constraints: "&amp;Z79&amp;". Evidence threshold: "&amp;I79&amp;IF(EXACT(I79,"CUSTOM")," - "&amp;W79,"")&amp;". Evidence may change: "&amp;K79&amp;". Reopen if "&amp;L79&amp;".","NOT READY - complete or repair the governed canvas before handoff."))</x:f>
      </x:c>
      <x:c r="W79" s="18"/>
      <x:c r="X79" s="18"/>
      <x:c r="Y79" s="24" t="str">
        <x:f>IF(A79="","",IF(OR(EXACT(X79,"YES"),EXACT(X79,"NO")),"VALID","INVALID - QUALITY TOKEN"))</x:f>
      </x:c>
      <x:c r="Z79" s="18"/>
      <x:c r="AA79" s="18" t="str">
        <x:f>IF(A79="","",IF(AT79&lt;&gt;"VALID","NOT READY - ALTERNATIVES",IF(AO79=1,"DIRECT","")&amp;IF(AP79=1,IF(AO79=1,"; ","")&amp;"ADJACENT","")&amp;IF(AQ79=1,IF(SUM(AO79:AP79)&gt;0,"; ","")&amp;"SUBSTITUTE / SERVICE","")&amp;IF(AR79=1,IF(SUM(AO79:AQ79)&gt;0,"; ","")&amp;"INTERNAL BUILD","")&amp;IF(AS79=1,IF(SUM(AO79:AR79)&gt;0,"; ","")&amp;"STATUS QUO","")))</x:f>
      </x:c>
      <x:c r="AB79" s="18" t="str">
        <x:f>IF(A79="","",IF(AH79&lt;&gt;"VALID","NOT READY - CRITERIA",AC79&amp;"; "&amp;AD79&amp;"; "&amp;AE79&amp;IF(AF79&lt;&gt;"","; "&amp;AF79,"")&amp;IF(AG79&lt;&gt;"","; "&amp;AG79,"")))</x:f>
      </x:c>
      <x:c r="AC79" s="18"/>
      <x:c r="AD79" s="18"/>
      <x:c r="AE79" s="18"/>
      <x:c r="AF79" s="18"/>
      <x:c r="AG79" s="18"/>
      <x:c r="AH79" s="24" t="str">
        <x:f>IF(A79="","",IF(AND(AI79&gt;=3,AI79&lt;=5,AJ79&lt;&gt;"",AK79&lt;&gt;"",AL79&lt;&gt;"",S79=AI79,COUNTIF($AJ79:$AN79,AJ79)=1,COUNTIF($AJ79:$AN79,AK79)=1,COUNTIF($AJ79:$AN79,AL79)=1,IF(AM79="",TRUE,COUNTIF($AJ79:$AN79,AM79)=1),IF(AN79="",TRUE,COUNTIF($AJ79:$AN79,AN79)=1),COUNTIFS(CRITERIA!$B$6:$B$205,A79,CRITERIA!$M$6:$M$205,AJ79,CRITERIA!$G$6:$G$205,"YES",CRITERIA!$L$6:$L$205,"VALID")=1,COUNTIFS(CRITERIA!$B$6:$B$205,A79,CRITERIA!$M$6:$M$205,AK79,CRITERIA!$G$6:$G$205,"YES",CRITERIA!$L$6:$L$205,"VALID")=1,COUNTIFS(CRITERIA!$B$6:$B$205,A79,CRITERIA!$M$6:$M$205,AL79,CRITERIA!$G$6:$G$205,"YES",CRITERIA!$L$6:$L$205,"VALID")=1,IF(AM79="",TRUE,COUNTIFS(CRITERIA!$B$6:$B$205,A79,CRITERIA!$M$6:$M$205,AM79,CRITERIA!$G$6:$G$205,"YES",CRITERIA!$L$6:$L$205,"VALID")=1),IF(AN79="",TRUE,COUNTIFS(CRITERIA!$B$6:$B$205,A79,CRITERIA!$M$6:$M$205,AN79,CRITERIA!$G$6:$G$205,"YES",CRITERIA!$L$6:$L$205,"VALID")=1)),"VALID","INVALID - CRITERIA PARITY"))</x:f>
      </x:c>
      <x:c r="AI79" s="24" t="n">
        <x:f>IF(AC79&lt;&gt;"",1,0)+IF(AD79&lt;&gt;"",1,0)+IF(AE79&lt;&gt;"",1,0)+IF(AF79&lt;&gt;"",1,0)+IF(AG79&lt;&gt;"",1,0)</x:f>
        <x:v>0</x:v>
      </x:c>
      <x:c r="AJ79" s="24" t="str">
        <x:f>IF(AC79="","",UPPER(TRIM(AC79)))</x:f>
      </x:c>
      <x:c r="AK79" s="24" t="str">
        <x:f>IF(AD79="","",UPPER(TRIM(AD79)))</x:f>
      </x:c>
      <x:c r="AL79" s="24" t="str">
        <x:f>IF(AE79="","",UPPER(TRIM(AE79)))</x:f>
      </x:c>
      <x:c r="AM79" s="24" t="str">
        <x:f>IF(AF79="","",UPPER(TRIM(AF79)))</x:f>
      </x:c>
      <x:c r="AN79" s="24" t="str">
        <x:f>IF(AG79="","",UPPER(TRIM(AG79)))</x:f>
      </x:c>
      <x:c r="AO79" s="24" t="str">
        <x:f>IF(A79="","",IF(COUNTIFS(ALTERNATIVES!$B$6:$B$205,A79,ALTERNATIVES!$C$6:$C$205,"DIRECT",ALTERNATIVES!$H$6:$H$205,"VALID")&gt;0,1,0))</x:f>
      </x:c>
      <x:c r="AP79" s="24" t="str">
        <x:f>IF(A79="","",IF(COUNTIFS(ALTERNATIVES!$B$6:$B$205,A79,ALTERNATIVES!$C$6:$C$205,"ADJACENT",ALTERNATIVES!$H$6:$H$205,"VALID")&gt;0,1,0))</x:f>
      </x:c>
      <x:c r="AQ79" s="24" t="str">
        <x:f>IF(A79="","",IF(COUNTIFS(ALTERNATIVES!$B$6:$B$205,A79,ALTERNATIVES!$C$6:$C$205,"SUBSTITUTE / SERVICE",ALTERNATIVES!$H$6:$H$205,"VALID")&gt;0,1,0))</x:f>
      </x:c>
      <x:c r="AR79" s="24" t="str">
        <x:f>IF(A79="","",IF(COUNTIFS(ALTERNATIVES!$B$6:$B$205,A79,ALTERNATIVES!$C$6:$C$205,"INTERNAL BUILD",ALTERNATIVES!$H$6:$H$205,"VALID")&gt;0,1,0))</x:f>
      </x:c>
      <x:c r="AS79" s="24" t="str">
        <x:f>IF(A79="","",IF(COUNTIFS(ALTERNATIVES!$B$6:$B$205,A79,ALTERNATIVES!$C$6:$C$205,"STATUS QUO",ALTERNATIVES!$H$6:$H$205,"VALID")&gt;0,1,0))</x:f>
      </x:c>
      <x:c r="AT79" s="24" t="str">
        <x:f>IF(A79="","",IF(R79&gt;=2,"VALID","INVALID - ALTERNATIVE DIVERSITY"))</x:f>
      </x:c>
    </x:row>
    <x:row r="80">
      <x:c r="A80" s="18"/>
      <x:c r="B80" s="18"/>
      <x:c r="C80" s="32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24" t="str">
        <x:f>IF(A80="","",IF(COUNTIF($A$6:$A$205,A80)=1,"VALID","INVALID - DUPLICATE DECISION ID"))</x:f>
      </x:c>
      <x:c r="O80" s="24" t="str">
        <x:f>IF(A80="","",IF(AND(B80&lt;&gt;"",C80&lt;&gt;"",D80&lt;&gt;"",E80&lt;&gt;"",F80&lt;&gt;"",G80&lt;&gt;"",H80&lt;&gt;"",K80&lt;&gt;"",L80&lt;&gt;"",M80&lt;&gt;"",Z80&lt;&gt;"",AC80&lt;&gt;"",AD80&lt;&gt;"",AE80&lt;&gt;""),"VALID","INVALID - REQUIRED FIELD"))</x:f>
      </x:c>
      <x:c r="P80" s="24" t="str">
        <x:f>IF(A80="","",IF(AND(OR(EXACT(I80,"CURRENT ATTRIBUTABLE OBSERVED"),EXACT(I80,"CURRENT ATTRIBUTABLE MIXED"),EXACT(I80,"CUSTOM")),IF(EXACT(I80,"CUSTOM"),W80&lt;&gt;"",TRUE)),"VALID","INVALID - EVIDENCE TOKEN / CUSTOM RULE"))</x:f>
      </x:c>
      <x:c r="Q80" s="24" t="str">
        <x:f>IF(A80="","",IF(OR(EXACT(J80,"YES"),EXACT(J80,"UNCLEAR"),EXACT(J80,"NO")),"VALID","INVALID - ACTION TOKEN"))</x:f>
      </x:c>
      <x:c r="R80" s="24" t="str">
        <x:f>IF(A80="","",SUM(AO80:AS80))</x:f>
      </x:c>
      <x:c r="S80" s="24" t="str">
        <x:f>IF(A80="","",COUNTIFS(CRITERIA!$B$6:$B$205,A80,CRITERIA!$G$6:$G$205,"YES",CRITERIA!$L$6:$L$205,"VALID"))</x:f>
      </x:c>
      <x:c r="T80" s="24" t="str">
        <x:f>IF(A80="","",IF(Q80&lt;&gt;"VALID","REPAIR CANVAS",IF(EXACT(J80,"NO"),"STOP - RESEARCH NOT JUSTIFIED",IF(OR(N80&lt;&gt;"VALID",O80&lt;&gt;"VALID",P80&lt;&gt;"VALID",Y80&lt;&gt;"VALID",AH80&lt;&gt;"VALID",AT80&lt;&gt;"VALID",EXACT(J80,"UNCLEAR"),X80&lt;&gt;"YES"),"REPAIR CANVAS","READY TO RESEARCH"))))</x:f>
      </x:c>
      <x:c r="U80" s="24" t="str">
        <x:f>IF(A80="","",IF(T80="READY TO RESEARCH","Freeze this Decision Contract, then conduct the Evidence Audit.",IF(T80="STOP - RESEARCH NOT JUSTIFIED","State the real purpose of the work or reopen the decision before competitor research.","Repair the named controls before collecting competitor evidence.")))</x:f>
      </x:c>
      <x:c r="V80" s="24" t="str">
        <x:f>IF(A80="","",IF(T80="READY TO RESEARCH","Decision ID "&amp;A80&amp;". By "&amp;TEXT(C80,"yyyy-mm-dd")&amp;", "&amp;B80&amp;" will decide whether to "&amp;D80&amp;" for "&amp;E80&amp;", within "&amp;F80&amp;" and "&amp;G80&amp;". Permitted alternative universe: "&amp;AA80&amp;". Explicit exclusions: "&amp;H80&amp;". Material criteria: "&amp;AB80&amp;". Hard constraints: "&amp;Z80&amp;". Evidence threshold: "&amp;I80&amp;IF(EXACT(I80,"CUSTOM")," - "&amp;W80,"")&amp;". Evidence may change: "&amp;K80&amp;". Reopen if "&amp;L80&amp;".","NOT READY - complete or repair the governed canvas before handoff."))</x:f>
      </x:c>
      <x:c r="W80" s="18"/>
      <x:c r="X80" s="18"/>
      <x:c r="Y80" s="24" t="str">
        <x:f>IF(A80="","",IF(OR(EXACT(X80,"YES"),EXACT(X80,"NO")),"VALID","INVALID - QUALITY TOKEN"))</x:f>
      </x:c>
      <x:c r="Z80" s="18"/>
      <x:c r="AA80" s="18" t="str">
        <x:f>IF(A80="","",IF(AT80&lt;&gt;"VALID","NOT READY - ALTERNATIVES",IF(AO80=1,"DIRECT","")&amp;IF(AP80=1,IF(AO80=1,"; ","")&amp;"ADJACENT","")&amp;IF(AQ80=1,IF(SUM(AO80:AP80)&gt;0,"; ","")&amp;"SUBSTITUTE / SERVICE","")&amp;IF(AR80=1,IF(SUM(AO80:AQ80)&gt;0,"; ","")&amp;"INTERNAL BUILD","")&amp;IF(AS80=1,IF(SUM(AO80:AR80)&gt;0,"; ","")&amp;"STATUS QUO","")))</x:f>
      </x:c>
      <x:c r="AB80" s="18" t="str">
        <x:f>IF(A80="","",IF(AH80&lt;&gt;"VALID","NOT READY - CRITERIA",AC80&amp;"; "&amp;AD80&amp;"; "&amp;AE80&amp;IF(AF80&lt;&gt;"","; "&amp;AF80,"")&amp;IF(AG80&lt;&gt;"","; "&amp;AG80,"")))</x:f>
      </x:c>
      <x:c r="AC80" s="18"/>
      <x:c r="AD80" s="18"/>
      <x:c r="AE80" s="18"/>
      <x:c r="AF80" s="18"/>
      <x:c r="AG80" s="18"/>
      <x:c r="AH80" s="24" t="str">
        <x:f>IF(A80="","",IF(AND(AI80&gt;=3,AI80&lt;=5,AJ80&lt;&gt;"",AK80&lt;&gt;"",AL80&lt;&gt;"",S80=AI80,COUNTIF($AJ80:$AN80,AJ80)=1,COUNTIF($AJ80:$AN80,AK80)=1,COUNTIF($AJ80:$AN80,AL80)=1,IF(AM80="",TRUE,COUNTIF($AJ80:$AN80,AM80)=1),IF(AN80="",TRUE,COUNTIF($AJ80:$AN80,AN80)=1),COUNTIFS(CRITERIA!$B$6:$B$205,A80,CRITERIA!$M$6:$M$205,AJ80,CRITERIA!$G$6:$G$205,"YES",CRITERIA!$L$6:$L$205,"VALID")=1,COUNTIFS(CRITERIA!$B$6:$B$205,A80,CRITERIA!$M$6:$M$205,AK80,CRITERIA!$G$6:$G$205,"YES",CRITERIA!$L$6:$L$205,"VALID")=1,COUNTIFS(CRITERIA!$B$6:$B$205,A80,CRITERIA!$M$6:$M$205,AL80,CRITERIA!$G$6:$G$205,"YES",CRITERIA!$L$6:$L$205,"VALID")=1,IF(AM80="",TRUE,COUNTIFS(CRITERIA!$B$6:$B$205,A80,CRITERIA!$M$6:$M$205,AM80,CRITERIA!$G$6:$G$205,"YES",CRITERIA!$L$6:$L$205,"VALID")=1),IF(AN80="",TRUE,COUNTIFS(CRITERIA!$B$6:$B$205,A80,CRITERIA!$M$6:$M$205,AN80,CRITERIA!$G$6:$G$205,"YES",CRITERIA!$L$6:$L$205,"VALID")=1)),"VALID","INVALID - CRITERIA PARITY"))</x:f>
      </x:c>
      <x:c r="AI80" s="24" t="n">
        <x:f>IF(AC80&lt;&gt;"",1,0)+IF(AD80&lt;&gt;"",1,0)+IF(AE80&lt;&gt;"",1,0)+IF(AF80&lt;&gt;"",1,0)+IF(AG80&lt;&gt;"",1,0)</x:f>
        <x:v>0</x:v>
      </x:c>
      <x:c r="AJ80" s="24" t="str">
        <x:f>IF(AC80="","",UPPER(TRIM(AC80)))</x:f>
      </x:c>
      <x:c r="AK80" s="24" t="str">
        <x:f>IF(AD80="","",UPPER(TRIM(AD80)))</x:f>
      </x:c>
      <x:c r="AL80" s="24" t="str">
        <x:f>IF(AE80="","",UPPER(TRIM(AE80)))</x:f>
      </x:c>
      <x:c r="AM80" s="24" t="str">
        <x:f>IF(AF80="","",UPPER(TRIM(AF80)))</x:f>
      </x:c>
      <x:c r="AN80" s="24" t="str">
        <x:f>IF(AG80="","",UPPER(TRIM(AG80)))</x:f>
      </x:c>
      <x:c r="AO80" s="24" t="str">
        <x:f>IF(A80="","",IF(COUNTIFS(ALTERNATIVES!$B$6:$B$205,A80,ALTERNATIVES!$C$6:$C$205,"DIRECT",ALTERNATIVES!$H$6:$H$205,"VALID")&gt;0,1,0))</x:f>
      </x:c>
      <x:c r="AP80" s="24" t="str">
        <x:f>IF(A80="","",IF(COUNTIFS(ALTERNATIVES!$B$6:$B$205,A80,ALTERNATIVES!$C$6:$C$205,"ADJACENT",ALTERNATIVES!$H$6:$H$205,"VALID")&gt;0,1,0))</x:f>
      </x:c>
      <x:c r="AQ80" s="24" t="str">
        <x:f>IF(A80="","",IF(COUNTIFS(ALTERNATIVES!$B$6:$B$205,A80,ALTERNATIVES!$C$6:$C$205,"SUBSTITUTE / SERVICE",ALTERNATIVES!$H$6:$H$205,"VALID")&gt;0,1,0))</x:f>
      </x:c>
      <x:c r="AR80" s="24" t="str">
        <x:f>IF(A80="","",IF(COUNTIFS(ALTERNATIVES!$B$6:$B$205,A80,ALTERNATIVES!$C$6:$C$205,"INTERNAL BUILD",ALTERNATIVES!$H$6:$H$205,"VALID")&gt;0,1,0))</x:f>
      </x:c>
      <x:c r="AS80" s="24" t="str">
        <x:f>IF(A80="","",IF(COUNTIFS(ALTERNATIVES!$B$6:$B$205,A80,ALTERNATIVES!$C$6:$C$205,"STATUS QUO",ALTERNATIVES!$H$6:$H$205,"VALID")&gt;0,1,0))</x:f>
      </x:c>
      <x:c r="AT80" s="24" t="str">
        <x:f>IF(A80="","",IF(R80&gt;=2,"VALID","INVALID - ALTERNATIVE DIVERSITY"))</x:f>
      </x:c>
    </x:row>
    <x:row r="81">
      <x:c r="A81" s="18"/>
      <x:c r="B81" s="18"/>
      <x:c r="C81" s="32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24" t="str">
        <x:f>IF(A81="","",IF(COUNTIF($A$6:$A$205,A81)=1,"VALID","INVALID - DUPLICATE DECISION ID"))</x:f>
      </x:c>
      <x:c r="O81" s="24" t="str">
        <x:f>IF(A81="","",IF(AND(B81&lt;&gt;"",C81&lt;&gt;"",D81&lt;&gt;"",E81&lt;&gt;"",F81&lt;&gt;"",G81&lt;&gt;"",H81&lt;&gt;"",K81&lt;&gt;"",L81&lt;&gt;"",M81&lt;&gt;"",Z81&lt;&gt;"",AC81&lt;&gt;"",AD81&lt;&gt;"",AE81&lt;&gt;""),"VALID","INVALID - REQUIRED FIELD"))</x:f>
      </x:c>
      <x:c r="P81" s="24" t="str">
        <x:f>IF(A81="","",IF(AND(OR(EXACT(I81,"CURRENT ATTRIBUTABLE OBSERVED"),EXACT(I81,"CURRENT ATTRIBUTABLE MIXED"),EXACT(I81,"CUSTOM")),IF(EXACT(I81,"CUSTOM"),W81&lt;&gt;"",TRUE)),"VALID","INVALID - EVIDENCE TOKEN / CUSTOM RULE"))</x:f>
      </x:c>
      <x:c r="Q81" s="24" t="str">
        <x:f>IF(A81="","",IF(OR(EXACT(J81,"YES"),EXACT(J81,"UNCLEAR"),EXACT(J81,"NO")),"VALID","INVALID - ACTION TOKEN"))</x:f>
      </x:c>
      <x:c r="R81" s="24" t="str">
        <x:f>IF(A81="","",SUM(AO81:AS81))</x:f>
      </x:c>
      <x:c r="S81" s="24" t="str">
        <x:f>IF(A81="","",COUNTIFS(CRITERIA!$B$6:$B$205,A81,CRITERIA!$G$6:$G$205,"YES",CRITERIA!$L$6:$L$205,"VALID"))</x:f>
      </x:c>
      <x:c r="T81" s="24" t="str">
        <x:f>IF(A81="","",IF(Q81&lt;&gt;"VALID","REPAIR CANVAS",IF(EXACT(J81,"NO"),"STOP - RESEARCH NOT JUSTIFIED",IF(OR(N81&lt;&gt;"VALID",O81&lt;&gt;"VALID",P81&lt;&gt;"VALID",Y81&lt;&gt;"VALID",AH81&lt;&gt;"VALID",AT81&lt;&gt;"VALID",EXACT(J81,"UNCLEAR"),X81&lt;&gt;"YES"),"REPAIR CANVAS","READY TO RESEARCH"))))</x:f>
      </x:c>
      <x:c r="U81" s="24" t="str">
        <x:f>IF(A81="","",IF(T81="READY TO RESEARCH","Freeze this Decision Contract, then conduct the Evidence Audit.",IF(T81="STOP - RESEARCH NOT JUSTIFIED","State the real purpose of the work or reopen the decision before competitor research.","Repair the named controls before collecting competitor evidence.")))</x:f>
      </x:c>
      <x:c r="V81" s="24" t="str">
        <x:f>IF(A81="","",IF(T81="READY TO RESEARCH","Decision ID "&amp;A81&amp;". By "&amp;TEXT(C81,"yyyy-mm-dd")&amp;", "&amp;B81&amp;" will decide whether to "&amp;D81&amp;" for "&amp;E81&amp;", within "&amp;F81&amp;" and "&amp;G81&amp;". Permitted alternative universe: "&amp;AA81&amp;". Explicit exclusions: "&amp;H81&amp;". Material criteria: "&amp;AB81&amp;". Hard constraints: "&amp;Z81&amp;". Evidence threshold: "&amp;I81&amp;IF(EXACT(I81,"CUSTOM")," - "&amp;W81,"")&amp;". Evidence may change: "&amp;K81&amp;". Reopen if "&amp;L81&amp;".","NOT READY - complete or repair the governed canvas before handoff."))</x:f>
      </x:c>
      <x:c r="W81" s="18"/>
      <x:c r="X81" s="18"/>
      <x:c r="Y81" s="24" t="str">
        <x:f>IF(A81="","",IF(OR(EXACT(X81,"YES"),EXACT(X81,"NO")),"VALID","INVALID - QUALITY TOKEN"))</x:f>
      </x:c>
      <x:c r="Z81" s="18"/>
      <x:c r="AA81" s="18" t="str">
        <x:f>IF(A81="","",IF(AT81&lt;&gt;"VALID","NOT READY - ALTERNATIVES",IF(AO81=1,"DIRECT","")&amp;IF(AP81=1,IF(AO81=1,"; ","")&amp;"ADJACENT","")&amp;IF(AQ81=1,IF(SUM(AO81:AP81)&gt;0,"; ","")&amp;"SUBSTITUTE / SERVICE","")&amp;IF(AR81=1,IF(SUM(AO81:AQ81)&gt;0,"; ","")&amp;"INTERNAL BUILD","")&amp;IF(AS81=1,IF(SUM(AO81:AR81)&gt;0,"; ","")&amp;"STATUS QUO","")))</x:f>
      </x:c>
      <x:c r="AB81" s="18" t="str">
        <x:f>IF(A81="","",IF(AH81&lt;&gt;"VALID","NOT READY - CRITERIA",AC81&amp;"; "&amp;AD81&amp;"; "&amp;AE81&amp;IF(AF81&lt;&gt;"","; "&amp;AF81,"")&amp;IF(AG81&lt;&gt;"","; "&amp;AG81,"")))</x:f>
      </x:c>
      <x:c r="AC81" s="18"/>
      <x:c r="AD81" s="18"/>
      <x:c r="AE81" s="18"/>
      <x:c r="AF81" s="18"/>
      <x:c r="AG81" s="18"/>
      <x:c r="AH81" s="24" t="str">
        <x:f>IF(A81="","",IF(AND(AI81&gt;=3,AI81&lt;=5,AJ81&lt;&gt;"",AK81&lt;&gt;"",AL81&lt;&gt;"",S81=AI81,COUNTIF($AJ81:$AN81,AJ81)=1,COUNTIF($AJ81:$AN81,AK81)=1,COUNTIF($AJ81:$AN81,AL81)=1,IF(AM81="",TRUE,COUNTIF($AJ81:$AN81,AM81)=1),IF(AN81="",TRUE,COUNTIF($AJ81:$AN81,AN81)=1),COUNTIFS(CRITERIA!$B$6:$B$205,A81,CRITERIA!$M$6:$M$205,AJ81,CRITERIA!$G$6:$G$205,"YES",CRITERIA!$L$6:$L$205,"VALID")=1,COUNTIFS(CRITERIA!$B$6:$B$205,A81,CRITERIA!$M$6:$M$205,AK81,CRITERIA!$G$6:$G$205,"YES",CRITERIA!$L$6:$L$205,"VALID")=1,COUNTIFS(CRITERIA!$B$6:$B$205,A81,CRITERIA!$M$6:$M$205,AL81,CRITERIA!$G$6:$G$205,"YES",CRITERIA!$L$6:$L$205,"VALID")=1,IF(AM81="",TRUE,COUNTIFS(CRITERIA!$B$6:$B$205,A81,CRITERIA!$M$6:$M$205,AM81,CRITERIA!$G$6:$G$205,"YES",CRITERIA!$L$6:$L$205,"VALID")=1),IF(AN81="",TRUE,COUNTIFS(CRITERIA!$B$6:$B$205,A81,CRITERIA!$M$6:$M$205,AN81,CRITERIA!$G$6:$G$205,"YES",CRITERIA!$L$6:$L$205,"VALID")=1)),"VALID","INVALID - CRITERIA PARITY"))</x:f>
      </x:c>
      <x:c r="AI81" s="24" t="n">
        <x:f>IF(AC81&lt;&gt;"",1,0)+IF(AD81&lt;&gt;"",1,0)+IF(AE81&lt;&gt;"",1,0)+IF(AF81&lt;&gt;"",1,0)+IF(AG81&lt;&gt;"",1,0)</x:f>
        <x:v>0</x:v>
      </x:c>
      <x:c r="AJ81" s="24" t="str">
        <x:f>IF(AC81="","",UPPER(TRIM(AC81)))</x:f>
      </x:c>
      <x:c r="AK81" s="24" t="str">
        <x:f>IF(AD81="","",UPPER(TRIM(AD81)))</x:f>
      </x:c>
      <x:c r="AL81" s="24" t="str">
        <x:f>IF(AE81="","",UPPER(TRIM(AE81)))</x:f>
      </x:c>
      <x:c r="AM81" s="24" t="str">
        <x:f>IF(AF81="","",UPPER(TRIM(AF81)))</x:f>
      </x:c>
      <x:c r="AN81" s="24" t="str">
        <x:f>IF(AG81="","",UPPER(TRIM(AG81)))</x:f>
      </x:c>
      <x:c r="AO81" s="24" t="str">
        <x:f>IF(A81="","",IF(COUNTIFS(ALTERNATIVES!$B$6:$B$205,A81,ALTERNATIVES!$C$6:$C$205,"DIRECT",ALTERNATIVES!$H$6:$H$205,"VALID")&gt;0,1,0))</x:f>
      </x:c>
      <x:c r="AP81" s="24" t="str">
        <x:f>IF(A81="","",IF(COUNTIFS(ALTERNATIVES!$B$6:$B$205,A81,ALTERNATIVES!$C$6:$C$205,"ADJACENT",ALTERNATIVES!$H$6:$H$205,"VALID")&gt;0,1,0))</x:f>
      </x:c>
      <x:c r="AQ81" s="24" t="str">
        <x:f>IF(A81="","",IF(COUNTIFS(ALTERNATIVES!$B$6:$B$205,A81,ALTERNATIVES!$C$6:$C$205,"SUBSTITUTE / SERVICE",ALTERNATIVES!$H$6:$H$205,"VALID")&gt;0,1,0))</x:f>
      </x:c>
      <x:c r="AR81" s="24" t="str">
        <x:f>IF(A81="","",IF(COUNTIFS(ALTERNATIVES!$B$6:$B$205,A81,ALTERNATIVES!$C$6:$C$205,"INTERNAL BUILD",ALTERNATIVES!$H$6:$H$205,"VALID")&gt;0,1,0))</x:f>
      </x:c>
      <x:c r="AS81" s="24" t="str">
        <x:f>IF(A81="","",IF(COUNTIFS(ALTERNATIVES!$B$6:$B$205,A81,ALTERNATIVES!$C$6:$C$205,"STATUS QUO",ALTERNATIVES!$H$6:$H$205,"VALID")&gt;0,1,0))</x:f>
      </x:c>
      <x:c r="AT81" s="24" t="str">
        <x:f>IF(A81="","",IF(R81&gt;=2,"VALID","INVALID - ALTERNATIVE DIVERSITY"))</x:f>
      </x:c>
    </x:row>
    <x:row r="82">
      <x:c r="A82" s="18"/>
      <x:c r="B82" s="18"/>
      <x:c r="C82" s="32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24" t="str">
        <x:f>IF(A82="","",IF(COUNTIF($A$6:$A$205,A82)=1,"VALID","INVALID - DUPLICATE DECISION ID"))</x:f>
      </x:c>
      <x:c r="O82" s="24" t="str">
        <x:f>IF(A82="","",IF(AND(B82&lt;&gt;"",C82&lt;&gt;"",D82&lt;&gt;"",E82&lt;&gt;"",F82&lt;&gt;"",G82&lt;&gt;"",H82&lt;&gt;"",K82&lt;&gt;"",L82&lt;&gt;"",M82&lt;&gt;"",Z82&lt;&gt;"",AC82&lt;&gt;"",AD82&lt;&gt;"",AE82&lt;&gt;""),"VALID","INVALID - REQUIRED FIELD"))</x:f>
      </x:c>
      <x:c r="P82" s="24" t="str">
        <x:f>IF(A82="","",IF(AND(OR(EXACT(I82,"CURRENT ATTRIBUTABLE OBSERVED"),EXACT(I82,"CURRENT ATTRIBUTABLE MIXED"),EXACT(I82,"CUSTOM")),IF(EXACT(I82,"CUSTOM"),W82&lt;&gt;"",TRUE)),"VALID","INVALID - EVIDENCE TOKEN / CUSTOM RULE"))</x:f>
      </x:c>
      <x:c r="Q82" s="24" t="str">
        <x:f>IF(A82="","",IF(OR(EXACT(J82,"YES"),EXACT(J82,"UNCLEAR"),EXACT(J82,"NO")),"VALID","INVALID - ACTION TOKEN"))</x:f>
      </x:c>
      <x:c r="R82" s="24" t="str">
        <x:f>IF(A82="","",SUM(AO82:AS82))</x:f>
      </x:c>
      <x:c r="S82" s="24" t="str">
        <x:f>IF(A82="","",COUNTIFS(CRITERIA!$B$6:$B$205,A82,CRITERIA!$G$6:$G$205,"YES",CRITERIA!$L$6:$L$205,"VALID"))</x:f>
      </x:c>
      <x:c r="T82" s="24" t="str">
        <x:f>IF(A82="","",IF(Q82&lt;&gt;"VALID","REPAIR CANVAS",IF(EXACT(J82,"NO"),"STOP - RESEARCH NOT JUSTIFIED",IF(OR(N82&lt;&gt;"VALID",O82&lt;&gt;"VALID",P82&lt;&gt;"VALID",Y82&lt;&gt;"VALID",AH82&lt;&gt;"VALID",AT82&lt;&gt;"VALID",EXACT(J82,"UNCLEAR"),X82&lt;&gt;"YES"),"REPAIR CANVAS","READY TO RESEARCH"))))</x:f>
      </x:c>
      <x:c r="U82" s="24" t="str">
        <x:f>IF(A82="","",IF(T82="READY TO RESEARCH","Freeze this Decision Contract, then conduct the Evidence Audit.",IF(T82="STOP - RESEARCH NOT JUSTIFIED","State the real purpose of the work or reopen the decision before competitor research.","Repair the named controls before collecting competitor evidence.")))</x:f>
      </x:c>
      <x:c r="V82" s="24" t="str">
        <x:f>IF(A82="","",IF(T82="READY TO RESEARCH","Decision ID "&amp;A82&amp;". By "&amp;TEXT(C82,"yyyy-mm-dd")&amp;", "&amp;B82&amp;" will decide whether to "&amp;D82&amp;" for "&amp;E82&amp;", within "&amp;F82&amp;" and "&amp;G82&amp;". Permitted alternative universe: "&amp;AA82&amp;". Explicit exclusions: "&amp;H82&amp;". Material criteria: "&amp;AB82&amp;". Hard constraints: "&amp;Z82&amp;". Evidence threshold: "&amp;I82&amp;IF(EXACT(I82,"CUSTOM")," - "&amp;W82,"")&amp;". Evidence may change: "&amp;K82&amp;". Reopen if "&amp;L82&amp;".","NOT READY - complete or repair the governed canvas before handoff."))</x:f>
      </x:c>
      <x:c r="W82" s="18"/>
      <x:c r="X82" s="18"/>
      <x:c r="Y82" s="24" t="str">
        <x:f>IF(A82="","",IF(OR(EXACT(X82,"YES"),EXACT(X82,"NO")),"VALID","INVALID - QUALITY TOKEN"))</x:f>
      </x:c>
      <x:c r="Z82" s="18"/>
      <x:c r="AA82" s="18" t="str">
        <x:f>IF(A82="","",IF(AT82&lt;&gt;"VALID","NOT READY - ALTERNATIVES",IF(AO82=1,"DIRECT","")&amp;IF(AP82=1,IF(AO82=1,"; ","")&amp;"ADJACENT","")&amp;IF(AQ82=1,IF(SUM(AO82:AP82)&gt;0,"; ","")&amp;"SUBSTITUTE / SERVICE","")&amp;IF(AR82=1,IF(SUM(AO82:AQ82)&gt;0,"; ","")&amp;"INTERNAL BUILD","")&amp;IF(AS82=1,IF(SUM(AO82:AR82)&gt;0,"; ","")&amp;"STATUS QUO","")))</x:f>
      </x:c>
      <x:c r="AB82" s="18" t="str">
        <x:f>IF(A82="","",IF(AH82&lt;&gt;"VALID","NOT READY - CRITERIA",AC82&amp;"; "&amp;AD82&amp;"; "&amp;AE82&amp;IF(AF82&lt;&gt;"","; "&amp;AF82,"")&amp;IF(AG82&lt;&gt;"","; "&amp;AG82,"")))</x:f>
      </x:c>
      <x:c r="AC82" s="18"/>
      <x:c r="AD82" s="18"/>
      <x:c r="AE82" s="18"/>
      <x:c r="AF82" s="18"/>
      <x:c r="AG82" s="18"/>
      <x:c r="AH82" s="24" t="str">
        <x:f>IF(A82="","",IF(AND(AI82&gt;=3,AI82&lt;=5,AJ82&lt;&gt;"",AK82&lt;&gt;"",AL82&lt;&gt;"",S82=AI82,COUNTIF($AJ82:$AN82,AJ82)=1,COUNTIF($AJ82:$AN82,AK82)=1,COUNTIF($AJ82:$AN82,AL82)=1,IF(AM82="",TRUE,COUNTIF($AJ82:$AN82,AM82)=1),IF(AN82="",TRUE,COUNTIF($AJ82:$AN82,AN82)=1),COUNTIFS(CRITERIA!$B$6:$B$205,A82,CRITERIA!$M$6:$M$205,AJ82,CRITERIA!$G$6:$G$205,"YES",CRITERIA!$L$6:$L$205,"VALID")=1,COUNTIFS(CRITERIA!$B$6:$B$205,A82,CRITERIA!$M$6:$M$205,AK82,CRITERIA!$G$6:$G$205,"YES",CRITERIA!$L$6:$L$205,"VALID")=1,COUNTIFS(CRITERIA!$B$6:$B$205,A82,CRITERIA!$M$6:$M$205,AL82,CRITERIA!$G$6:$G$205,"YES",CRITERIA!$L$6:$L$205,"VALID")=1,IF(AM82="",TRUE,COUNTIFS(CRITERIA!$B$6:$B$205,A82,CRITERIA!$M$6:$M$205,AM82,CRITERIA!$G$6:$G$205,"YES",CRITERIA!$L$6:$L$205,"VALID")=1),IF(AN82="",TRUE,COUNTIFS(CRITERIA!$B$6:$B$205,A82,CRITERIA!$M$6:$M$205,AN82,CRITERIA!$G$6:$G$205,"YES",CRITERIA!$L$6:$L$205,"VALID")=1)),"VALID","INVALID - CRITERIA PARITY"))</x:f>
      </x:c>
      <x:c r="AI82" s="24" t="n">
        <x:f>IF(AC82&lt;&gt;"",1,0)+IF(AD82&lt;&gt;"",1,0)+IF(AE82&lt;&gt;"",1,0)+IF(AF82&lt;&gt;"",1,0)+IF(AG82&lt;&gt;"",1,0)</x:f>
        <x:v>0</x:v>
      </x:c>
      <x:c r="AJ82" s="24" t="str">
        <x:f>IF(AC82="","",UPPER(TRIM(AC82)))</x:f>
      </x:c>
      <x:c r="AK82" s="24" t="str">
        <x:f>IF(AD82="","",UPPER(TRIM(AD82)))</x:f>
      </x:c>
      <x:c r="AL82" s="24" t="str">
        <x:f>IF(AE82="","",UPPER(TRIM(AE82)))</x:f>
      </x:c>
      <x:c r="AM82" s="24" t="str">
        <x:f>IF(AF82="","",UPPER(TRIM(AF82)))</x:f>
      </x:c>
      <x:c r="AN82" s="24" t="str">
        <x:f>IF(AG82="","",UPPER(TRIM(AG82)))</x:f>
      </x:c>
      <x:c r="AO82" s="24" t="str">
        <x:f>IF(A82="","",IF(COUNTIFS(ALTERNATIVES!$B$6:$B$205,A82,ALTERNATIVES!$C$6:$C$205,"DIRECT",ALTERNATIVES!$H$6:$H$205,"VALID")&gt;0,1,0))</x:f>
      </x:c>
      <x:c r="AP82" s="24" t="str">
        <x:f>IF(A82="","",IF(COUNTIFS(ALTERNATIVES!$B$6:$B$205,A82,ALTERNATIVES!$C$6:$C$205,"ADJACENT",ALTERNATIVES!$H$6:$H$205,"VALID")&gt;0,1,0))</x:f>
      </x:c>
      <x:c r="AQ82" s="24" t="str">
        <x:f>IF(A82="","",IF(COUNTIFS(ALTERNATIVES!$B$6:$B$205,A82,ALTERNATIVES!$C$6:$C$205,"SUBSTITUTE / SERVICE",ALTERNATIVES!$H$6:$H$205,"VALID")&gt;0,1,0))</x:f>
      </x:c>
      <x:c r="AR82" s="24" t="str">
        <x:f>IF(A82="","",IF(COUNTIFS(ALTERNATIVES!$B$6:$B$205,A82,ALTERNATIVES!$C$6:$C$205,"INTERNAL BUILD",ALTERNATIVES!$H$6:$H$205,"VALID")&gt;0,1,0))</x:f>
      </x:c>
      <x:c r="AS82" s="24" t="str">
        <x:f>IF(A82="","",IF(COUNTIFS(ALTERNATIVES!$B$6:$B$205,A82,ALTERNATIVES!$C$6:$C$205,"STATUS QUO",ALTERNATIVES!$H$6:$H$205,"VALID")&gt;0,1,0))</x:f>
      </x:c>
      <x:c r="AT82" s="24" t="str">
        <x:f>IF(A82="","",IF(R82&gt;=2,"VALID","INVALID - ALTERNATIVE DIVERSITY"))</x:f>
      </x:c>
    </x:row>
    <x:row r="83">
      <x:c r="A83" s="18"/>
      <x:c r="B83" s="18"/>
      <x:c r="C83" s="32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24" t="str">
        <x:f>IF(A83="","",IF(COUNTIF($A$6:$A$205,A83)=1,"VALID","INVALID - DUPLICATE DECISION ID"))</x:f>
      </x:c>
      <x:c r="O83" s="24" t="str">
        <x:f>IF(A83="","",IF(AND(B83&lt;&gt;"",C83&lt;&gt;"",D83&lt;&gt;"",E83&lt;&gt;"",F83&lt;&gt;"",G83&lt;&gt;"",H83&lt;&gt;"",K83&lt;&gt;"",L83&lt;&gt;"",M83&lt;&gt;"",Z83&lt;&gt;"",AC83&lt;&gt;"",AD83&lt;&gt;"",AE83&lt;&gt;""),"VALID","INVALID - REQUIRED FIELD"))</x:f>
      </x:c>
      <x:c r="P83" s="24" t="str">
        <x:f>IF(A83="","",IF(AND(OR(EXACT(I83,"CURRENT ATTRIBUTABLE OBSERVED"),EXACT(I83,"CURRENT ATTRIBUTABLE MIXED"),EXACT(I83,"CUSTOM")),IF(EXACT(I83,"CUSTOM"),W83&lt;&gt;"",TRUE)),"VALID","INVALID - EVIDENCE TOKEN / CUSTOM RULE"))</x:f>
      </x:c>
      <x:c r="Q83" s="24" t="str">
        <x:f>IF(A83="","",IF(OR(EXACT(J83,"YES"),EXACT(J83,"UNCLEAR"),EXACT(J83,"NO")),"VALID","INVALID - ACTION TOKEN"))</x:f>
      </x:c>
      <x:c r="R83" s="24" t="str">
        <x:f>IF(A83="","",SUM(AO83:AS83))</x:f>
      </x:c>
      <x:c r="S83" s="24" t="str">
        <x:f>IF(A83="","",COUNTIFS(CRITERIA!$B$6:$B$205,A83,CRITERIA!$G$6:$G$205,"YES",CRITERIA!$L$6:$L$205,"VALID"))</x:f>
      </x:c>
      <x:c r="T83" s="24" t="str">
        <x:f>IF(A83="","",IF(Q83&lt;&gt;"VALID","REPAIR CANVAS",IF(EXACT(J83,"NO"),"STOP - RESEARCH NOT JUSTIFIED",IF(OR(N83&lt;&gt;"VALID",O83&lt;&gt;"VALID",P83&lt;&gt;"VALID",Y83&lt;&gt;"VALID",AH83&lt;&gt;"VALID",AT83&lt;&gt;"VALID",EXACT(J83,"UNCLEAR"),X83&lt;&gt;"YES"),"REPAIR CANVAS","READY TO RESEARCH"))))</x:f>
      </x:c>
      <x:c r="U83" s="24" t="str">
        <x:f>IF(A83="","",IF(T83="READY TO RESEARCH","Freeze this Decision Contract, then conduct the Evidence Audit.",IF(T83="STOP - RESEARCH NOT JUSTIFIED","State the real purpose of the work or reopen the decision before competitor research.","Repair the named controls before collecting competitor evidence.")))</x:f>
      </x:c>
      <x:c r="V83" s="24" t="str">
        <x:f>IF(A83="","",IF(T83="READY TO RESEARCH","Decision ID "&amp;A83&amp;". By "&amp;TEXT(C83,"yyyy-mm-dd")&amp;", "&amp;B83&amp;" will decide whether to "&amp;D83&amp;" for "&amp;E83&amp;", within "&amp;F83&amp;" and "&amp;G83&amp;". Permitted alternative universe: "&amp;AA83&amp;". Explicit exclusions: "&amp;H83&amp;". Material criteria: "&amp;AB83&amp;". Hard constraints: "&amp;Z83&amp;". Evidence threshold: "&amp;I83&amp;IF(EXACT(I83,"CUSTOM")," - "&amp;W83,"")&amp;". Evidence may change: "&amp;K83&amp;". Reopen if "&amp;L83&amp;".","NOT READY - complete or repair the governed canvas before handoff."))</x:f>
      </x:c>
      <x:c r="W83" s="18"/>
      <x:c r="X83" s="18"/>
      <x:c r="Y83" s="24" t="str">
        <x:f>IF(A83="","",IF(OR(EXACT(X83,"YES"),EXACT(X83,"NO")),"VALID","INVALID - QUALITY TOKEN"))</x:f>
      </x:c>
      <x:c r="Z83" s="18"/>
      <x:c r="AA83" s="18" t="str">
        <x:f>IF(A83="","",IF(AT83&lt;&gt;"VALID","NOT READY - ALTERNATIVES",IF(AO83=1,"DIRECT","")&amp;IF(AP83=1,IF(AO83=1,"; ","")&amp;"ADJACENT","")&amp;IF(AQ83=1,IF(SUM(AO83:AP83)&gt;0,"; ","")&amp;"SUBSTITUTE / SERVICE","")&amp;IF(AR83=1,IF(SUM(AO83:AQ83)&gt;0,"; ","")&amp;"INTERNAL BUILD","")&amp;IF(AS83=1,IF(SUM(AO83:AR83)&gt;0,"; ","")&amp;"STATUS QUO","")))</x:f>
      </x:c>
      <x:c r="AB83" s="18" t="str">
        <x:f>IF(A83="","",IF(AH83&lt;&gt;"VALID","NOT READY - CRITERIA",AC83&amp;"; "&amp;AD83&amp;"; "&amp;AE83&amp;IF(AF83&lt;&gt;"","; "&amp;AF83,"")&amp;IF(AG83&lt;&gt;"","; "&amp;AG83,"")))</x:f>
      </x:c>
      <x:c r="AC83" s="18"/>
      <x:c r="AD83" s="18"/>
      <x:c r="AE83" s="18"/>
      <x:c r="AF83" s="18"/>
      <x:c r="AG83" s="18"/>
      <x:c r="AH83" s="24" t="str">
        <x:f>IF(A83="","",IF(AND(AI83&gt;=3,AI83&lt;=5,AJ83&lt;&gt;"",AK83&lt;&gt;"",AL83&lt;&gt;"",S83=AI83,COUNTIF($AJ83:$AN83,AJ83)=1,COUNTIF($AJ83:$AN83,AK83)=1,COUNTIF($AJ83:$AN83,AL83)=1,IF(AM83="",TRUE,COUNTIF($AJ83:$AN83,AM83)=1),IF(AN83="",TRUE,COUNTIF($AJ83:$AN83,AN83)=1),COUNTIFS(CRITERIA!$B$6:$B$205,A83,CRITERIA!$M$6:$M$205,AJ83,CRITERIA!$G$6:$G$205,"YES",CRITERIA!$L$6:$L$205,"VALID")=1,COUNTIFS(CRITERIA!$B$6:$B$205,A83,CRITERIA!$M$6:$M$205,AK83,CRITERIA!$G$6:$G$205,"YES",CRITERIA!$L$6:$L$205,"VALID")=1,COUNTIFS(CRITERIA!$B$6:$B$205,A83,CRITERIA!$M$6:$M$205,AL83,CRITERIA!$G$6:$G$205,"YES",CRITERIA!$L$6:$L$205,"VALID")=1,IF(AM83="",TRUE,COUNTIFS(CRITERIA!$B$6:$B$205,A83,CRITERIA!$M$6:$M$205,AM83,CRITERIA!$G$6:$G$205,"YES",CRITERIA!$L$6:$L$205,"VALID")=1),IF(AN83="",TRUE,COUNTIFS(CRITERIA!$B$6:$B$205,A83,CRITERIA!$M$6:$M$205,AN83,CRITERIA!$G$6:$G$205,"YES",CRITERIA!$L$6:$L$205,"VALID")=1)),"VALID","INVALID - CRITERIA PARITY"))</x:f>
      </x:c>
      <x:c r="AI83" s="24" t="n">
        <x:f>IF(AC83&lt;&gt;"",1,0)+IF(AD83&lt;&gt;"",1,0)+IF(AE83&lt;&gt;"",1,0)+IF(AF83&lt;&gt;"",1,0)+IF(AG83&lt;&gt;"",1,0)</x:f>
        <x:v>0</x:v>
      </x:c>
      <x:c r="AJ83" s="24" t="str">
        <x:f>IF(AC83="","",UPPER(TRIM(AC83)))</x:f>
      </x:c>
      <x:c r="AK83" s="24" t="str">
        <x:f>IF(AD83="","",UPPER(TRIM(AD83)))</x:f>
      </x:c>
      <x:c r="AL83" s="24" t="str">
        <x:f>IF(AE83="","",UPPER(TRIM(AE83)))</x:f>
      </x:c>
      <x:c r="AM83" s="24" t="str">
        <x:f>IF(AF83="","",UPPER(TRIM(AF83)))</x:f>
      </x:c>
      <x:c r="AN83" s="24" t="str">
        <x:f>IF(AG83="","",UPPER(TRIM(AG83)))</x:f>
      </x:c>
      <x:c r="AO83" s="24" t="str">
        <x:f>IF(A83="","",IF(COUNTIFS(ALTERNATIVES!$B$6:$B$205,A83,ALTERNATIVES!$C$6:$C$205,"DIRECT",ALTERNATIVES!$H$6:$H$205,"VALID")&gt;0,1,0))</x:f>
      </x:c>
      <x:c r="AP83" s="24" t="str">
        <x:f>IF(A83="","",IF(COUNTIFS(ALTERNATIVES!$B$6:$B$205,A83,ALTERNATIVES!$C$6:$C$205,"ADJACENT",ALTERNATIVES!$H$6:$H$205,"VALID")&gt;0,1,0))</x:f>
      </x:c>
      <x:c r="AQ83" s="24" t="str">
        <x:f>IF(A83="","",IF(COUNTIFS(ALTERNATIVES!$B$6:$B$205,A83,ALTERNATIVES!$C$6:$C$205,"SUBSTITUTE / SERVICE",ALTERNATIVES!$H$6:$H$205,"VALID")&gt;0,1,0))</x:f>
      </x:c>
      <x:c r="AR83" s="24" t="str">
        <x:f>IF(A83="","",IF(COUNTIFS(ALTERNATIVES!$B$6:$B$205,A83,ALTERNATIVES!$C$6:$C$205,"INTERNAL BUILD",ALTERNATIVES!$H$6:$H$205,"VALID")&gt;0,1,0))</x:f>
      </x:c>
      <x:c r="AS83" s="24" t="str">
        <x:f>IF(A83="","",IF(COUNTIFS(ALTERNATIVES!$B$6:$B$205,A83,ALTERNATIVES!$C$6:$C$205,"STATUS QUO",ALTERNATIVES!$H$6:$H$205,"VALID")&gt;0,1,0))</x:f>
      </x:c>
      <x:c r="AT83" s="24" t="str">
        <x:f>IF(A83="","",IF(R83&gt;=2,"VALID","INVALID - ALTERNATIVE DIVERSITY"))</x:f>
      </x:c>
    </x:row>
    <x:row r="84">
      <x:c r="A84" s="18"/>
      <x:c r="B84" s="18"/>
      <x:c r="C84" s="32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24" t="str">
        <x:f>IF(A84="","",IF(COUNTIF($A$6:$A$205,A84)=1,"VALID","INVALID - DUPLICATE DECISION ID"))</x:f>
      </x:c>
      <x:c r="O84" s="24" t="str">
        <x:f>IF(A84="","",IF(AND(B84&lt;&gt;"",C84&lt;&gt;"",D84&lt;&gt;"",E84&lt;&gt;"",F84&lt;&gt;"",G84&lt;&gt;"",H84&lt;&gt;"",K84&lt;&gt;"",L84&lt;&gt;"",M84&lt;&gt;"",Z84&lt;&gt;"",AC84&lt;&gt;"",AD84&lt;&gt;"",AE84&lt;&gt;""),"VALID","INVALID - REQUIRED FIELD"))</x:f>
      </x:c>
      <x:c r="P84" s="24" t="str">
        <x:f>IF(A84="","",IF(AND(OR(EXACT(I84,"CURRENT ATTRIBUTABLE OBSERVED"),EXACT(I84,"CURRENT ATTRIBUTABLE MIXED"),EXACT(I84,"CUSTOM")),IF(EXACT(I84,"CUSTOM"),W84&lt;&gt;"",TRUE)),"VALID","INVALID - EVIDENCE TOKEN / CUSTOM RULE"))</x:f>
      </x:c>
      <x:c r="Q84" s="24" t="str">
        <x:f>IF(A84="","",IF(OR(EXACT(J84,"YES"),EXACT(J84,"UNCLEAR"),EXACT(J84,"NO")),"VALID","INVALID - ACTION TOKEN"))</x:f>
      </x:c>
      <x:c r="R84" s="24" t="str">
        <x:f>IF(A84="","",SUM(AO84:AS84))</x:f>
      </x:c>
      <x:c r="S84" s="24" t="str">
        <x:f>IF(A84="","",COUNTIFS(CRITERIA!$B$6:$B$205,A84,CRITERIA!$G$6:$G$205,"YES",CRITERIA!$L$6:$L$205,"VALID"))</x:f>
      </x:c>
      <x:c r="T84" s="24" t="str">
        <x:f>IF(A84="","",IF(Q84&lt;&gt;"VALID","REPAIR CANVAS",IF(EXACT(J84,"NO"),"STOP - RESEARCH NOT JUSTIFIED",IF(OR(N84&lt;&gt;"VALID",O84&lt;&gt;"VALID",P84&lt;&gt;"VALID",Y84&lt;&gt;"VALID",AH84&lt;&gt;"VALID",AT84&lt;&gt;"VALID",EXACT(J84,"UNCLEAR"),X84&lt;&gt;"YES"),"REPAIR CANVAS","READY TO RESEARCH"))))</x:f>
      </x:c>
      <x:c r="U84" s="24" t="str">
        <x:f>IF(A84="","",IF(T84="READY TO RESEARCH","Freeze this Decision Contract, then conduct the Evidence Audit.",IF(T84="STOP - RESEARCH NOT JUSTIFIED","State the real purpose of the work or reopen the decision before competitor research.","Repair the named controls before collecting competitor evidence.")))</x:f>
      </x:c>
      <x:c r="V84" s="24" t="str">
        <x:f>IF(A84="","",IF(T84="READY TO RESEARCH","Decision ID "&amp;A84&amp;". By "&amp;TEXT(C84,"yyyy-mm-dd")&amp;", "&amp;B84&amp;" will decide whether to "&amp;D84&amp;" for "&amp;E84&amp;", within "&amp;F84&amp;" and "&amp;G84&amp;". Permitted alternative universe: "&amp;AA84&amp;". Explicit exclusions: "&amp;H84&amp;". Material criteria: "&amp;AB84&amp;". Hard constraints: "&amp;Z84&amp;". Evidence threshold: "&amp;I84&amp;IF(EXACT(I84,"CUSTOM")," - "&amp;W84,"")&amp;". Evidence may change: "&amp;K84&amp;". Reopen if "&amp;L84&amp;".","NOT READY - complete or repair the governed canvas before handoff."))</x:f>
      </x:c>
      <x:c r="W84" s="18"/>
      <x:c r="X84" s="18"/>
      <x:c r="Y84" s="24" t="str">
        <x:f>IF(A84="","",IF(OR(EXACT(X84,"YES"),EXACT(X84,"NO")),"VALID","INVALID - QUALITY TOKEN"))</x:f>
      </x:c>
      <x:c r="Z84" s="18"/>
      <x:c r="AA84" s="18" t="str">
        <x:f>IF(A84="","",IF(AT84&lt;&gt;"VALID","NOT READY - ALTERNATIVES",IF(AO84=1,"DIRECT","")&amp;IF(AP84=1,IF(AO84=1,"; ","")&amp;"ADJACENT","")&amp;IF(AQ84=1,IF(SUM(AO84:AP84)&gt;0,"; ","")&amp;"SUBSTITUTE / SERVICE","")&amp;IF(AR84=1,IF(SUM(AO84:AQ84)&gt;0,"; ","")&amp;"INTERNAL BUILD","")&amp;IF(AS84=1,IF(SUM(AO84:AR84)&gt;0,"; ","")&amp;"STATUS QUO","")))</x:f>
      </x:c>
      <x:c r="AB84" s="18" t="str">
        <x:f>IF(A84="","",IF(AH84&lt;&gt;"VALID","NOT READY - CRITERIA",AC84&amp;"; "&amp;AD84&amp;"; "&amp;AE84&amp;IF(AF84&lt;&gt;"","; "&amp;AF84,"")&amp;IF(AG84&lt;&gt;"","; "&amp;AG84,"")))</x:f>
      </x:c>
      <x:c r="AC84" s="18"/>
      <x:c r="AD84" s="18"/>
      <x:c r="AE84" s="18"/>
      <x:c r="AF84" s="18"/>
      <x:c r="AG84" s="18"/>
      <x:c r="AH84" s="24" t="str">
        <x:f>IF(A84="","",IF(AND(AI84&gt;=3,AI84&lt;=5,AJ84&lt;&gt;"",AK84&lt;&gt;"",AL84&lt;&gt;"",S84=AI84,COUNTIF($AJ84:$AN84,AJ84)=1,COUNTIF($AJ84:$AN84,AK84)=1,COUNTIF($AJ84:$AN84,AL84)=1,IF(AM84="",TRUE,COUNTIF($AJ84:$AN84,AM84)=1),IF(AN84="",TRUE,COUNTIF($AJ84:$AN84,AN84)=1),COUNTIFS(CRITERIA!$B$6:$B$205,A84,CRITERIA!$M$6:$M$205,AJ84,CRITERIA!$G$6:$G$205,"YES",CRITERIA!$L$6:$L$205,"VALID")=1,COUNTIFS(CRITERIA!$B$6:$B$205,A84,CRITERIA!$M$6:$M$205,AK84,CRITERIA!$G$6:$G$205,"YES",CRITERIA!$L$6:$L$205,"VALID")=1,COUNTIFS(CRITERIA!$B$6:$B$205,A84,CRITERIA!$M$6:$M$205,AL84,CRITERIA!$G$6:$G$205,"YES",CRITERIA!$L$6:$L$205,"VALID")=1,IF(AM84="",TRUE,COUNTIFS(CRITERIA!$B$6:$B$205,A84,CRITERIA!$M$6:$M$205,AM84,CRITERIA!$G$6:$G$205,"YES",CRITERIA!$L$6:$L$205,"VALID")=1),IF(AN84="",TRUE,COUNTIFS(CRITERIA!$B$6:$B$205,A84,CRITERIA!$M$6:$M$205,AN84,CRITERIA!$G$6:$G$205,"YES",CRITERIA!$L$6:$L$205,"VALID")=1)),"VALID","INVALID - CRITERIA PARITY"))</x:f>
      </x:c>
      <x:c r="AI84" s="24" t="n">
        <x:f>IF(AC84&lt;&gt;"",1,0)+IF(AD84&lt;&gt;"",1,0)+IF(AE84&lt;&gt;"",1,0)+IF(AF84&lt;&gt;"",1,0)+IF(AG84&lt;&gt;"",1,0)</x:f>
        <x:v>0</x:v>
      </x:c>
      <x:c r="AJ84" s="24" t="str">
        <x:f>IF(AC84="","",UPPER(TRIM(AC84)))</x:f>
      </x:c>
      <x:c r="AK84" s="24" t="str">
        <x:f>IF(AD84="","",UPPER(TRIM(AD84)))</x:f>
      </x:c>
      <x:c r="AL84" s="24" t="str">
        <x:f>IF(AE84="","",UPPER(TRIM(AE84)))</x:f>
      </x:c>
      <x:c r="AM84" s="24" t="str">
        <x:f>IF(AF84="","",UPPER(TRIM(AF84)))</x:f>
      </x:c>
      <x:c r="AN84" s="24" t="str">
        <x:f>IF(AG84="","",UPPER(TRIM(AG84)))</x:f>
      </x:c>
      <x:c r="AO84" s="24" t="str">
        <x:f>IF(A84="","",IF(COUNTIFS(ALTERNATIVES!$B$6:$B$205,A84,ALTERNATIVES!$C$6:$C$205,"DIRECT",ALTERNATIVES!$H$6:$H$205,"VALID")&gt;0,1,0))</x:f>
      </x:c>
      <x:c r="AP84" s="24" t="str">
        <x:f>IF(A84="","",IF(COUNTIFS(ALTERNATIVES!$B$6:$B$205,A84,ALTERNATIVES!$C$6:$C$205,"ADJACENT",ALTERNATIVES!$H$6:$H$205,"VALID")&gt;0,1,0))</x:f>
      </x:c>
      <x:c r="AQ84" s="24" t="str">
        <x:f>IF(A84="","",IF(COUNTIFS(ALTERNATIVES!$B$6:$B$205,A84,ALTERNATIVES!$C$6:$C$205,"SUBSTITUTE / SERVICE",ALTERNATIVES!$H$6:$H$205,"VALID")&gt;0,1,0))</x:f>
      </x:c>
      <x:c r="AR84" s="24" t="str">
        <x:f>IF(A84="","",IF(COUNTIFS(ALTERNATIVES!$B$6:$B$205,A84,ALTERNATIVES!$C$6:$C$205,"INTERNAL BUILD",ALTERNATIVES!$H$6:$H$205,"VALID")&gt;0,1,0))</x:f>
      </x:c>
      <x:c r="AS84" s="24" t="str">
        <x:f>IF(A84="","",IF(COUNTIFS(ALTERNATIVES!$B$6:$B$205,A84,ALTERNATIVES!$C$6:$C$205,"STATUS QUO",ALTERNATIVES!$H$6:$H$205,"VALID")&gt;0,1,0))</x:f>
      </x:c>
      <x:c r="AT84" s="24" t="str">
        <x:f>IF(A84="","",IF(R84&gt;=2,"VALID","INVALID - ALTERNATIVE DIVERSITY"))</x:f>
      </x:c>
    </x:row>
    <x:row r="85">
      <x:c r="A85" s="18"/>
      <x:c r="B85" s="18"/>
      <x:c r="C85" s="32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24" t="str">
        <x:f>IF(A85="","",IF(COUNTIF($A$6:$A$205,A85)=1,"VALID","INVALID - DUPLICATE DECISION ID"))</x:f>
      </x:c>
      <x:c r="O85" s="24" t="str">
        <x:f>IF(A85="","",IF(AND(B85&lt;&gt;"",C85&lt;&gt;"",D85&lt;&gt;"",E85&lt;&gt;"",F85&lt;&gt;"",G85&lt;&gt;"",H85&lt;&gt;"",K85&lt;&gt;"",L85&lt;&gt;"",M85&lt;&gt;"",Z85&lt;&gt;"",AC85&lt;&gt;"",AD85&lt;&gt;"",AE85&lt;&gt;""),"VALID","INVALID - REQUIRED FIELD"))</x:f>
      </x:c>
      <x:c r="P85" s="24" t="str">
        <x:f>IF(A85="","",IF(AND(OR(EXACT(I85,"CURRENT ATTRIBUTABLE OBSERVED"),EXACT(I85,"CURRENT ATTRIBUTABLE MIXED"),EXACT(I85,"CUSTOM")),IF(EXACT(I85,"CUSTOM"),W85&lt;&gt;"",TRUE)),"VALID","INVALID - EVIDENCE TOKEN / CUSTOM RULE"))</x:f>
      </x:c>
      <x:c r="Q85" s="24" t="str">
        <x:f>IF(A85="","",IF(OR(EXACT(J85,"YES"),EXACT(J85,"UNCLEAR"),EXACT(J85,"NO")),"VALID","INVALID - ACTION TOKEN"))</x:f>
      </x:c>
      <x:c r="R85" s="24" t="str">
        <x:f>IF(A85="","",SUM(AO85:AS85))</x:f>
      </x:c>
      <x:c r="S85" s="24" t="str">
        <x:f>IF(A85="","",COUNTIFS(CRITERIA!$B$6:$B$205,A85,CRITERIA!$G$6:$G$205,"YES",CRITERIA!$L$6:$L$205,"VALID"))</x:f>
      </x:c>
      <x:c r="T85" s="24" t="str">
        <x:f>IF(A85="","",IF(Q85&lt;&gt;"VALID","REPAIR CANVAS",IF(EXACT(J85,"NO"),"STOP - RESEARCH NOT JUSTIFIED",IF(OR(N85&lt;&gt;"VALID",O85&lt;&gt;"VALID",P85&lt;&gt;"VALID",Y85&lt;&gt;"VALID",AH85&lt;&gt;"VALID",AT85&lt;&gt;"VALID",EXACT(J85,"UNCLEAR"),X85&lt;&gt;"YES"),"REPAIR CANVAS","READY TO RESEARCH"))))</x:f>
      </x:c>
      <x:c r="U85" s="24" t="str">
        <x:f>IF(A85="","",IF(T85="READY TO RESEARCH","Freeze this Decision Contract, then conduct the Evidence Audit.",IF(T85="STOP - RESEARCH NOT JUSTIFIED","State the real purpose of the work or reopen the decision before competitor research.","Repair the named controls before collecting competitor evidence.")))</x:f>
      </x:c>
      <x:c r="V85" s="24" t="str">
        <x:f>IF(A85="","",IF(T85="READY TO RESEARCH","Decision ID "&amp;A85&amp;". By "&amp;TEXT(C85,"yyyy-mm-dd")&amp;", "&amp;B85&amp;" will decide whether to "&amp;D85&amp;" for "&amp;E85&amp;", within "&amp;F85&amp;" and "&amp;G85&amp;". Permitted alternative universe: "&amp;AA85&amp;". Explicit exclusions: "&amp;H85&amp;". Material criteria: "&amp;AB85&amp;". Hard constraints: "&amp;Z85&amp;". Evidence threshold: "&amp;I85&amp;IF(EXACT(I85,"CUSTOM")," - "&amp;W85,"")&amp;". Evidence may change: "&amp;K85&amp;". Reopen if "&amp;L85&amp;".","NOT READY - complete or repair the governed canvas before handoff."))</x:f>
      </x:c>
      <x:c r="W85" s="18"/>
      <x:c r="X85" s="18"/>
      <x:c r="Y85" s="24" t="str">
        <x:f>IF(A85="","",IF(OR(EXACT(X85,"YES"),EXACT(X85,"NO")),"VALID","INVALID - QUALITY TOKEN"))</x:f>
      </x:c>
      <x:c r="Z85" s="18"/>
      <x:c r="AA85" s="18" t="str">
        <x:f>IF(A85="","",IF(AT85&lt;&gt;"VALID","NOT READY - ALTERNATIVES",IF(AO85=1,"DIRECT","")&amp;IF(AP85=1,IF(AO85=1,"; ","")&amp;"ADJACENT","")&amp;IF(AQ85=1,IF(SUM(AO85:AP85)&gt;0,"; ","")&amp;"SUBSTITUTE / SERVICE","")&amp;IF(AR85=1,IF(SUM(AO85:AQ85)&gt;0,"; ","")&amp;"INTERNAL BUILD","")&amp;IF(AS85=1,IF(SUM(AO85:AR85)&gt;0,"; ","")&amp;"STATUS QUO","")))</x:f>
      </x:c>
      <x:c r="AB85" s="18" t="str">
        <x:f>IF(A85="","",IF(AH85&lt;&gt;"VALID","NOT READY - CRITERIA",AC85&amp;"; "&amp;AD85&amp;"; "&amp;AE85&amp;IF(AF85&lt;&gt;"","; "&amp;AF85,"")&amp;IF(AG85&lt;&gt;"","; "&amp;AG85,"")))</x:f>
      </x:c>
      <x:c r="AC85" s="18"/>
      <x:c r="AD85" s="18"/>
      <x:c r="AE85" s="18"/>
      <x:c r="AF85" s="18"/>
      <x:c r="AG85" s="18"/>
      <x:c r="AH85" s="24" t="str">
        <x:f>IF(A85="","",IF(AND(AI85&gt;=3,AI85&lt;=5,AJ85&lt;&gt;"",AK85&lt;&gt;"",AL85&lt;&gt;"",S85=AI85,COUNTIF($AJ85:$AN85,AJ85)=1,COUNTIF($AJ85:$AN85,AK85)=1,COUNTIF($AJ85:$AN85,AL85)=1,IF(AM85="",TRUE,COUNTIF($AJ85:$AN85,AM85)=1),IF(AN85="",TRUE,COUNTIF($AJ85:$AN85,AN85)=1),COUNTIFS(CRITERIA!$B$6:$B$205,A85,CRITERIA!$M$6:$M$205,AJ85,CRITERIA!$G$6:$G$205,"YES",CRITERIA!$L$6:$L$205,"VALID")=1,COUNTIFS(CRITERIA!$B$6:$B$205,A85,CRITERIA!$M$6:$M$205,AK85,CRITERIA!$G$6:$G$205,"YES",CRITERIA!$L$6:$L$205,"VALID")=1,COUNTIFS(CRITERIA!$B$6:$B$205,A85,CRITERIA!$M$6:$M$205,AL85,CRITERIA!$G$6:$G$205,"YES",CRITERIA!$L$6:$L$205,"VALID")=1,IF(AM85="",TRUE,COUNTIFS(CRITERIA!$B$6:$B$205,A85,CRITERIA!$M$6:$M$205,AM85,CRITERIA!$G$6:$G$205,"YES",CRITERIA!$L$6:$L$205,"VALID")=1),IF(AN85="",TRUE,COUNTIFS(CRITERIA!$B$6:$B$205,A85,CRITERIA!$M$6:$M$205,AN85,CRITERIA!$G$6:$G$205,"YES",CRITERIA!$L$6:$L$205,"VALID")=1)),"VALID","INVALID - CRITERIA PARITY"))</x:f>
      </x:c>
      <x:c r="AI85" s="24" t="n">
        <x:f>IF(AC85&lt;&gt;"",1,0)+IF(AD85&lt;&gt;"",1,0)+IF(AE85&lt;&gt;"",1,0)+IF(AF85&lt;&gt;"",1,0)+IF(AG85&lt;&gt;"",1,0)</x:f>
        <x:v>0</x:v>
      </x:c>
      <x:c r="AJ85" s="24" t="str">
        <x:f>IF(AC85="","",UPPER(TRIM(AC85)))</x:f>
      </x:c>
      <x:c r="AK85" s="24" t="str">
        <x:f>IF(AD85="","",UPPER(TRIM(AD85)))</x:f>
      </x:c>
      <x:c r="AL85" s="24" t="str">
        <x:f>IF(AE85="","",UPPER(TRIM(AE85)))</x:f>
      </x:c>
      <x:c r="AM85" s="24" t="str">
        <x:f>IF(AF85="","",UPPER(TRIM(AF85)))</x:f>
      </x:c>
      <x:c r="AN85" s="24" t="str">
        <x:f>IF(AG85="","",UPPER(TRIM(AG85)))</x:f>
      </x:c>
      <x:c r="AO85" s="24" t="str">
        <x:f>IF(A85="","",IF(COUNTIFS(ALTERNATIVES!$B$6:$B$205,A85,ALTERNATIVES!$C$6:$C$205,"DIRECT",ALTERNATIVES!$H$6:$H$205,"VALID")&gt;0,1,0))</x:f>
      </x:c>
      <x:c r="AP85" s="24" t="str">
        <x:f>IF(A85="","",IF(COUNTIFS(ALTERNATIVES!$B$6:$B$205,A85,ALTERNATIVES!$C$6:$C$205,"ADJACENT",ALTERNATIVES!$H$6:$H$205,"VALID")&gt;0,1,0))</x:f>
      </x:c>
      <x:c r="AQ85" s="24" t="str">
        <x:f>IF(A85="","",IF(COUNTIFS(ALTERNATIVES!$B$6:$B$205,A85,ALTERNATIVES!$C$6:$C$205,"SUBSTITUTE / SERVICE",ALTERNATIVES!$H$6:$H$205,"VALID")&gt;0,1,0))</x:f>
      </x:c>
      <x:c r="AR85" s="24" t="str">
        <x:f>IF(A85="","",IF(COUNTIFS(ALTERNATIVES!$B$6:$B$205,A85,ALTERNATIVES!$C$6:$C$205,"INTERNAL BUILD",ALTERNATIVES!$H$6:$H$205,"VALID")&gt;0,1,0))</x:f>
      </x:c>
      <x:c r="AS85" s="24" t="str">
        <x:f>IF(A85="","",IF(COUNTIFS(ALTERNATIVES!$B$6:$B$205,A85,ALTERNATIVES!$C$6:$C$205,"STATUS QUO",ALTERNATIVES!$H$6:$H$205,"VALID")&gt;0,1,0))</x:f>
      </x:c>
      <x:c r="AT85" s="24" t="str">
        <x:f>IF(A85="","",IF(R85&gt;=2,"VALID","INVALID - ALTERNATIVE DIVERSITY"))</x:f>
      </x:c>
    </x:row>
    <x:row r="86">
      <x:c r="A86" s="18"/>
      <x:c r="B86" s="18"/>
      <x:c r="C86" s="32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24" t="str">
        <x:f>IF(A86="","",IF(COUNTIF($A$6:$A$205,A86)=1,"VALID","INVALID - DUPLICATE DECISION ID"))</x:f>
      </x:c>
      <x:c r="O86" s="24" t="str">
        <x:f>IF(A86="","",IF(AND(B86&lt;&gt;"",C86&lt;&gt;"",D86&lt;&gt;"",E86&lt;&gt;"",F86&lt;&gt;"",G86&lt;&gt;"",H86&lt;&gt;"",K86&lt;&gt;"",L86&lt;&gt;"",M86&lt;&gt;"",Z86&lt;&gt;"",AC86&lt;&gt;"",AD86&lt;&gt;"",AE86&lt;&gt;""),"VALID","INVALID - REQUIRED FIELD"))</x:f>
      </x:c>
      <x:c r="P86" s="24" t="str">
        <x:f>IF(A86="","",IF(AND(OR(EXACT(I86,"CURRENT ATTRIBUTABLE OBSERVED"),EXACT(I86,"CURRENT ATTRIBUTABLE MIXED"),EXACT(I86,"CUSTOM")),IF(EXACT(I86,"CUSTOM"),W86&lt;&gt;"",TRUE)),"VALID","INVALID - EVIDENCE TOKEN / CUSTOM RULE"))</x:f>
      </x:c>
      <x:c r="Q86" s="24" t="str">
        <x:f>IF(A86="","",IF(OR(EXACT(J86,"YES"),EXACT(J86,"UNCLEAR"),EXACT(J86,"NO")),"VALID","INVALID - ACTION TOKEN"))</x:f>
      </x:c>
      <x:c r="R86" s="24" t="str">
        <x:f>IF(A86="","",SUM(AO86:AS86))</x:f>
      </x:c>
      <x:c r="S86" s="24" t="str">
        <x:f>IF(A86="","",COUNTIFS(CRITERIA!$B$6:$B$205,A86,CRITERIA!$G$6:$G$205,"YES",CRITERIA!$L$6:$L$205,"VALID"))</x:f>
      </x:c>
      <x:c r="T86" s="24" t="str">
        <x:f>IF(A86="","",IF(Q86&lt;&gt;"VALID","REPAIR CANVAS",IF(EXACT(J86,"NO"),"STOP - RESEARCH NOT JUSTIFIED",IF(OR(N86&lt;&gt;"VALID",O86&lt;&gt;"VALID",P86&lt;&gt;"VALID",Y86&lt;&gt;"VALID",AH86&lt;&gt;"VALID",AT86&lt;&gt;"VALID",EXACT(J86,"UNCLEAR"),X86&lt;&gt;"YES"),"REPAIR CANVAS","READY TO RESEARCH"))))</x:f>
      </x:c>
      <x:c r="U86" s="24" t="str">
        <x:f>IF(A86="","",IF(T86="READY TO RESEARCH","Freeze this Decision Contract, then conduct the Evidence Audit.",IF(T86="STOP - RESEARCH NOT JUSTIFIED","State the real purpose of the work or reopen the decision before competitor research.","Repair the named controls before collecting competitor evidence.")))</x:f>
      </x:c>
      <x:c r="V86" s="24" t="str">
        <x:f>IF(A86="","",IF(T86="READY TO RESEARCH","Decision ID "&amp;A86&amp;". By "&amp;TEXT(C86,"yyyy-mm-dd")&amp;", "&amp;B86&amp;" will decide whether to "&amp;D86&amp;" for "&amp;E86&amp;", within "&amp;F86&amp;" and "&amp;G86&amp;". Permitted alternative universe: "&amp;AA86&amp;". Explicit exclusions: "&amp;H86&amp;". Material criteria: "&amp;AB86&amp;". Hard constraints: "&amp;Z86&amp;". Evidence threshold: "&amp;I86&amp;IF(EXACT(I86,"CUSTOM")," - "&amp;W86,"")&amp;". Evidence may change: "&amp;K86&amp;". Reopen if "&amp;L86&amp;".","NOT READY - complete or repair the governed canvas before handoff."))</x:f>
      </x:c>
      <x:c r="W86" s="18"/>
      <x:c r="X86" s="18"/>
      <x:c r="Y86" s="24" t="str">
        <x:f>IF(A86="","",IF(OR(EXACT(X86,"YES"),EXACT(X86,"NO")),"VALID","INVALID - QUALITY TOKEN"))</x:f>
      </x:c>
      <x:c r="Z86" s="18"/>
      <x:c r="AA86" s="18" t="str">
        <x:f>IF(A86="","",IF(AT86&lt;&gt;"VALID","NOT READY - ALTERNATIVES",IF(AO86=1,"DIRECT","")&amp;IF(AP86=1,IF(AO86=1,"; ","")&amp;"ADJACENT","")&amp;IF(AQ86=1,IF(SUM(AO86:AP86)&gt;0,"; ","")&amp;"SUBSTITUTE / SERVICE","")&amp;IF(AR86=1,IF(SUM(AO86:AQ86)&gt;0,"; ","")&amp;"INTERNAL BUILD","")&amp;IF(AS86=1,IF(SUM(AO86:AR86)&gt;0,"; ","")&amp;"STATUS QUO","")))</x:f>
      </x:c>
      <x:c r="AB86" s="18" t="str">
        <x:f>IF(A86="","",IF(AH86&lt;&gt;"VALID","NOT READY - CRITERIA",AC86&amp;"; "&amp;AD86&amp;"; "&amp;AE86&amp;IF(AF86&lt;&gt;"","; "&amp;AF86,"")&amp;IF(AG86&lt;&gt;"","; "&amp;AG86,"")))</x:f>
      </x:c>
      <x:c r="AC86" s="18"/>
      <x:c r="AD86" s="18"/>
      <x:c r="AE86" s="18"/>
      <x:c r="AF86" s="18"/>
      <x:c r="AG86" s="18"/>
      <x:c r="AH86" s="24" t="str">
        <x:f>IF(A86="","",IF(AND(AI86&gt;=3,AI86&lt;=5,AJ86&lt;&gt;"",AK86&lt;&gt;"",AL86&lt;&gt;"",S86=AI86,COUNTIF($AJ86:$AN86,AJ86)=1,COUNTIF($AJ86:$AN86,AK86)=1,COUNTIF($AJ86:$AN86,AL86)=1,IF(AM86="",TRUE,COUNTIF($AJ86:$AN86,AM86)=1),IF(AN86="",TRUE,COUNTIF($AJ86:$AN86,AN86)=1),COUNTIFS(CRITERIA!$B$6:$B$205,A86,CRITERIA!$M$6:$M$205,AJ86,CRITERIA!$G$6:$G$205,"YES",CRITERIA!$L$6:$L$205,"VALID")=1,COUNTIFS(CRITERIA!$B$6:$B$205,A86,CRITERIA!$M$6:$M$205,AK86,CRITERIA!$G$6:$G$205,"YES",CRITERIA!$L$6:$L$205,"VALID")=1,COUNTIFS(CRITERIA!$B$6:$B$205,A86,CRITERIA!$M$6:$M$205,AL86,CRITERIA!$G$6:$G$205,"YES",CRITERIA!$L$6:$L$205,"VALID")=1,IF(AM86="",TRUE,COUNTIFS(CRITERIA!$B$6:$B$205,A86,CRITERIA!$M$6:$M$205,AM86,CRITERIA!$G$6:$G$205,"YES",CRITERIA!$L$6:$L$205,"VALID")=1),IF(AN86="",TRUE,COUNTIFS(CRITERIA!$B$6:$B$205,A86,CRITERIA!$M$6:$M$205,AN86,CRITERIA!$G$6:$G$205,"YES",CRITERIA!$L$6:$L$205,"VALID")=1)),"VALID","INVALID - CRITERIA PARITY"))</x:f>
      </x:c>
      <x:c r="AI86" s="24" t="n">
        <x:f>IF(AC86&lt;&gt;"",1,0)+IF(AD86&lt;&gt;"",1,0)+IF(AE86&lt;&gt;"",1,0)+IF(AF86&lt;&gt;"",1,0)+IF(AG86&lt;&gt;"",1,0)</x:f>
        <x:v>0</x:v>
      </x:c>
      <x:c r="AJ86" s="24" t="str">
        <x:f>IF(AC86="","",UPPER(TRIM(AC86)))</x:f>
      </x:c>
      <x:c r="AK86" s="24" t="str">
        <x:f>IF(AD86="","",UPPER(TRIM(AD86)))</x:f>
      </x:c>
      <x:c r="AL86" s="24" t="str">
        <x:f>IF(AE86="","",UPPER(TRIM(AE86)))</x:f>
      </x:c>
      <x:c r="AM86" s="24" t="str">
        <x:f>IF(AF86="","",UPPER(TRIM(AF86)))</x:f>
      </x:c>
      <x:c r="AN86" s="24" t="str">
        <x:f>IF(AG86="","",UPPER(TRIM(AG86)))</x:f>
      </x:c>
      <x:c r="AO86" s="24" t="str">
        <x:f>IF(A86="","",IF(COUNTIFS(ALTERNATIVES!$B$6:$B$205,A86,ALTERNATIVES!$C$6:$C$205,"DIRECT",ALTERNATIVES!$H$6:$H$205,"VALID")&gt;0,1,0))</x:f>
      </x:c>
      <x:c r="AP86" s="24" t="str">
        <x:f>IF(A86="","",IF(COUNTIFS(ALTERNATIVES!$B$6:$B$205,A86,ALTERNATIVES!$C$6:$C$205,"ADJACENT",ALTERNATIVES!$H$6:$H$205,"VALID")&gt;0,1,0))</x:f>
      </x:c>
      <x:c r="AQ86" s="24" t="str">
        <x:f>IF(A86="","",IF(COUNTIFS(ALTERNATIVES!$B$6:$B$205,A86,ALTERNATIVES!$C$6:$C$205,"SUBSTITUTE / SERVICE",ALTERNATIVES!$H$6:$H$205,"VALID")&gt;0,1,0))</x:f>
      </x:c>
      <x:c r="AR86" s="24" t="str">
        <x:f>IF(A86="","",IF(COUNTIFS(ALTERNATIVES!$B$6:$B$205,A86,ALTERNATIVES!$C$6:$C$205,"INTERNAL BUILD",ALTERNATIVES!$H$6:$H$205,"VALID")&gt;0,1,0))</x:f>
      </x:c>
      <x:c r="AS86" s="24" t="str">
        <x:f>IF(A86="","",IF(COUNTIFS(ALTERNATIVES!$B$6:$B$205,A86,ALTERNATIVES!$C$6:$C$205,"STATUS QUO",ALTERNATIVES!$H$6:$H$205,"VALID")&gt;0,1,0))</x:f>
      </x:c>
      <x:c r="AT86" s="24" t="str">
        <x:f>IF(A86="","",IF(R86&gt;=2,"VALID","INVALID - ALTERNATIVE DIVERSITY"))</x:f>
      </x:c>
    </x:row>
    <x:row r="87">
      <x:c r="A87" s="18"/>
      <x:c r="B87" s="18"/>
      <x:c r="C87" s="32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24" t="str">
        <x:f>IF(A87="","",IF(COUNTIF($A$6:$A$205,A87)=1,"VALID","INVALID - DUPLICATE DECISION ID"))</x:f>
      </x:c>
      <x:c r="O87" s="24" t="str">
        <x:f>IF(A87="","",IF(AND(B87&lt;&gt;"",C87&lt;&gt;"",D87&lt;&gt;"",E87&lt;&gt;"",F87&lt;&gt;"",G87&lt;&gt;"",H87&lt;&gt;"",K87&lt;&gt;"",L87&lt;&gt;"",M87&lt;&gt;"",Z87&lt;&gt;"",AC87&lt;&gt;"",AD87&lt;&gt;"",AE87&lt;&gt;""),"VALID","INVALID - REQUIRED FIELD"))</x:f>
      </x:c>
      <x:c r="P87" s="24" t="str">
        <x:f>IF(A87="","",IF(AND(OR(EXACT(I87,"CURRENT ATTRIBUTABLE OBSERVED"),EXACT(I87,"CURRENT ATTRIBUTABLE MIXED"),EXACT(I87,"CUSTOM")),IF(EXACT(I87,"CUSTOM"),W87&lt;&gt;"",TRUE)),"VALID","INVALID - EVIDENCE TOKEN / CUSTOM RULE"))</x:f>
      </x:c>
      <x:c r="Q87" s="24" t="str">
        <x:f>IF(A87="","",IF(OR(EXACT(J87,"YES"),EXACT(J87,"UNCLEAR"),EXACT(J87,"NO")),"VALID","INVALID - ACTION TOKEN"))</x:f>
      </x:c>
      <x:c r="R87" s="24" t="str">
        <x:f>IF(A87="","",SUM(AO87:AS87))</x:f>
      </x:c>
      <x:c r="S87" s="24" t="str">
        <x:f>IF(A87="","",COUNTIFS(CRITERIA!$B$6:$B$205,A87,CRITERIA!$G$6:$G$205,"YES",CRITERIA!$L$6:$L$205,"VALID"))</x:f>
      </x:c>
      <x:c r="T87" s="24" t="str">
        <x:f>IF(A87="","",IF(Q87&lt;&gt;"VALID","REPAIR CANVAS",IF(EXACT(J87,"NO"),"STOP - RESEARCH NOT JUSTIFIED",IF(OR(N87&lt;&gt;"VALID",O87&lt;&gt;"VALID",P87&lt;&gt;"VALID",Y87&lt;&gt;"VALID",AH87&lt;&gt;"VALID",AT87&lt;&gt;"VALID",EXACT(J87,"UNCLEAR"),X87&lt;&gt;"YES"),"REPAIR CANVAS","READY TO RESEARCH"))))</x:f>
      </x:c>
      <x:c r="U87" s="24" t="str">
        <x:f>IF(A87="","",IF(T87="READY TO RESEARCH","Freeze this Decision Contract, then conduct the Evidence Audit.",IF(T87="STOP - RESEARCH NOT JUSTIFIED","State the real purpose of the work or reopen the decision before competitor research.","Repair the named controls before collecting competitor evidence.")))</x:f>
      </x:c>
      <x:c r="V87" s="24" t="str">
        <x:f>IF(A87="","",IF(T87="READY TO RESEARCH","Decision ID "&amp;A87&amp;". By "&amp;TEXT(C87,"yyyy-mm-dd")&amp;", "&amp;B87&amp;" will decide whether to "&amp;D87&amp;" for "&amp;E87&amp;", within "&amp;F87&amp;" and "&amp;G87&amp;". Permitted alternative universe: "&amp;AA87&amp;". Explicit exclusions: "&amp;H87&amp;". Material criteria: "&amp;AB87&amp;". Hard constraints: "&amp;Z87&amp;". Evidence threshold: "&amp;I87&amp;IF(EXACT(I87,"CUSTOM")," - "&amp;W87,"")&amp;". Evidence may change: "&amp;K87&amp;". Reopen if "&amp;L87&amp;".","NOT READY - complete or repair the governed canvas before handoff."))</x:f>
      </x:c>
      <x:c r="W87" s="18"/>
      <x:c r="X87" s="18"/>
      <x:c r="Y87" s="24" t="str">
        <x:f>IF(A87="","",IF(OR(EXACT(X87,"YES"),EXACT(X87,"NO")),"VALID","INVALID - QUALITY TOKEN"))</x:f>
      </x:c>
      <x:c r="Z87" s="18"/>
      <x:c r="AA87" s="18" t="str">
        <x:f>IF(A87="","",IF(AT87&lt;&gt;"VALID","NOT READY - ALTERNATIVES",IF(AO87=1,"DIRECT","")&amp;IF(AP87=1,IF(AO87=1,"; ","")&amp;"ADJACENT","")&amp;IF(AQ87=1,IF(SUM(AO87:AP87)&gt;0,"; ","")&amp;"SUBSTITUTE / SERVICE","")&amp;IF(AR87=1,IF(SUM(AO87:AQ87)&gt;0,"; ","")&amp;"INTERNAL BUILD","")&amp;IF(AS87=1,IF(SUM(AO87:AR87)&gt;0,"; ","")&amp;"STATUS QUO","")))</x:f>
      </x:c>
      <x:c r="AB87" s="18" t="str">
        <x:f>IF(A87="","",IF(AH87&lt;&gt;"VALID","NOT READY - CRITERIA",AC87&amp;"; "&amp;AD87&amp;"; "&amp;AE87&amp;IF(AF87&lt;&gt;"","; "&amp;AF87,"")&amp;IF(AG87&lt;&gt;"","; "&amp;AG87,"")))</x:f>
      </x:c>
      <x:c r="AC87" s="18"/>
      <x:c r="AD87" s="18"/>
      <x:c r="AE87" s="18"/>
      <x:c r="AF87" s="18"/>
      <x:c r="AG87" s="18"/>
      <x:c r="AH87" s="24" t="str">
        <x:f>IF(A87="","",IF(AND(AI87&gt;=3,AI87&lt;=5,AJ87&lt;&gt;"",AK87&lt;&gt;"",AL87&lt;&gt;"",S87=AI87,COUNTIF($AJ87:$AN87,AJ87)=1,COUNTIF($AJ87:$AN87,AK87)=1,COUNTIF($AJ87:$AN87,AL87)=1,IF(AM87="",TRUE,COUNTIF($AJ87:$AN87,AM87)=1),IF(AN87="",TRUE,COUNTIF($AJ87:$AN87,AN87)=1),COUNTIFS(CRITERIA!$B$6:$B$205,A87,CRITERIA!$M$6:$M$205,AJ87,CRITERIA!$G$6:$G$205,"YES",CRITERIA!$L$6:$L$205,"VALID")=1,COUNTIFS(CRITERIA!$B$6:$B$205,A87,CRITERIA!$M$6:$M$205,AK87,CRITERIA!$G$6:$G$205,"YES",CRITERIA!$L$6:$L$205,"VALID")=1,COUNTIFS(CRITERIA!$B$6:$B$205,A87,CRITERIA!$M$6:$M$205,AL87,CRITERIA!$G$6:$G$205,"YES",CRITERIA!$L$6:$L$205,"VALID")=1,IF(AM87="",TRUE,COUNTIFS(CRITERIA!$B$6:$B$205,A87,CRITERIA!$M$6:$M$205,AM87,CRITERIA!$G$6:$G$205,"YES",CRITERIA!$L$6:$L$205,"VALID")=1),IF(AN87="",TRUE,COUNTIFS(CRITERIA!$B$6:$B$205,A87,CRITERIA!$M$6:$M$205,AN87,CRITERIA!$G$6:$G$205,"YES",CRITERIA!$L$6:$L$205,"VALID")=1)),"VALID","INVALID - CRITERIA PARITY"))</x:f>
      </x:c>
      <x:c r="AI87" s="24" t="n">
        <x:f>IF(AC87&lt;&gt;"",1,0)+IF(AD87&lt;&gt;"",1,0)+IF(AE87&lt;&gt;"",1,0)+IF(AF87&lt;&gt;"",1,0)+IF(AG87&lt;&gt;"",1,0)</x:f>
        <x:v>0</x:v>
      </x:c>
      <x:c r="AJ87" s="24" t="str">
        <x:f>IF(AC87="","",UPPER(TRIM(AC87)))</x:f>
      </x:c>
      <x:c r="AK87" s="24" t="str">
        <x:f>IF(AD87="","",UPPER(TRIM(AD87)))</x:f>
      </x:c>
      <x:c r="AL87" s="24" t="str">
        <x:f>IF(AE87="","",UPPER(TRIM(AE87)))</x:f>
      </x:c>
      <x:c r="AM87" s="24" t="str">
        <x:f>IF(AF87="","",UPPER(TRIM(AF87)))</x:f>
      </x:c>
      <x:c r="AN87" s="24" t="str">
        <x:f>IF(AG87="","",UPPER(TRIM(AG87)))</x:f>
      </x:c>
      <x:c r="AO87" s="24" t="str">
        <x:f>IF(A87="","",IF(COUNTIFS(ALTERNATIVES!$B$6:$B$205,A87,ALTERNATIVES!$C$6:$C$205,"DIRECT",ALTERNATIVES!$H$6:$H$205,"VALID")&gt;0,1,0))</x:f>
      </x:c>
      <x:c r="AP87" s="24" t="str">
        <x:f>IF(A87="","",IF(COUNTIFS(ALTERNATIVES!$B$6:$B$205,A87,ALTERNATIVES!$C$6:$C$205,"ADJACENT",ALTERNATIVES!$H$6:$H$205,"VALID")&gt;0,1,0))</x:f>
      </x:c>
      <x:c r="AQ87" s="24" t="str">
        <x:f>IF(A87="","",IF(COUNTIFS(ALTERNATIVES!$B$6:$B$205,A87,ALTERNATIVES!$C$6:$C$205,"SUBSTITUTE / SERVICE",ALTERNATIVES!$H$6:$H$205,"VALID")&gt;0,1,0))</x:f>
      </x:c>
      <x:c r="AR87" s="24" t="str">
        <x:f>IF(A87="","",IF(COUNTIFS(ALTERNATIVES!$B$6:$B$205,A87,ALTERNATIVES!$C$6:$C$205,"INTERNAL BUILD",ALTERNATIVES!$H$6:$H$205,"VALID")&gt;0,1,0))</x:f>
      </x:c>
      <x:c r="AS87" s="24" t="str">
        <x:f>IF(A87="","",IF(COUNTIFS(ALTERNATIVES!$B$6:$B$205,A87,ALTERNATIVES!$C$6:$C$205,"STATUS QUO",ALTERNATIVES!$H$6:$H$205,"VALID")&gt;0,1,0))</x:f>
      </x:c>
      <x:c r="AT87" s="24" t="str">
        <x:f>IF(A87="","",IF(R87&gt;=2,"VALID","INVALID - ALTERNATIVE DIVERSITY"))</x:f>
      </x:c>
    </x:row>
    <x:row r="88">
      <x:c r="A88" s="18"/>
      <x:c r="B88" s="18"/>
      <x:c r="C88" s="32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24" t="str">
        <x:f>IF(A88="","",IF(COUNTIF($A$6:$A$205,A88)=1,"VALID","INVALID - DUPLICATE DECISION ID"))</x:f>
      </x:c>
      <x:c r="O88" s="24" t="str">
        <x:f>IF(A88="","",IF(AND(B88&lt;&gt;"",C88&lt;&gt;"",D88&lt;&gt;"",E88&lt;&gt;"",F88&lt;&gt;"",G88&lt;&gt;"",H88&lt;&gt;"",K88&lt;&gt;"",L88&lt;&gt;"",M88&lt;&gt;"",Z88&lt;&gt;"",AC88&lt;&gt;"",AD88&lt;&gt;"",AE88&lt;&gt;""),"VALID","INVALID - REQUIRED FIELD"))</x:f>
      </x:c>
      <x:c r="P88" s="24" t="str">
        <x:f>IF(A88="","",IF(AND(OR(EXACT(I88,"CURRENT ATTRIBUTABLE OBSERVED"),EXACT(I88,"CURRENT ATTRIBUTABLE MIXED"),EXACT(I88,"CUSTOM")),IF(EXACT(I88,"CUSTOM"),W88&lt;&gt;"",TRUE)),"VALID","INVALID - EVIDENCE TOKEN / CUSTOM RULE"))</x:f>
      </x:c>
      <x:c r="Q88" s="24" t="str">
        <x:f>IF(A88="","",IF(OR(EXACT(J88,"YES"),EXACT(J88,"UNCLEAR"),EXACT(J88,"NO")),"VALID","INVALID - ACTION TOKEN"))</x:f>
      </x:c>
      <x:c r="R88" s="24" t="str">
        <x:f>IF(A88="","",SUM(AO88:AS88))</x:f>
      </x:c>
      <x:c r="S88" s="24" t="str">
        <x:f>IF(A88="","",COUNTIFS(CRITERIA!$B$6:$B$205,A88,CRITERIA!$G$6:$G$205,"YES",CRITERIA!$L$6:$L$205,"VALID"))</x:f>
      </x:c>
      <x:c r="T88" s="24" t="str">
        <x:f>IF(A88="","",IF(Q88&lt;&gt;"VALID","REPAIR CANVAS",IF(EXACT(J88,"NO"),"STOP - RESEARCH NOT JUSTIFIED",IF(OR(N88&lt;&gt;"VALID",O88&lt;&gt;"VALID",P88&lt;&gt;"VALID",Y88&lt;&gt;"VALID",AH88&lt;&gt;"VALID",AT88&lt;&gt;"VALID",EXACT(J88,"UNCLEAR"),X88&lt;&gt;"YES"),"REPAIR CANVAS","READY TO RESEARCH"))))</x:f>
      </x:c>
      <x:c r="U88" s="24" t="str">
        <x:f>IF(A88="","",IF(T88="READY TO RESEARCH","Freeze this Decision Contract, then conduct the Evidence Audit.",IF(T88="STOP - RESEARCH NOT JUSTIFIED","State the real purpose of the work or reopen the decision before competitor research.","Repair the named controls before collecting competitor evidence.")))</x:f>
      </x:c>
      <x:c r="V88" s="24" t="str">
        <x:f>IF(A88="","",IF(T88="READY TO RESEARCH","Decision ID "&amp;A88&amp;". By "&amp;TEXT(C88,"yyyy-mm-dd")&amp;", "&amp;B88&amp;" will decide whether to "&amp;D88&amp;" for "&amp;E88&amp;", within "&amp;F88&amp;" and "&amp;G88&amp;". Permitted alternative universe: "&amp;AA88&amp;". Explicit exclusions: "&amp;H88&amp;". Material criteria: "&amp;AB88&amp;". Hard constraints: "&amp;Z88&amp;". Evidence threshold: "&amp;I88&amp;IF(EXACT(I88,"CUSTOM")," - "&amp;W88,"")&amp;". Evidence may change: "&amp;K88&amp;". Reopen if "&amp;L88&amp;".","NOT READY - complete or repair the governed canvas before handoff."))</x:f>
      </x:c>
      <x:c r="W88" s="18"/>
      <x:c r="X88" s="18"/>
      <x:c r="Y88" s="24" t="str">
        <x:f>IF(A88="","",IF(OR(EXACT(X88,"YES"),EXACT(X88,"NO")),"VALID","INVALID - QUALITY TOKEN"))</x:f>
      </x:c>
      <x:c r="Z88" s="18"/>
      <x:c r="AA88" s="18" t="str">
        <x:f>IF(A88="","",IF(AT88&lt;&gt;"VALID","NOT READY - ALTERNATIVES",IF(AO88=1,"DIRECT","")&amp;IF(AP88=1,IF(AO88=1,"; ","")&amp;"ADJACENT","")&amp;IF(AQ88=1,IF(SUM(AO88:AP88)&gt;0,"; ","")&amp;"SUBSTITUTE / SERVICE","")&amp;IF(AR88=1,IF(SUM(AO88:AQ88)&gt;0,"; ","")&amp;"INTERNAL BUILD","")&amp;IF(AS88=1,IF(SUM(AO88:AR88)&gt;0,"; ","")&amp;"STATUS QUO","")))</x:f>
      </x:c>
      <x:c r="AB88" s="18" t="str">
        <x:f>IF(A88="","",IF(AH88&lt;&gt;"VALID","NOT READY - CRITERIA",AC88&amp;"; "&amp;AD88&amp;"; "&amp;AE88&amp;IF(AF88&lt;&gt;"","; "&amp;AF88,"")&amp;IF(AG88&lt;&gt;"","; "&amp;AG88,"")))</x:f>
      </x:c>
      <x:c r="AC88" s="18"/>
      <x:c r="AD88" s="18"/>
      <x:c r="AE88" s="18"/>
      <x:c r="AF88" s="18"/>
      <x:c r="AG88" s="18"/>
      <x:c r="AH88" s="24" t="str">
        <x:f>IF(A88="","",IF(AND(AI88&gt;=3,AI88&lt;=5,AJ88&lt;&gt;"",AK88&lt;&gt;"",AL88&lt;&gt;"",S88=AI88,COUNTIF($AJ88:$AN88,AJ88)=1,COUNTIF($AJ88:$AN88,AK88)=1,COUNTIF($AJ88:$AN88,AL88)=1,IF(AM88="",TRUE,COUNTIF($AJ88:$AN88,AM88)=1),IF(AN88="",TRUE,COUNTIF($AJ88:$AN88,AN88)=1),COUNTIFS(CRITERIA!$B$6:$B$205,A88,CRITERIA!$M$6:$M$205,AJ88,CRITERIA!$G$6:$G$205,"YES",CRITERIA!$L$6:$L$205,"VALID")=1,COUNTIFS(CRITERIA!$B$6:$B$205,A88,CRITERIA!$M$6:$M$205,AK88,CRITERIA!$G$6:$G$205,"YES",CRITERIA!$L$6:$L$205,"VALID")=1,COUNTIFS(CRITERIA!$B$6:$B$205,A88,CRITERIA!$M$6:$M$205,AL88,CRITERIA!$G$6:$G$205,"YES",CRITERIA!$L$6:$L$205,"VALID")=1,IF(AM88="",TRUE,COUNTIFS(CRITERIA!$B$6:$B$205,A88,CRITERIA!$M$6:$M$205,AM88,CRITERIA!$G$6:$G$205,"YES",CRITERIA!$L$6:$L$205,"VALID")=1),IF(AN88="",TRUE,COUNTIFS(CRITERIA!$B$6:$B$205,A88,CRITERIA!$M$6:$M$205,AN88,CRITERIA!$G$6:$G$205,"YES",CRITERIA!$L$6:$L$205,"VALID")=1)),"VALID","INVALID - CRITERIA PARITY"))</x:f>
      </x:c>
      <x:c r="AI88" s="24" t="n">
        <x:f>IF(AC88&lt;&gt;"",1,0)+IF(AD88&lt;&gt;"",1,0)+IF(AE88&lt;&gt;"",1,0)+IF(AF88&lt;&gt;"",1,0)+IF(AG88&lt;&gt;"",1,0)</x:f>
        <x:v>0</x:v>
      </x:c>
      <x:c r="AJ88" s="24" t="str">
        <x:f>IF(AC88="","",UPPER(TRIM(AC88)))</x:f>
      </x:c>
      <x:c r="AK88" s="24" t="str">
        <x:f>IF(AD88="","",UPPER(TRIM(AD88)))</x:f>
      </x:c>
      <x:c r="AL88" s="24" t="str">
        <x:f>IF(AE88="","",UPPER(TRIM(AE88)))</x:f>
      </x:c>
      <x:c r="AM88" s="24" t="str">
        <x:f>IF(AF88="","",UPPER(TRIM(AF88)))</x:f>
      </x:c>
      <x:c r="AN88" s="24" t="str">
        <x:f>IF(AG88="","",UPPER(TRIM(AG88)))</x:f>
      </x:c>
      <x:c r="AO88" s="24" t="str">
        <x:f>IF(A88="","",IF(COUNTIFS(ALTERNATIVES!$B$6:$B$205,A88,ALTERNATIVES!$C$6:$C$205,"DIRECT",ALTERNATIVES!$H$6:$H$205,"VALID")&gt;0,1,0))</x:f>
      </x:c>
      <x:c r="AP88" s="24" t="str">
        <x:f>IF(A88="","",IF(COUNTIFS(ALTERNATIVES!$B$6:$B$205,A88,ALTERNATIVES!$C$6:$C$205,"ADJACENT",ALTERNATIVES!$H$6:$H$205,"VALID")&gt;0,1,0))</x:f>
      </x:c>
      <x:c r="AQ88" s="24" t="str">
        <x:f>IF(A88="","",IF(COUNTIFS(ALTERNATIVES!$B$6:$B$205,A88,ALTERNATIVES!$C$6:$C$205,"SUBSTITUTE / SERVICE",ALTERNATIVES!$H$6:$H$205,"VALID")&gt;0,1,0))</x:f>
      </x:c>
      <x:c r="AR88" s="24" t="str">
        <x:f>IF(A88="","",IF(COUNTIFS(ALTERNATIVES!$B$6:$B$205,A88,ALTERNATIVES!$C$6:$C$205,"INTERNAL BUILD",ALTERNATIVES!$H$6:$H$205,"VALID")&gt;0,1,0))</x:f>
      </x:c>
      <x:c r="AS88" s="24" t="str">
        <x:f>IF(A88="","",IF(COUNTIFS(ALTERNATIVES!$B$6:$B$205,A88,ALTERNATIVES!$C$6:$C$205,"STATUS QUO",ALTERNATIVES!$H$6:$H$205,"VALID")&gt;0,1,0))</x:f>
      </x:c>
      <x:c r="AT88" s="24" t="str">
        <x:f>IF(A88="","",IF(R88&gt;=2,"VALID","INVALID - ALTERNATIVE DIVERSITY"))</x:f>
      </x:c>
    </x:row>
    <x:row r="89">
      <x:c r="A89" s="18"/>
      <x:c r="B89" s="18"/>
      <x:c r="C89" s="32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24" t="str">
        <x:f>IF(A89="","",IF(COUNTIF($A$6:$A$205,A89)=1,"VALID","INVALID - DUPLICATE DECISION ID"))</x:f>
      </x:c>
      <x:c r="O89" s="24" t="str">
        <x:f>IF(A89="","",IF(AND(B89&lt;&gt;"",C89&lt;&gt;"",D89&lt;&gt;"",E89&lt;&gt;"",F89&lt;&gt;"",G89&lt;&gt;"",H89&lt;&gt;"",K89&lt;&gt;"",L89&lt;&gt;"",M89&lt;&gt;"",Z89&lt;&gt;"",AC89&lt;&gt;"",AD89&lt;&gt;"",AE89&lt;&gt;""),"VALID","INVALID - REQUIRED FIELD"))</x:f>
      </x:c>
      <x:c r="P89" s="24" t="str">
        <x:f>IF(A89="","",IF(AND(OR(EXACT(I89,"CURRENT ATTRIBUTABLE OBSERVED"),EXACT(I89,"CURRENT ATTRIBUTABLE MIXED"),EXACT(I89,"CUSTOM")),IF(EXACT(I89,"CUSTOM"),W89&lt;&gt;"",TRUE)),"VALID","INVALID - EVIDENCE TOKEN / CUSTOM RULE"))</x:f>
      </x:c>
      <x:c r="Q89" s="24" t="str">
        <x:f>IF(A89="","",IF(OR(EXACT(J89,"YES"),EXACT(J89,"UNCLEAR"),EXACT(J89,"NO")),"VALID","INVALID - ACTION TOKEN"))</x:f>
      </x:c>
      <x:c r="R89" s="24" t="str">
        <x:f>IF(A89="","",SUM(AO89:AS89))</x:f>
      </x:c>
      <x:c r="S89" s="24" t="str">
        <x:f>IF(A89="","",COUNTIFS(CRITERIA!$B$6:$B$205,A89,CRITERIA!$G$6:$G$205,"YES",CRITERIA!$L$6:$L$205,"VALID"))</x:f>
      </x:c>
      <x:c r="T89" s="24" t="str">
        <x:f>IF(A89="","",IF(Q89&lt;&gt;"VALID","REPAIR CANVAS",IF(EXACT(J89,"NO"),"STOP - RESEARCH NOT JUSTIFIED",IF(OR(N89&lt;&gt;"VALID",O89&lt;&gt;"VALID",P89&lt;&gt;"VALID",Y89&lt;&gt;"VALID",AH89&lt;&gt;"VALID",AT89&lt;&gt;"VALID",EXACT(J89,"UNCLEAR"),X89&lt;&gt;"YES"),"REPAIR CANVAS","READY TO RESEARCH"))))</x:f>
      </x:c>
      <x:c r="U89" s="24" t="str">
        <x:f>IF(A89="","",IF(T89="READY TO RESEARCH","Freeze this Decision Contract, then conduct the Evidence Audit.",IF(T89="STOP - RESEARCH NOT JUSTIFIED","State the real purpose of the work or reopen the decision before competitor research.","Repair the named controls before collecting competitor evidence.")))</x:f>
      </x:c>
      <x:c r="V89" s="24" t="str">
        <x:f>IF(A89="","",IF(T89="READY TO RESEARCH","Decision ID "&amp;A89&amp;". By "&amp;TEXT(C89,"yyyy-mm-dd")&amp;", "&amp;B89&amp;" will decide whether to "&amp;D89&amp;" for "&amp;E89&amp;", within "&amp;F89&amp;" and "&amp;G89&amp;". Permitted alternative universe: "&amp;AA89&amp;". Explicit exclusions: "&amp;H89&amp;". Material criteria: "&amp;AB89&amp;". Hard constraints: "&amp;Z89&amp;". Evidence threshold: "&amp;I89&amp;IF(EXACT(I89,"CUSTOM")," - "&amp;W89,"")&amp;". Evidence may change: "&amp;K89&amp;". Reopen if "&amp;L89&amp;".","NOT READY - complete or repair the governed canvas before handoff."))</x:f>
      </x:c>
      <x:c r="W89" s="18"/>
      <x:c r="X89" s="18"/>
      <x:c r="Y89" s="24" t="str">
        <x:f>IF(A89="","",IF(OR(EXACT(X89,"YES"),EXACT(X89,"NO")),"VALID","INVALID - QUALITY TOKEN"))</x:f>
      </x:c>
      <x:c r="Z89" s="18"/>
      <x:c r="AA89" s="18" t="str">
        <x:f>IF(A89="","",IF(AT89&lt;&gt;"VALID","NOT READY - ALTERNATIVES",IF(AO89=1,"DIRECT","")&amp;IF(AP89=1,IF(AO89=1,"; ","")&amp;"ADJACENT","")&amp;IF(AQ89=1,IF(SUM(AO89:AP89)&gt;0,"; ","")&amp;"SUBSTITUTE / SERVICE","")&amp;IF(AR89=1,IF(SUM(AO89:AQ89)&gt;0,"; ","")&amp;"INTERNAL BUILD","")&amp;IF(AS89=1,IF(SUM(AO89:AR89)&gt;0,"; ","")&amp;"STATUS QUO","")))</x:f>
      </x:c>
      <x:c r="AB89" s="18" t="str">
        <x:f>IF(A89="","",IF(AH89&lt;&gt;"VALID","NOT READY - CRITERIA",AC89&amp;"; "&amp;AD89&amp;"; "&amp;AE89&amp;IF(AF89&lt;&gt;"","; "&amp;AF89,"")&amp;IF(AG89&lt;&gt;"","; "&amp;AG89,"")))</x:f>
      </x:c>
      <x:c r="AC89" s="18"/>
      <x:c r="AD89" s="18"/>
      <x:c r="AE89" s="18"/>
      <x:c r="AF89" s="18"/>
      <x:c r="AG89" s="18"/>
      <x:c r="AH89" s="24" t="str">
        <x:f>IF(A89="","",IF(AND(AI89&gt;=3,AI89&lt;=5,AJ89&lt;&gt;"",AK89&lt;&gt;"",AL89&lt;&gt;"",S89=AI89,COUNTIF($AJ89:$AN89,AJ89)=1,COUNTIF($AJ89:$AN89,AK89)=1,COUNTIF($AJ89:$AN89,AL89)=1,IF(AM89="",TRUE,COUNTIF($AJ89:$AN89,AM89)=1),IF(AN89="",TRUE,COUNTIF($AJ89:$AN89,AN89)=1),COUNTIFS(CRITERIA!$B$6:$B$205,A89,CRITERIA!$M$6:$M$205,AJ89,CRITERIA!$G$6:$G$205,"YES",CRITERIA!$L$6:$L$205,"VALID")=1,COUNTIFS(CRITERIA!$B$6:$B$205,A89,CRITERIA!$M$6:$M$205,AK89,CRITERIA!$G$6:$G$205,"YES",CRITERIA!$L$6:$L$205,"VALID")=1,COUNTIFS(CRITERIA!$B$6:$B$205,A89,CRITERIA!$M$6:$M$205,AL89,CRITERIA!$G$6:$G$205,"YES",CRITERIA!$L$6:$L$205,"VALID")=1,IF(AM89="",TRUE,COUNTIFS(CRITERIA!$B$6:$B$205,A89,CRITERIA!$M$6:$M$205,AM89,CRITERIA!$G$6:$G$205,"YES",CRITERIA!$L$6:$L$205,"VALID")=1),IF(AN89="",TRUE,COUNTIFS(CRITERIA!$B$6:$B$205,A89,CRITERIA!$M$6:$M$205,AN89,CRITERIA!$G$6:$G$205,"YES",CRITERIA!$L$6:$L$205,"VALID")=1)),"VALID","INVALID - CRITERIA PARITY"))</x:f>
      </x:c>
      <x:c r="AI89" s="24" t="n">
        <x:f>IF(AC89&lt;&gt;"",1,0)+IF(AD89&lt;&gt;"",1,0)+IF(AE89&lt;&gt;"",1,0)+IF(AF89&lt;&gt;"",1,0)+IF(AG89&lt;&gt;"",1,0)</x:f>
        <x:v>0</x:v>
      </x:c>
      <x:c r="AJ89" s="24" t="str">
        <x:f>IF(AC89="","",UPPER(TRIM(AC89)))</x:f>
      </x:c>
      <x:c r="AK89" s="24" t="str">
        <x:f>IF(AD89="","",UPPER(TRIM(AD89)))</x:f>
      </x:c>
      <x:c r="AL89" s="24" t="str">
        <x:f>IF(AE89="","",UPPER(TRIM(AE89)))</x:f>
      </x:c>
      <x:c r="AM89" s="24" t="str">
        <x:f>IF(AF89="","",UPPER(TRIM(AF89)))</x:f>
      </x:c>
      <x:c r="AN89" s="24" t="str">
        <x:f>IF(AG89="","",UPPER(TRIM(AG89)))</x:f>
      </x:c>
      <x:c r="AO89" s="24" t="str">
        <x:f>IF(A89="","",IF(COUNTIFS(ALTERNATIVES!$B$6:$B$205,A89,ALTERNATIVES!$C$6:$C$205,"DIRECT",ALTERNATIVES!$H$6:$H$205,"VALID")&gt;0,1,0))</x:f>
      </x:c>
      <x:c r="AP89" s="24" t="str">
        <x:f>IF(A89="","",IF(COUNTIFS(ALTERNATIVES!$B$6:$B$205,A89,ALTERNATIVES!$C$6:$C$205,"ADJACENT",ALTERNATIVES!$H$6:$H$205,"VALID")&gt;0,1,0))</x:f>
      </x:c>
      <x:c r="AQ89" s="24" t="str">
        <x:f>IF(A89="","",IF(COUNTIFS(ALTERNATIVES!$B$6:$B$205,A89,ALTERNATIVES!$C$6:$C$205,"SUBSTITUTE / SERVICE",ALTERNATIVES!$H$6:$H$205,"VALID")&gt;0,1,0))</x:f>
      </x:c>
      <x:c r="AR89" s="24" t="str">
        <x:f>IF(A89="","",IF(COUNTIFS(ALTERNATIVES!$B$6:$B$205,A89,ALTERNATIVES!$C$6:$C$205,"INTERNAL BUILD",ALTERNATIVES!$H$6:$H$205,"VALID")&gt;0,1,0))</x:f>
      </x:c>
      <x:c r="AS89" s="24" t="str">
        <x:f>IF(A89="","",IF(COUNTIFS(ALTERNATIVES!$B$6:$B$205,A89,ALTERNATIVES!$C$6:$C$205,"STATUS QUO",ALTERNATIVES!$H$6:$H$205,"VALID")&gt;0,1,0))</x:f>
      </x:c>
      <x:c r="AT89" s="24" t="str">
        <x:f>IF(A89="","",IF(R89&gt;=2,"VALID","INVALID - ALTERNATIVE DIVERSITY"))</x:f>
      </x:c>
    </x:row>
    <x:row r="90">
      <x:c r="A90" s="18"/>
      <x:c r="B90" s="18"/>
      <x:c r="C90" s="32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24" t="str">
        <x:f>IF(A90="","",IF(COUNTIF($A$6:$A$205,A90)=1,"VALID","INVALID - DUPLICATE DECISION ID"))</x:f>
      </x:c>
      <x:c r="O90" s="24" t="str">
        <x:f>IF(A90="","",IF(AND(B90&lt;&gt;"",C90&lt;&gt;"",D90&lt;&gt;"",E90&lt;&gt;"",F90&lt;&gt;"",G90&lt;&gt;"",H90&lt;&gt;"",K90&lt;&gt;"",L90&lt;&gt;"",M90&lt;&gt;"",Z90&lt;&gt;"",AC90&lt;&gt;"",AD90&lt;&gt;"",AE90&lt;&gt;""),"VALID","INVALID - REQUIRED FIELD"))</x:f>
      </x:c>
      <x:c r="P90" s="24" t="str">
        <x:f>IF(A90="","",IF(AND(OR(EXACT(I90,"CURRENT ATTRIBUTABLE OBSERVED"),EXACT(I90,"CURRENT ATTRIBUTABLE MIXED"),EXACT(I90,"CUSTOM")),IF(EXACT(I90,"CUSTOM"),W90&lt;&gt;"",TRUE)),"VALID","INVALID - EVIDENCE TOKEN / CUSTOM RULE"))</x:f>
      </x:c>
      <x:c r="Q90" s="24" t="str">
        <x:f>IF(A90="","",IF(OR(EXACT(J90,"YES"),EXACT(J90,"UNCLEAR"),EXACT(J90,"NO")),"VALID","INVALID - ACTION TOKEN"))</x:f>
      </x:c>
      <x:c r="R90" s="24" t="str">
        <x:f>IF(A90="","",SUM(AO90:AS90))</x:f>
      </x:c>
      <x:c r="S90" s="24" t="str">
        <x:f>IF(A90="","",COUNTIFS(CRITERIA!$B$6:$B$205,A90,CRITERIA!$G$6:$G$205,"YES",CRITERIA!$L$6:$L$205,"VALID"))</x:f>
      </x:c>
      <x:c r="T90" s="24" t="str">
        <x:f>IF(A90="","",IF(Q90&lt;&gt;"VALID","REPAIR CANVAS",IF(EXACT(J90,"NO"),"STOP - RESEARCH NOT JUSTIFIED",IF(OR(N90&lt;&gt;"VALID",O90&lt;&gt;"VALID",P90&lt;&gt;"VALID",Y90&lt;&gt;"VALID",AH90&lt;&gt;"VALID",AT90&lt;&gt;"VALID",EXACT(J90,"UNCLEAR"),X90&lt;&gt;"YES"),"REPAIR CANVAS","READY TO RESEARCH"))))</x:f>
      </x:c>
      <x:c r="U90" s="24" t="str">
        <x:f>IF(A90="","",IF(T90="READY TO RESEARCH","Freeze this Decision Contract, then conduct the Evidence Audit.",IF(T90="STOP - RESEARCH NOT JUSTIFIED","State the real purpose of the work or reopen the decision before competitor research.","Repair the named controls before collecting competitor evidence.")))</x:f>
      </x:c>
      <x:c r="V90" s="24" t="str">
        <x:f>IF(A90="","",IF(T90="READY TO RESEARCH","Decision ID "&amp;A90&amp;". By "&amp;TEXT(C90,"yyyy-mm-dd")&amp;", "&amp;B90&amp;" will decide whether to "&amp;D90&amp;" for "&amp;E90&amp;", within "&amp;F90&amp;" and "&amp;G90&amp;". Permitted alternative universe: "&amp;AA90&amp;". Explicit exclusions: "&amp;H90&amp;". Material criteria: "&amp;AB90&amp;". Hard constraints: "&amp;Z90&amp;". Evidence threshold: "&amp;I90&amp;IF(EXACT(I90,"CUSTOM")," - "&amp;W90,"")&amp;". Evidence may change: "&amp;K90&amp;". Reopen if "&amp;L90&amp;".","NOT READY - complete or repair the governed canvas before handoff."))</x:f>
      </x:c>
      <x:c r="W90" s="18"/>
      <x:c r="X90" s="18"/>
      <x:c r="Y90" s="24" t="str">
        <x:f>IF(A90="","",IF(OR(EXACT(X90,"YES"),EXACT(X90,"NO")),"VALID","INVALID - QUALITY TOKEN"))</x:f>
      </x:c>
      <x:c r="Z90" s="18"/>
      <x:c r="AA90" s="18" t="str">
        <x:f>IF(A90="","",IF(AT90&lt;&gt;"VALID","NOT READY - ALTERNATIVES",IF(AO90=1,"DIRECT","")&amp;IF(AP90=1,IF(AO90=1,"; ","")&amp;"ADJACENT","")&amp;IF(AQ90=1,IF(SUM(AO90:AP90)&gt;0,"; ","")&amp;"SUBSTITUTE / SERVICE","")&amp;IF(AR90=1,IF(SUM(AO90:AQ90)&gt;0,"; ","")&amp;"INTERNAL BUILD","")&amp;IF(AS90=1,IF(SUM(AO90:AR90)&gt;0,"; ","")&amp;"STATUS QUO","")))</x:f>
      </x:c>
      <x:c r="AB90" s="18" t="str">
        <x:f>IF(A90="","",IF(AH90&lt;&gt;"VALID","NOT READY - CRITERIA",AC90&amp;"; "&amp;AD90&amp;"; "&amp;AE90&amp;IF(AF90&lt;&gt;"","; "&amp;AF90,"")&amp;IF(AG90&lt;&gt;"","; "&amp;AG90,"")))</x:f>
      </x:c>
      <x:c r="AC90" s="18"/>
      <x:c r="AD90" s="18"/>
      <x:c r="AE90" s="18"/>
      <x:c r="AF90" s="18"/>
      <x:c r="AG90" s="18"/>
      <x:c r="AH90" s="24" t="str">
        <x:f>IF(A90="","",IF(AND(AI90&gt;=3,AI90&lt;=5,AJ90&lt;&gt;"",AK90&lt;&gt;"",AL90&lt;&gt;"",S90=AI90,COUNTIF($AJ90:$AN90,AJ90)=1,COUNTIF($AJ90:$AN90,AK90)=1,COUNTIF($AJ90:$AN90,AL90)=1,IF(AM90="",TRUE,COUNTIF($AJ90:$AN90,AM90)=1),IF(AN90="",TRUE,COUNTIF($AJ90:$AN90,AN90)=1),COUNTIFS(CRITERIA!$B$6:$B$205,A90,CRITERIA!$M$6:$M$205,AJ90,CRITERIA!$G$6:$G$205,"YES",CRITERIA!$L$6:$L$205,"VALID")=1,COUNTIFS(CRITERIA!$B$6:$B$205,A90,CRITERIA!$M$6:$M$205,AK90,CRITERIA!$G$6:$G$205,"YES",CRITERIA!$L$6:$L$205,"VALID")=1,COUNTIFS(CRITERIA!$B$6:$B$205,A90,CRITERIA!$M$6:$M$205,AL90,CRITERIA!$G$6:$G$205,"YES",CRITERIA!$L$6:$L$205,"VALID")=1,IF(AM90="",TRUE,COUNTIFS(CRITERIA!$B$6:$B$205,A90,CRITERIA!$M$6:$M$205,AM90,CRITERIA!$G$6:$G$205,"YES",CRITERIA!$L$6:$L$205,"VALID")=1),IF(AN90="",TRUE,COUNTIFS(CRITERIA!$B$6:$B$205,A90,CRITERIA!$M$6:$M$205,AN90,CRITERIA!$G$6:$G$205,"YES",CRITERIA!$L$6:$L$205,"VALID")=1)),"VALID","INVALID - CRITERIA PARITY"))</x:f>
      </x:c>
      <x:c r="AI90" s="24" t="n">
        <x:f>IF(AC90&lt;&gt;"",1,0)+IF(AD90&lt;&gt;"",1,0)+IF(AE90&lt;&gt;"",1,0)+IF(AF90&lt;&gt;"",1,0)+IF(AG90&lt;&gt;"",1,0)</x:f>
        <x:v>0</x:v>
      </x:c>
      <x:c r="AJ90" s="24" t="str">
        <x:f>IF(AC90="","",UPPER(TRIM(AC90)))</x:f>
      </x:c>
      <x:c r="AK90" s="24" t="str">
        <x:f>IF(AD90="","",UPPER(TRIM(AD90)))</x:f>
      </x:c>
      <x:c r="AL90" s="24" t="str">
        <x:f>IF(AE90="","",UPPER(TRIM(AE90)))</x:f>
      </x:c>
      <x:c r="AM90" s="24" t="str">
        <x:f>IF(AF90="","",UPPER(TRIM(AF90)))</x:f>
      </x:c>
      <x:c r="AN90" s="24" t="str">
        <x:f>IF(AG90="","",UPPER(TRIM(AG90)))</x:f>
      </x:c>
      <x:c r="AO90" s="24" t="str">
        <x:f>IF(A90="","",IF(COUNTIFS(ALTERNATIVES!$B$6:$B$205,A90,ALTERNATIVES!$C$6:$C$205,"DIRECT",ALTERNATIVES!$H$6:$H$205,"VALID")&gt;0,1,0))</x:f>
      </x:c>
      <x:c r="AP90" s="24" t="str">
        <x:f>IF(A90="","",IF(COUNTIFS(ALTERNATIVES!$B$6:$B$205,A90,ALTERNATIVES!$C$6:$C$205,"ADJACENT",ALTERNATIVES!$H$6:$H$205,"VALID")&gt;0,1,0))</x:f>
      </x:c>
      <x:c r="AQ90" s="24" t="str">
        <x:f>IF(A90="","",IF(COUNTIFS(ALTERNATIVES!$B$6:$B$205,A90,ALTERNATIVES!$C$6:$C$205,"SUBSTITUTE / SERVICE",ALTERNATIVES!$H$6:$H$205,"VALID")&gt;0,1,0))</x:f>
      </x:c>
      <x:c r="AR90" s="24" t="str">
        <x:f>IF(A90="","",IF(COUNTIFS(ALTERNATIVES!$B$6:$B$205,A90,ALTERNATIVES!$C$6:$C$205,"INTERNAL BUILD",ALTERNATIVES!$H$6:$H$205,"VALID")&gt;0,1,0))</x:f>
      </x:c>
      <x:c r="AS90" s="24" t="str">
        <x:f>IF(A90="","",IF(COUNTIFS(ALTERNATIVES!$B$6:$B$205,A90,ALTERNATIVES!$C$6:$C$205,"STATUS QUO",ALTERNATIVES!$H$6:$H$205,"VALID")&gt;0,1,0))</x:f>
      </x:c>
      <x:c r="AT90" s="24" t="str">
        <x:f>IF(A90="","",IF(R90&gt;=2,"VALID","INVALID - ALTERNATIVE DIVERSITY"))</x:f>
      </x:c>
    </x:row>
    <x:row r="91">
      <x:c r="A91" s="18"/>
      <x:c r="B91" s="18"/>
      <x:c r="C91" s="32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24" t="str">
        <x:f>IF(A91="","",IF(COUNTIF($A$6:$A$205,A91)=1,"VALID","INVALID - DUPLICATE DECISION ID"))</x:f>
      </x:c>
      <x:c r="O91" s="24" t="str">
        <x:f>IF(A91="","",IF(AND(B91&lt;&gt;"",C91&lt;&gt;"",D91&lt;&gt;"",E91&lt;&gt;"",F91&lt;&gt;"",G91&lt;&gt;"",H91&lt;&gt;"",K91&lt;&gt;"",L91&lt;&gt;"",M91&lt;&gt;"",Z91&lt;&gt;"",AC91&lt;&gt;"",AD91&lt;&gt;"",AE91&lt;&gt;""),"VALID","INVALID - REQUIRED FIELD"))</x:f>
      </x:c>
      <x:c r="P91" s="24" t="str">
        <x:f>IF(A91="","",IF(AND(OR(EXACT(I91,"CURRENT ATTRIBUTABLE OBSERVED"),EXACT(I91,"CURRENT ATTRIBUTABLE MIXED"),EXACT(I91,"CUSTOM")),IF(EXACT(I91,"CUSTOM"),W91&lt;&gt;"",TRUE)),"VALID","INVALID - EVIDENCE TOKEN / CUSTOM RULE"))</x:f>
      </x:c>
      <x:c r="Q91" s="24" t="str">
        <x:f>IF(A91="","",IF(OR(EXACT(J91,"YES"),EXACT(J91,"UNCLEAR"),EXACT(J91,"NO")),"VALID","INVALID - ACTION TOKEN"))</x:f>
      </x:c>
      <x:c r="R91" s="24" t="str">
        <x:f>IF(A91="","",SUM(AO91:AS91))</x:f>
      </x:c>
      <x:c r="S91" s="24" t="str">
        <x:f>IF(A91="","",COUNTIFS(CRITERIA!$B$6:$B$205,A91,CRITERIA!$G$6:$G$205,"YES",CRITERIA!$L$6:$L$205,"VALID"))</x:f>
      </x:c>
      <x:c r="T91" s="24" t="str">
        <x:f>IF(A91="","",IF(Q91&lt;&gt;"VALID","REPAIR CANVAS",IF(EXACT(J91,"NO"),"STOP - RESEARCH NOT JUSTIFIED",IF(OR(N91&lt;&gt;"VALID",O91&lt;&gt;"VALID",P91&lt;&gt;"VALID",Y91&lt;&gt;"VALID",AH91&lt;&gt;"VALID",AT91&lt;&gt;"VALID",EXACT(J91,"UNCLEAR"),X91&lt;&gt;"YES"),"REPAIR CANVAS","READY TO RESEARCH"))))</x:f>
      </x:c>
      <x:c r="U91" s="24" t="str">
        <x:f>IF(A91="","",IF(T91="READY TO RESEARCH","Freeze this Decision Contract, then conduct the Evidence Audit.",IF(T91="STOP - RESEARCH NOT JUSTIFIED","State the real purpose of the work or reopen the decision before competitor research.","Repair the named controls before collecting competitor evidence.")))</x:f>
      </x:c>
      <x:c r="V91" s="24" t="str">
        <x:f>IF(A91="","",IF(T91="READY TO RESEARCH","Decision ID "&amp;A91&amp;". By "&amp;TEXT(C91,"yyyy-mm-dd")&amp;", "&amp;B91&amp;" will decide whether to "&amp;D91&amp;" for "&amp;E91&amp;", within "&amp;F91&amp;" and "&amp;G91&amp;". Permitted alternative universe: "&amp;AA91&amp;". Explicit exclusions: "&amp;H91&amp;". Material criteria: "&amp;AB91&amp;". Hard constraints: "&amp;Z91&amp;". Evidence threshold: "&amp;I91&amp;IF(EXACT(I91,"CUSTOM")," - "&amp;W91,"")&amp;". Evidence may change: "&amp;K91&amp;". Reopen if "&amp;L91&amp;".","NOT READY - complete or repair the governed canvas before handoff."))</x:f>
      </x:c>
      <x:c r="W91" s="18"/>
      <x:c r="X91" s="18"/>
      <x:c r="Y91" s="24" t="str">
        <x:f>IF(A91="","",IF(OR(EXACT(X91,"YES"),EXACT(X91,"NO")),"VALID","INVALID - QUALITY TOKEN"))</x:f>
      </x:c>
      <x:c r="Z91" s="18"/>
      <x:c r="AA91" s="18" t="str">
        <x:f>IF(A91="","",IF(AT91&lt;&gt;"VALID","NOT READY - ALTERNATIVES",IF(AO91=1,"DIRECT","")&amp;IF(AP91=1,IF(AO91=1,"; ","")&amp;"ADJACENT","")&amp;IF(AQ91=1,IF(SUM(AO91:AP91)&gt;0,"; ","")&amp;"SUBSTITUTE / SERVICE","")&amp;IF(AR91=1,IF(SUM(AO91:AQ91)&gt;0,"; ","")&amp;"INTERNAL BUILD","")&amp;IF(AS91=1,IF(SUM(AO91:AR91)&gt;0,"; ","")&amp;"STATUS QUO","")))</x:f>
      </x:c>
      <x:c r="AB91" s="18" t="str">
        <x:f>IF(A91="","",IF(AH91&lt;&gt;"VALID","NOT READY - CRITERIA",AC91&amp;"; "&amp;AD91&amp;"; "&amp;AE91&amp;IF(AF91&lt;&gt;"","; "&amp;AF91,"")&amp;IF(AG91&lt;&gt;"","; "&amp;AG91,"")))</x:f>
      </x:c>
      <x:c r="AC91" s="18"/>
      <x:c r="AD91" s="18"/>
      <x:c r="AE91" s="18"/>
      <x:c r="AF91" s="18"/>
      <x:c r="AG91" s="18"/>
      <x:c r="AH91" s="24" t="str">
        <x:f>IF(A91="","",IF(AND(AI91&gt;=3,AI91&lt;=5,AJ91&lt;&gt;"",AK91&lt;&gt;"",AL91&lt;&gt;"",S91=AI91,COUNTIF($AJ91:$AN91,AJ91)=1,COUNTIF($AJ91:$AN91,AK91)=1,COUNTIF($AJ91:$AN91,AL91)=1,IF(AM91="",TRUE,COUNTIF($AJ91:$AN91,AM91)=1),IF(AN91="",TRUE,COUNTIF($AJ91:$AN91,AN91)=1),COUNTIFS(CRITERIA!$B$6:$B$205,A91,CRITERIA!$M$6:$M$205,AJ91,CRITERIA!$G$6:$G$205,"YES",CRITERIA!$L$6:$L$205,"VALID")=1,COUNTIFS(CRITERIA!$B$6:$B$205,A91,CRITERIA!$M$6:$M$205,AK91,CRITERIA!$G$6:$G$205,"YES",CRITERIA!$L$6:$L$205,"VALID")=1,COUNTIFS(CRITERIA!$B$6:$B$205,A91,CRITERIA!$M$6:$M$205,AL91,CRITERIA!$G$6:$G$205,"YES",CRITERIA!$L$6:$L$205,"VALID")=1,IF(AM91="",TRUE,COUNTIFS(CRITERIA!$B$6:$B$205,A91,CRITERIA!$M$6:$M$205,AM91,CRITERIA!$G$6:$G$205,"YES",CRITERIA!$L$6:$L$205,"VALID")=1),IF(AN91="",TRUE,COUNTIFS(CRITERIA!$B$6:$B$205,A91,CRITERIA!$M$6:$M$205,AN91,CRITERIA!$G$6:$G$205,"YES",CRITERIA!$L$6:$L$205,"VALID")=1)),"VALID","INVALID - CRITERIA PARITY"))</x:f>
      </x:c>
      <x:c r="AI91" s="24" t="n">
        <x:f>IF(AC91&lt;&gt;"",1,0)+IF(AD91&lt;&gt;"",1,0)+IF(AE91&lt;&gt;"",1,0)+IF(AF91&lt;&gt;"",1,0)+IF(AG91&lt;&gt;"",1,0)</x:f>
        <x:v>0</x:v>
      </x:c>
      <x:c r="AJ91" s="24" t="str">
        <x:f>IF(AC91="","",UPPER(TRIM(AC91)))</x:f>
      </x:c>
      <x:c r="AK91" s="24" t="str">
        <x:f>IF(AD91="","",UPPER(TRIM(AD91)))</x:f>
      </x:c>
      <x:c r="AL91" s="24" t="str">
        <x:f>IF(AE91="","",UPPER(TRIM(AE91)))</x:f>
      </x:c>
      <x:c r="AM91" s="24" t="str">
        <x:f>IF(AF91="","",UPPER(TRIM(AF91)))</x:f>
      </x:c>
      <x:c r="AN91" s="24" t="str">
        <x:f>IF(AG91="","",UPPER(TRIM(AG91)))</x:f>
      </x:c>
      <x:c r="AO91" s="24" t="str">
        <x:f>IF(A91="","",IF(COUNTIFS(ALTERNATIVES!$B$6:$B$205,A91,ALTERNATIVES!$C$6:$C$205,"DIRECT",ALTERNATIVES!$H$6:$H$205,"VALID")&gt;0,1,0))</x:f>
      </x:c>
      <x:c r="AP91" s="24" t="str">
        <x:f>IF(A91="","",IF(COUNTIFS(ALTERNATIVES!$B$6:$B$205,A91,ALTERNATIVES!$C$6:$C$205,"ADJACENT",ALTERNATIVES!$H$6:$H$205,"VALID")&gt;0,1,0))</x:f>
      </x:c>
      <x:c r="AQ91" s="24" t="str">
        <x:f>IF(A91="","",IF(COUNTIFS(ALTERNATIVES!$B$6:$B$205,A91,ALTERNATIVES!$C$6:$C$205,"SUBSTITUTE / SERVICE",ALTERNATIVES!$H$6:$H$205,"VALID")&gt;0,1,0))</x:f>
      </x:c>
      <x:c r="AR91" s="24" t="str">
        <x:f>IF(A91="","",IF(COUNTIFS(ALTERNATIVES!$B$6:$B$205,A91,ALTERNATIVES!$C$6:$C$205,"INTERNAL BUILD",ALTERNATIVES!$H$6:$H$205,"VALID")&gt;0,1,0))</x:f>
      </x:c>
      <x:c r="AS91" s="24" t="str">
        <x:f>IF(A91="","",IF(COUNTIFS(ALTERNATIVES!$B$6:$B$205,A91,ALTERNATIVES!$C$6:$C$205,"STATUS QUO",ALTERNATIVES!$H$6:$H$205,"VALID")&gt;0,1,0))</x:f>
      </x:c>
      <x:c r="AT91" s="24" t="str">
        <x:f>IF(A91="","",IF(R91&gt;=2,"VALID","INVALID - ALTERNATIVE DIVERSITY"))</x:f>
      </x:c>
    </x:row>
    <x:row r="92">
      <x:c r="A92" s="18"/>
      <x:c r="B92" s="18"/>
      <x:c r="C92" s="32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24" t="str">
        <x:f>IF(A92="","",IF(COUNTIF($A$6:$A$205,A92)=1,"VALID","INVALID - DUPLICATE DECISION ID"))</x:f>
      </x:c>
      <x:c r="O92" s="24" t="str">
        <x:f>IF(A92="","",IF(AND(B92&lt;&gt;"",C92&lt;&gt;"",D92&lt;&gt;"",E92&lt;&gt;"",F92&lt;&gt;"",G92&lt;&gt;"",H92&lt;&gt;"",K92&lt;&gt;"",L92&lt;&gt;"",M92&lt;&gt;"",Z92&lt;&gt;"",AC92&lt;&gt;"",AD92&lt;&gt;"",AE92&lt;&gt;""),"VALID","INVALID - REQUIRED FIELD"))</x:f>
      </x:c>
      <x:c r="P92" s="24" t="str">
        <x:f>IF(A92="","",IF(AND(OR(EXACT(I92,"CURRENT ATTRIBUTABLE OBSERVED"),EXACT(I92,"CURRENT ATTRIBUTABLE MIXED"),EXACT(I92,"CUSTOM")),IF(EXACT(I92,"CUSTOM"),W92&lt;&gt;"",TRUE)),"VALID","INVALID - EVIDENCE TOKEN / CUSTOM RULE"))</x:f>
      </x:c>
      <x:c r="Q92" s="24" t="str">
        <x:f>IF(A92="","",IF(OR(EXACT(J92,"YES"),EXACT(J92,"UNCLEAR"),EXACT(J92,"NO")),"VALID","INVALID - ACTION TOKEN"))</x:f>
      </x:c>
      <x:c r="R92" s="24" t="str">
        <x:f>IF(A92="","",SUM(AO92:AS92))</x:f>
      </x:c>
      <x:c r="S92" s="24" t="str">
        <x:f>IF(A92="","",COUNTIFS(CRITERIA!$B$6:$B$205,A92,CRITERIA!$G$6:$G$205,"YES",CRITERIA!$L$6:$L$205,"VALID"))</x:f>
      </x:c>
      <x:c r="T92" s="24" t="str">
        <x:f>IF(A92="","",IF(Q92&lt;&gt;"VALID","REPAIR CANVAS",IF(EXACT(J92,"NO"),"STOP - RESEARCH NOT JUSTIFIED",IF(OR(N92&lt;&gt;"VALID",O92&lt;&gt;"VALID",P92&lt;&gt;"VALID",Y92&lt;&gt;"VALID",AH92&lt;&gt;"VALID",AT92&lt;&gt;"VALID",EXACT(J92,"UNCLEAR"),X92&lt;&gt;"YES"),"REPAIR CANVAS","READY TO RESEARCH"))))</x:f>
      </x:c>
      <x:c r="U92" s="24" t="str">
        <x:f>IF(A92="","",IF(T92="READY TO RESEARCH","Freeze this Decision Contract, then conduct the Evidence Audit.",IF(T92="STOP - RESEARCH NOT JUSTIFIED","State the real purpose of the work or reopen the decision before competitor research.","Repair the named controls before collecting competitor evidence.")))</x:f>
      </x:c>
      <x:c r="V92" s="24" t="str">
        <x:f>IF(A92="","",IF(T92="READY TO RESEARCH","Decision ID "&amp;A92&amp;". By "&amp;TEXT(C92,"yyyy-mm-dd")&amp;", "&amp;B92&amp;" will decide whether to "&amp;D92&amp;" for "&amp;E92&amp;", within "&amp;F92&amp;" and "&amp;G92&amp;". Permitted alternative universe: "&amp;AA92&amp;". Explicit exclusions: "&amp;H92&amp;". Material criteria: "&amp;AB92&amp;". Hard constraints: "&amp;Z92&amp;". Evidence threshold: "&amp;I92&amp;IF(EXACT(I92,"CUSTOM")," - "&amp;W92,"")&amp;". Evidence may change: "&amp;K92&amp;". Reopen if "&amp;L92&amp;".","NOT READY - complete or repair the governed canvas before handoff."))</x:f>
      </x:c>
      <x:c r="W92" s="18"/>
      <x:c r="X92" s="18"/>
      <x:c r="Y92" s="24" t="str">
        <x:f>IF(A92="","",IF(OR(EXACT(X92,"YES"),EXACT(X92,"NO")),"VALID","INVALID - QUALITY TOKEN"))</x:f>
      </x:c>
      <x:c r="Z92" s="18"/>
      <x:c r="AA92" s="18" t="str">
        <x:f>IF(A92="","",IF(AT92&lt;&gt;"VALID","NOT READY - ALTERNATIVES",IF(AO92=1,"DIRECT","")&amp;IF(AP92=1,IF(AO92=1,"; ","")&amp;"ADJACENT","")&amp;IF(AQ92=1,IF(SUM(AO92:AP92)&gt;0,"; ","")&amp;"SUBSTITUTE / SERVICE","")&amp;IF(AR92=1,IF(SUM(AO92:AQ92)&gt;0,"; ","")&amp;"INTERNAL BUILD","")&amp;IF(AS92=1,IF(SUM(AO92:AR92)&gt;0,"; ","")&amp;"STATUS QUO","")))</x:f>
      </x:c>
      <x:c r="AB92" s="18" t="str">
        <x:f>IF(A92="","",IF(AH92&lt;&gt;"VALID","NOT READY - CRITERIA",AC92&amp;"; "&amp;AD92&amp;"; "&amp;AE92&amp;IF(AF92&lt;&gt;"","; "&amp;AF92,"")&amp;IF(AG92&lt;&gt;"","; "&amp;AG92,"")))</x:f>
      </x:c>
      <x:c r="AC92" s="18"/>
      <x:c r="AD92" s="18"/>
      <x:c r="AE92" s="18"/>
      <x:c r="AF92" s="18"/>
      <x:c r="AG92" s="18"/>
      <x:c r="AH92" s="24" t="str">
        <x:f>IF(A92="","",IF(AND(AI92&gt;=3,AI92&lt;=5,AJ92&lt;&gt;"",AK92&lt;&gt;"",AL92&lt;&gt;"",S92=AI92,COUNTIF($AJ92:$AN92,AJ92)=1,COUNTIF($AJ92:$AN92,AK92)=1,COUNTIF($AJ92:$AN92,AL92)=1,IF(AM92="",TRUE,COUNTIF($AJ92:$AN92,AM92)=1),IF(AN92="",TRUE,COUNTIF($AJ92:$AN92,AN92)=1),COUNTIFS(CRITERIA!$B$6:$B$205,A92,CRITERIA!$M$6:$M$205,AJ92,CRITERIA!$G$6:$G$205,"YES",CRITERIA!$L$6:$L$205,"VALID")=1,COUNTIFS(CRITERIA!$B$6:$B$205,A92,CRITERIA!$M$6:$M$205,AK92,CRITERIA!$G$6:$G$205,"YES",CRITERIA!$L$6:$L$205,"VALID")=1,COUNTIFS(CRITERIA!$B$6:$B$205,A92,CRITERIA!$M$6:$M$205,AL92,CRITERIA!$G$6:$G$205,"YES",CRITERIA!$L$6:$L$205,"VALID")=1,IF(AM92="",TRUE,COUNTIFS(CRITERIA!$B$6:$B$205,A92,CRITERIA!$M$6:$M$205,AM92,CRITERIA!$G$6:$G$205,"YES",CRITERIA!$L$6:$L$205,"VALID")=1),IF(AN92="",TRUE,COUNTIFS(CRITERIA!$B$6:$B$205,A92,CRITERIA!$M$6:$M$205,AN92,CRITERIA!$G$6:$G$205,"YES",CRITERIA!$L$6:$L$205,"VALID")=1)),"VALID","INVALID - CRITERIA PARITY"))</x:f>
      </x:c>
      <x:c r="AI92" s="24" t="n">
        <x:f>IF(AC92&lt;&gt;"",1,0)+IF(AD92&lt;&gt;"",1,0)+IF(AE92&lt;&gt;"",1,0)+IF(AF92&lt;&gt;"",1,0)+IF(AG92&lt;&gt;"",1,0)</x:f>
        <x:v>0</x:v>
      </x:c>
      <x:c r="AJ92" s="24" t="str">
        <x:f>IF(AC92="","",UPPER(TRIM(AC92)))</x:f>
      </x:c>
      <x:c r="AK92" s="24" t="str">
        <x:f>IF(AD92="","",UPPER(TRIM(AD92)))</x:f>
      </x:c>
      <x:c r="AL92" s="24" t="str">
        <x:f>IF(AE92="","",UPPER(TRIM(AE92)))</x:f>
      </x:c>
      <x:c r="AM92" s="24" t="str">
        <x:f>IF(AF92="","",UPPER(TRIM(AF92)))</x:f>
      </x:c>
      <x:c r="AN92" s="24" t="str">
        <x:f>IF(AG92="","",UPPER(TRIM(AG92)))</x:f>
      </x:c>
      <x:c r="AO92" s="24" t="str">
        <x:f>IF(A92="","",IF(COUNTIFS(ALTERNATIVES!$B$6:$B$205,A92,ALTERNATIVES!$C$6:$C$205,"DIRECT",ALTERNATIVES!$H$6:$H$205,"VALID")&gt;0,1,0))</x:f>
      </x:c>
      <x:c r="AP92" s="24" t="str">
        <x:f>IF(A92="","",IF(COUNTIFS(ALTERNATIVES!$B$6:$B$205,A92,ALTERNATIVES!$C$6:$C$205,"ADJACENT",ALTERNATIVES!$H$6:$H$205,"VALID")&gt;0,1,0))</x:f>
      </x:c>
      <x:c r="AQ92" s="24" t="str">
        <x:f>IF(A92="","",IF(COUNTIFS(ALTERNATIVES!$B$6:$B$205,A92,ALTERNATIVES!$C$6:$C$205,"SUBSTITUTE / SERVICE",ALTERNATIVES!$H$6:$H$205,"VALID")&gt;0,1,0))</x:f>
      </x:c>
      <x:c r="AR92" s="24" t="str">
        <x:f>IF(A92="","",IF(COUNTIFS(ALTERNATIVES!$B$6:$B$205,A92,ALTERNATIVES!$C$6:$C$205,"INTERNAL BUILD",ALTERNATIVES!$H$6:$H$205,"VALID")&gt;0,1,0))</x:f>
      </x:c>
      <x:c r="AS92" s="24" t="str">
        <x:f>IF(A92="","",IF(COUNTIFS(ALTERNATIVES!$B$6:$B$205,A92,ALTERNATIVES!$C$6:$C$205,"STATUS QUO",ALTERNATIVES!$H$6:$H$205,"VALID")&gt;0,1,0))</x:f>
      </x:c>
      <x:c r="AT92" s="24" t="str">
        <x:f>IF(A92="","",IF(R92&gt;=2,"VALID","INVALID - ALTERNATIVE DIVERSITY"))</x:f>
      </x:c>
    </x:row>
    <x:row r="93">
      <x:c r="A93" s="18"/>
      <x:c r="B93" s="18"/>
      <x:c r="C93" s="32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24" t="str">
        <x:f>IF(A93="","",IF(COUNTIF($A$6:$A$205,A93)=1,"VALID","INVALID - DUPLICATE DECISION ID"))</x:f>
      </x:c>
      <x:c r="O93" s="24" t="str">
        <x:f>IF(A93="","",IF(AND(B93&lt;&gt;"",C93&lt;&gt;"",D93&lt;&gt;"",E93&lt;&gt;"",F93&lt;&gt;"",G93&lt;&gt;"",H93&lt;&gt;"",K93&lt;&gt;"",L93&lt;&gt;"",M93&lt;&gt;"",Z93&lt;&gt;"",AC93&lt;&gt;"",AD93&lt;&gt;"",AE93&lt;&gt;""),"VALID","INVALID - REQUIRED FIELD"))</x:f>
      </x:c>
      <x:c r="P93" s="24" t="str">
        <x:f>IF(A93="","",IF(AND(OR(EXACT(I93,"CURRENT ATTRIBUTABLE OBSERVED"),EXACT(I93,"CURRENT ATTRIBUTABLE MIXED"),EXACT(I93,"CUSTOM")),IF(EXACT(I93,"CUSTOM"),W93&lt;&gt;"",TRUE)),"VALID","INVALID - EVIDENCE TOKEN / CUSTOM RULE"))</x:f>
      </x:c>
      <x:c r="Q93" s="24" t="str">
        <x:f>IF(A93="","",IF(OR(EXACT(J93,"YES"),EXACT(J93,"UNCLEAR"),EXACT(J93,"NO")),"VALID","INVALID - ACTION TOKEN"))</x:f>
      </x:c>
      <x:c r="R93" s="24" t="str">
        <x:f>IF(A93="","",SUM(AO93:AS93))</x:f>
      </x:c>
      <x:c r="S93" s="24" t="str">
        <x:f>IF(A93="","",COUNTIFS(CRITERIA!$B$6:$B$205,A93,CRITERIA!$G$6:$G$205,"YES",CRITERIA!$L$6:$L$205,"VALID"))</x:f>
      </x:c>
      <x:c r="T93" s="24" t="str">
        <x:f>IF(A93="","",IF(Q93&lt;&gt;"VALID","REPAIR CANVAS",IF(EXACT(J93,"NO"),"STOP - RESEARCH NOT JUSTIFIED",IF(OR(N93&lt;&gt;"VALID",O93&lt;&gt;"VALID",P93&lt;&gt;"VALID",Y93&lt;&gt;"VALID",AH93&lt;&gt;"VALID",AT93&lt;&gt;"VALID",EXACT(J93,"UNCLEAR"),X93&lt;&gt;"YES"),"REPAIR CANVAS","READY TO RESEARCH"))))</x:f>
      </x:c>
      <x:c r="U93" s="24" t="str">
        <x:f>IF(A93="","",IF(T93="READY TO RESEARCH","Freeze this Decision Contract, then conduct the Evidence Audit.",IF(T93="STOP - RESEARCH NOT JUSTIFIED","State the real purpose of the work or reopen the decision before competitor research.","Repair the named controls before collecting competitor evidence.")))</x:f>
      </x:c>
      <x:c r="V93" s="24" t="str">
        <x:f>IF(A93="","",IF(T93="READY TO RESEARCH","Decision ID "&amp;A93&amp;". By "&amp;TEXT(C93,"yyyy-mm-dd")&amp;", "&amp;B93&amp;" will decide whether to "&amp;D93&amp;" for "&amp;E93&amp;", within "&amp;F93&amp;" and "&amp;G93&amp;". Permitted alternative universe: "&amp;AA93&amp;". Explicit exclusions: "&amp;H93&amp;". Material criteria: "&amp;AB93&amp;". Hard constraints: "&amp;Z93&amp;". Evidence threshold: "&amp;I93&amp;IF(EXACT(I93,"CUSTOM")," - "&amp;W93,"")&amp;". Evidence may change: "&amp;K93&amp;". Reopen if "&amp;L93&amp;".","NOT READY - complete or repair the governed canvas before handoff."))</x:f>
      </x:c>
      <x:c r="W93" s="18"/>
      <x:c r="X93" s="18"/>
      <x:c r="Y93" s="24" t="str">
        <x:f>IF(A93="","",IF(OR(EXACT(X93,"YES"),EXACT(X93,"NO")),"VALID","INVALID - QUALITY TOKEN"))</x:f>
      </x:c>
      <x:c r="Z93" s="18"/>
      <x:c r="AA93" s="18" t="str">
        <x:f>IF(A93="","",IF(AT93&lt;&gt;"VALID","NOT READY - ALTERNATIVES",IF(AO93=1,"DIRECT","")&amp;IF(AP93=1,IF(AO93=1,"; ","")&amp;"ADJACENT","")&amp;IF(AQ93=1,IF(SUM(AO93:AP93)&gt;0,"; ","")&amp;"SUBSTITUTE / SERVICE","")&amp;IF(AR93=1,IF(SUM(AO93:AQ93)&gt;0,"; ","")&amp;"INTERNAL BUILD","")&amp;IF(AS93=1,IF(SUM(AO93:AR93)&gt;0,"; ","")&amp;"STATUS QUO","")))</x:f>
      </x:c>
      <x:c r="AB93" s="18" t="str">
        <x:f>IF(A93="","",IF(AH93&lt;&gt;"VALID","NOT READY - CRITERIA",AC93&amp;"; "&amp;AD93&amp;"; "&amp;AE93&amp;IF(AF93&lt;&gt;"","; "&amp;AF93,"")&amp;IF(AG93&lt;&gt;"","; "&amp;AG93,"")))</x:f>
      </x:c>
      <x:c r="AC93" s="18"/>
      <x:c r="AD93" s="18"/>
      <x:c r="AE93" s="18"/>
      <x:c r="AF93" s="18"/>
      <x:c r="AG93" s="18"/>
      <x:c r="AH93" s="24" t="str">
        <x:f>IF(A93="","",IF(AND(AI93&gt;=3,AI93&lt;=5,AJ93&lt;&gt;"",AK93&lt;&gt;"",AL93&lt;&gt;"",S93=AI93,COUNTIF($AJ93:$AN93,AJ93)=1,COUNTIF($AJ93:$AN93,AK93)=1,COUNTIF($AJ93:$AN93,AL93)=1,IF(AM93="",TRUE,COUNTIF($AJ93:$AN93,AM93)=1),IF(AN93="",TRUE,COUNTIF($AJ93:$AN93,AN93)=1),COUNTIFS(CRITERIA!$B$6:$B$205,A93,CRITERIA!$M$6:$M$205,AJ93,CRITERIA!$G$6:$G$205,"YES",CRITERIA!$L$6:$L$205,"VALID")=1,COUNTIFS(CRITERIA!$B$6:$B$205,A93,CRITERIA!$M$6:$M$205,AK93,CRITERIA!$G$6:$G$205,"YES",CRITERIA!$L$6:$L$205,"VALID")=1,COUNTIFS(CRITERIA!$B$6:$B$205,A93,CRITERIA!$M$6:$M$205,AL93,CRITERIA!$G$6:$G$205,"YES",CRITERIA!$L$6:$L$205,"VALID")=1,IF(AM93="",TRUE,COUNTIFS(CRITERIA!$B$6:$B$205,A93,CRITERIA!$M$6:$M$205,AM93,CRITERIA!$G$6:$G$205,"YES",CRITERIA!$L$6:$L$205,"VALID")=1),IF(AN93="",TRUE,COUNTIFS(CRITERIA!$B$6:$B$205,A93,CRITERIA!$M$6:$M$205,AN93,CRITERIA!$G$6:$G$205,"YES",CRITERIA!$L$6:$L$205,"VALID")=1)),"VALID","INVALID - CRITERIA PARITY"))</x:f>
      </x:c>
      <x:c r="AI93" s="24" t="n">
        <x:f>IF(AC93&lt;&gt;"",1,0)+IF(AD93&lt;&gt;"",1,0)+IF(AE93&lt;&gt;"",1,0)+IF(AF93&lt;&gt;"",1,0)+IF(AG93&lt;&gt;"",1,0)</x:f>
        <x:v>0</x:v>
      </x:c>
      <x:c r="AJ93" s="24" t="str">
        <x:f>IF(AC93="","",UPPER(TRIM(AC93)))</x:f>
      </x:c>
      <x:c r="AK93" s="24" t="str">
        <x:f>IF(AD93="","",UPPER(TRIM(AD93)))</x:f>
      </x:c>
      <x:c r="AL93" s="24" t="str">
        <x:f>IF(AE93="","",UPPER(TRIM(AE93)))</x:f>
      </x:c>
      <x:c r="AM93" s="24" t="str">
        <x:f>IF(AF93="","",UPPER(TRIM(AF93)))</x:f>
      </x:c>
      <x:c r="AN93" s="24" t="str">
        <x:f>IF(AG93="","",UPPER(TRIM(AG93)))</x:f>
      </x:c>
      <x:c r="AO93" s="24" t="str">
        <x:f>IF(A93="","",IF(COUNTIFS(ALTERNATIVES!$B$6:$B$205,A93,ALTERNATIVES!$C$6:$C$205,"DIRECT",ALTERNATIVES!$H$6:$H$205,"VALID")&gt;0,1,0))</x:f>
      </x:c>
      <x:c r="AP93" s="24" t="str">
        <x:f>IF(A93="","",IF(COUNTIFS(ALTERNATIVES!$B$6:$B$205,A93,ALTERNATIVES!$C$6:$C$205,"ADJACENT",ALTERNATIVES!$H$6:$H$205,"VALID")&gt;0,1,0))</x:f>
      </x:c>
      <x:c r="AQ93" s="24" t="str">
        <x:f>IF(A93="","",IF(COUNTIFS(ALTERNATIVES!$B$6:$B$205,A93,ALTERNATIVES!$C$6:$C$205,"SUBSTITUTE / SERVICE",ALTERNATIVES!$H$6:$H$205,"VALID")&gt;0,1,0))</x:f>
      </x:c>
      <x:c r="AR93" s="24" t="str">
        <x:f>IF(A93="","",IF(COUNTIFS(ALTERNATIVES!$B$6:$B$205,A93,ALTERNATIVES!$C$6:$C$205,"INTERNAL BUILD",ALTERNATIVES!$H$6:$H$205,"VALID")&gt;0,1,0))</x:f>
      </x:c>
      <x:c r="AS93" s="24" t="str">
        <x:f>IF(A93="","",IF(COUNTIFS(ALTERNATIVES!$B$6:$B$205,A93,ALTERNATIVES!$C$6:$C$205,"STATUS QUO",ALTERNATIVES!$H$6:$H$205,"VALID")&gt;0,1,0))</x:f>
      </x:c>
      <x:c r="AT93" s="24" t="str">
        <x:f>IF(A93="","",IF(R93&gt;=2,"VALID","INVALID - ALTERNATIVE DIVERSITY"))</x:f>
      </x:c>
    </x:row>
    <x:row r="94">
      <x:c r="A94" s="18"/>
      <x:c r="B94" s="18"/>
      <x:c r="C94" s="32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24" t="str">
        <x:f>IF(A94="","",IF(COUNTIF($A$6:$A$205,A94)=1,"VALID","INVALID - DUPLICATE DECISION ID"))</x:f>
      </x:c>
      <x:c r="O94" s="24" t="str">
        <x:f>IF(A94="","",IF(AND(B94&lt;&gt;"",C94&lt;&gt;"",D94&lt;&gt;"",E94&lt;&gt;"",F94&lt;&gt;"",G94&lt;&gt;"",H94&lt;&gt;"",K94&lt;&gt;"",L94&lt;&gt;"",M94&lt;&gt;"",Z94&lt;&gt;"",AC94&lt;&gt;"",AD94&lt;&gt;"",AE94&lt;&gt;""),"VALID","INVALID - REQUIRED FIELD"))</x:f>
      </x:c>
      <x:c r="P94" s="24" t="str">
        <x:f>IF(A94="","",IF(AND(OR(EXACT(I94,"CURRENT ATTRIBUTABLE OBSERVED"),EXACT(I94,"CURRENT ATTRIBUTABLE MIXED"),EXACT(I94,"CUSTOM")),IF(EXACT(I94,"CUSTOM"),W94&lt;&gt;"",TRUE)),"VALID","INVALID - EVIDENCE TOKEN / CUSTOM RULE"))</x:f>
      </x:c>
      <x:c r="Q94" s="24" t="str">
        <x:f>IF(A94="","",IF(OR(EXACT(J94,"YES"),EXACT(J94,"UNCLEAR"),EXACT(J94,"NO")),"VALID","INVALID - ACTION TOKEN"))</x:f>
      </x:c>
      <x:c r="R94" s="24" t="str">
        <x:f>IF(A94="","",SUM(AO94:AS94))</x:f>
      </x:c>
      <x:c r="S94" s="24" t="str">
        <x:f>IF(A94="","",COUNTIFS(CRITERIA!$B$6:$B$205,A94,CRITERIA!$G$6:$G$205,"YES",CRITERIA!$L$6:$L$205,"VALID"))</x:f>
      </x:c>
      <x:c r="T94" s="24" t="str">
        <x:f>IF(A94="","",IF(Q94&lt;&gt;"VALID","REPAIR CANVAS",IF(EXACT(J94,"NO"),"STOP - RESEARCH NOT JUSTIFIED",IF(OR(N94&lt;&gt;"VALID",O94&lt;&gt;"VALID",P94&lt;&gt;"VALID",Y94&lt;&gt;"VALID",AH94&lt;&gt;"VALID",AT94&lt;&gt;"VALID",EXACT(J94,"UNCLEAR"),X94&lt;&gt;"YES"),"REPAIR CANVAS","READY TO RESEARCH"))))</x:f>
      </x:c>
      <x:c r="U94" s="24" t="str">
        <x:f>IF(A94="","",IF(T94="READY TO RESEARCH","Freeze this Decision Contract, then conduct the Evidence Audit.",IF(T94="STOP - RESEARCH NOT JUSTIFIED","State the real purpose of the work or reopen the decision before competitor research.","Repair the named controls before collecting competitor evidence.")))</x:f>
      </x:c>
      <x:c r="V94" s="24" t="str">
        <x:f>IF(A94="","",IF(T94="READY TO RESEARCH","Decision ID "&amp;A94&amp;". By "&amp;TEXT(C94,"yyyy-mm-dd")&amp;", "&amp;B94&amp;" will decide whether to "&amp;D94&amp;" for "&amp;E94&amp;", within "&amp;F94&amp;" and "&amp;G94&amp;". Permitted alternative universe: "&amp;AA94&amp;". Explicit exclusions: "&amp;H94&amp;". Material criteria: "&amp;AB94&amp;". Hard constraints: "&amp;Z94&amp;". Evidence threshold: "&amp;I94&amp;IF(EXACT(I94,"CUSTOM")," - "&amp;W94,"")&amp;". Evidence may change: "&amp;K94&amp;". Reopen if "&amp;L94&amp;".","NOT READY - complete or repair the governed canvas before handoff."))</x:f>
      </x:c>
      <x:c r="W94" s="18"/>
      <x:c r="X94" s="18"/>
      <x:c r="Y94" s="24" t="str">
        <x:f>IF(A94="","",IF(OR(EXACT(X94,"YES"),EXACT(X94,"NO")),"VALID","INVALID - QUALITY TOKEN"))</x:f>
      </x:c>
      <x:c r="Z94" s="18"/>
      <x:c r="AA94" s="18" t="str">
        <x:f>IF(A94="","",IF(AT94&lt;&gt;"VALID","NOT READY - ALTERNATIVES",IF(AO94=1,"DIRECT","")&amp;IF(AP94=1,IF(AO94=1,"; ","")&amp;"ADJACENT","")&amp;IF(AQ94=1,IF(SUM(AO94:AP94)&gt;0,"; ","")&amp;"SUBSTITUTE / SERVICE","")&amp;IF(AR94=1,IF(SUM(AO94:AQ94)&gt;0,"; ","")&amp;"INTERNAL BUILD","")&amp;IF(AS94=1,IF(SUM(AO94:AR94)&gt;0,"; ","")&amp;"STATUS QUO","")))</x:f>
      </x:c>
      <x:c r="AB94" s="18" t="str">
        <x:f>IF(A94="","",IF(AH94&lt;&gt;"VALID","NOT READY - CRITERIA",AC94&amp;"; "&amp;AD94&amp;"; "&amp;AE94&amp;IF(AF94&lt;&gt;"","; "&amp;AF94,"")&amp;IF(AG94&lt;&gt;"","; "&amp;AG94,"")))</x:f>
      </x:c>
      <x:c r="AC94" s="18"/>
      <x:c r="AD94" s="18"/>
      <x:c r="AE94" s="18"/>
      <x:c r="AF94" s="18"/>
      <x:c r="AG94" s="18"/>
      <x:c r="AH94" s="24" t="str">
        <x:f>IF(A94="","",IF(AND(AI94&gt;=3,AI94&lt;=5,AJ94&lt;&gt;"",AK94&lt;&gt;"",AL94&lt;&gt;"",S94=AI94,COUNTIF($AJ94:$AN94,AJ94)=1,COUNTIF($AJ94:$AN94,AK94)=1,COUNTIF($AJ94:$AN94,AL94)=1,IF(AM94="",TRUE,COUNTIF($AJ94:$AN94,AM94)=1),IF(AN94="",TRUE,COUNTIF($AJ94:$AN94,AN94)=1),COUNTIFS(CRITERIA!$B$6:$B$205,A94,CRITERIA!$M$6:$M$205,AJ94,CRITERIA!$G$6:$G$205,"YES",CRITERIA!$L$6:$L$205,"VALID")=1,COUNTIFS(CRITERIA!$B$6:$B$205,A94,CRITERIA!$M$6:$M$205,AK94,CRITERIA!$G$6:$G$205,"YES",CRITERIA!$L$6:$L$205,"VALID")=1,COUNTIFS(CRITERIA!$B$6:$B$205,A94,CRITERIA!$M$6:$M$205,AL94,CRITERIA!$G$6:$G$205,"YES",CRITERIA!$L$6:$L$205,"VALID")=1,IF(AM94="",TRUE,COUNTIFS(CRITERIA!$B$6:$B$205,A94,CRITERIA!$M$6:$M$205,AM94,CRITERIA!$G$6:$G$205,"YES",CRITERIA!$L$6:$L$205,"VALID")=1),IF(AN94="",TRUE,COUNTIFS(CRITERIA!$B$6:$B$205,A94,CRITERIA!$M$6:$M$205,AN94,CRITERIA!$G$6:$G$205,"YES",CRITERIA!$L$6:$L$205,"VALID")=1)),"VALID","INVALID - CRITERIA PARITY"))</x:f>
      </x:c>
      <x:c r="AI94" s="24" t="n">
        <x:f>IF(AC94&lt;&gt;"",1,0)+IF(AD94&lt;&gt;"",1,0)+IF(AE94&lt;&gt;"",1,0)+IF(AF94&lt;&gt;"",1,0)+IF(AG94&lt;&gt;"",1,0)</x:f>
        <x:v>0</x:v>
      </x:c>
      <x:c r="AJ94" s="24" t="str">
        <x:f>IF(AC94="","",UPPER(TRIM(AC94)))</x:f>
      </x:c>
      <x:c r="AK94" s="24" t="str">
        <x:f>IF(AD94="","",UPPER(TRIM(AD94)))</x:f>
      </x:c>
      <x:c r="AL94" s="24" t="str">
        <x:f>IF(AE94="","",UPPER(TRIM(AE94)))</x:f>
      </x:c>
      <x:c r="AM94" s="24" t="str">
        <x:f>IF(AF94="","",UPPER(TRIM(AF94)))</x:f>
      </x:c>
      <x:c r="AN94" s="24" t="str">
        <x:f>IF(AG94="","",UPPER(TRIM(AG94)))</x:f>
      </x:c>
      <x:c r="AO94" s="24" t="str">
        <x:f>IF(A94="","",IF(COUNTIFS(ALTERNATIVES!$B$6:$B$205,A94,ALTERNATIVES!$C$6:$C$205,"DIRECT",ALTERNATIVES!$H$6:$H$205,"VALID")&gt;0,1,0))</x:f>
      </x:c>
      <x:c r="AP94" s="24" t="str">
        <x:f>IF(A94="","",IF(COUNTIFS(ALTERNATIVES!$B$6:$B$205,A94,ALTERNATIVES!$C$6:$C$205,"ADJACENT",ALTERNATIVES!$H$6:$H$205,"VALID")&gt;0,1,0))</x:f>
      </x:c>
      <x:c r="AQ94" s="24" t="str">
        <x:f>IF(A94="","",IF(COUNTIFS(ALTERNATIVES!$B$6:$B$205,A94,ALTERNATIVES!$C$6:$C$205,"SUBSTITUTE / SERVICE",ALTERNATIVES!$H$6:$H$205,"VALID")&gt;0,1,0))</x:f>
      </x:c>
      <x:c r="AR94" s="24" t="str">
        <x:f>IF(A94="","",IF(COUNTIFS(ALTERNATIVES!$B$6:$B$205,A94,ALTERNATIVES!$C$6:$C$205,"INTERNAL BUILD",ALTERNATIVES!$H$6:$H$205,"VALID")&gt;0,1,0))</x:f>
      </x:c>
      <x:c r="AS94" s="24" t="str">
        <x:f>IF(A94="","",IF(COUNTIFS(ALTERNATIVES!$B$6:$B$205,A94,ALTERNATIVES!$C$6:$C$205,"STATUS QUO",ALTERNATIVES!$H$6:$H$205,"VALID")&gt;0,1,0))</x:f>
      </x:c>
      <x:c r="AT94" s="24" t="str">
        <x:f>IF(A94="","",IF(R94&gt;=2,"VALID","INVALID - ALTERNATIVE DIVERSITY"))</x:f>
      </x:c>
    </x:row>
    <x:row r="95">
      <x:c r="A95" s="18"/>
      <x:c r="B95" s="18"/>
      <x:c r="C95" s="32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24" t="str">
        <x:f>IF(A95="","",IF(COUNTIF($A$6:$A$205,A95)=1,"VALID","INVALID - DUPLICATE DECISION ID"))</x:f>
      </x:c>
      <x:c r="O95" s="24" t="str">
        <x:f>IF(A95="","",IF(AND(B95&lt;&gt;"",C95&lt;&gt;"",D95&lt;&gt;"",E95&lt;&gt;"",F95&lt;&gt;"",G95&lt;&gt;"",H95&lt;&gt;"",K95&lt;&gt;"",L95&lt;&gt;"",M95&lt;&gt;"",Z95&lt;&gt;"",AC95&lt;&gt;"",AD95&lt;&gt;"",AE95&lt;&gt;""),"VALID","INVALID - REQUIRED FIELD"))</x:f>
      </x:c>
      <x:c r="P95" s="24" t="str">
        <x:f>IF(A95="","",IF(AND(OR(EXACT(I95,"CURRENT ATTRIBUTABLE OBSERVED"),EXACT(I95,"CURRENT ATTRIBUTABLE MIXED"),EXACT(I95,"CUSTOM")),IF(EXACT(I95,"CUSTOM"),W95&lt;&gt;"",TRUE)),"VALID","INVALID - EVIDENCE TOKEN / CUSTOM RULE"))</x:f>
      </x:c>
      <x:c r="Q95" s="24" t="str">
        <x:f>IF(A95="","",IF(OR(EXACT(J95,"YES"),EXACT(J95,"UNCLEAR"),EXACT(J95,"NO")),"VALID","INVALID - ACTION TOKEN"))</x:f>
      </x:c>
      <x:c r="R95" s="24" t="str">
        <x:f>IF(A95="","",SUM(AO95:AS95))</x:f>
      </x:c>
      <x:c r="S95" s="24" t="str">
        <x:f>IF(A95="","",COUNTIFS(CRITERIA!$B$6:$B$205,A95,CRITERIA!$G$6:$G$205,"YES",CRITERIA!$L$6:$L$205,"VALID"))</x:f>
      </x:c>
      <x:c r="T95" s="24" t="str">
        <x:f>IF(A95="","",IF(Q95&lt;&gt;"VALID","REPAIR CANVAS",IF(EXACT(J95,"NO"),"STOP - RESEARCH NOT JUSTIFIED",IF(OR(N95&lt;&gt;"VALID",O95&lt;&gt;"VALID",P95&lt;&gt;"VALID",Y95&lt;&gt;"VALID",AH95&lt;&gt;"VALID",AT95&lt;&gt;"VALID",EXACT(J95,"UNCLEAR"),X95&lt;&gt;"YES"),"REPAIR CANVAS","READY TO RESEARCH"))))</x:f>
      </x:c>
      <x:c r="U95" s="24" t="str">
        <x:f>IF(A95="","",IF(T95="READY TO RESEARCH","Freeze this Decision Contract, then conduct the Evidence Audit.",IF(T95="STOP - RESEARCH NOT JUSTIFIED","State the real purpose of the work or reopen the decision before competitor research.","Repair the named controls before collecting competitor evidence.")))</x:f>
      </x:c>
      <x:c r="V95" s="24" t="str">
        <x:f>IF(A95="","",IF(T95="READY TO RESEARCH","Decision ID "&amp;A95&amp;". By "&amp;TEXT(C95,"yyyy-mm-dd")&amp;", "&amp;B95&amp;" will decide whether to "&amp;D95&amp;" for "&amp;E95&amp;", within "&amp;F95&amp;" and "&amp;G95&amp;". Permitted alternative universe: "&amp;AA95&amp;". Explicit exclusions: "&amp;H95&amp;". Material criteria: "&amp;AB95&amp;". Hard constraints: "&amp;Z95&amp;". Evidence threshold: "&amp;I95&amp;IF(EXACT(I95,"CUSTOM")," - "&amp;W95,"")&amp;". Evidence may change: "&amp;K95&amp;". Reopen if "&amp;L95&amp;".","NOT READY - complete or repair the governed canvas before handoff."))</x:f>
      </x:c>
      <x:c r="W95" s="18"/>
      <x:c r="X95" s="18"/>
      <x:c r="Y95" s="24" t="str">
        <x:f>IF(A95="","",IF(OR(EXACT(X95,"YES"),EXACT(X95,"NO")),"VALID","INVALID - QUALITY TOKEN"))</x:f>
      </x:c>
      <x:c r="Z95" s="18"/>
      <x:c r="AA95" s="18" t="str">
        <x:f>IF(A95="","",IF(AT95&lt;&gt;"VALID","NOT READY - ALTERNATIVES",IF(AO95=1,"DIRECT","")&amp;IF(AP95=1,IF(AO95=1,"; ","")&amp;"ADJACENT","")&amp;IF(AQ95=1,IF(SUM(AO95:AP95)&gt;0,"; ","")&amp;"SUBSTITUTE / SERVICE","")&amp;IF(AR95=1,IF(SUM(AO95:AQ95)&gt;0,"; ","")&amp;"INTERNAL BUILD","")&amp;IF(AS95=1,IF(SUM(AO95:AR95)&gt;0,"; ","")&amp;"STATUS QUO","")))</x:f>
      </x:c>
      <x:c r="AB95" s="18" t="str">
        <x:f>IF(A95="","",IF(AH95&lt;&gt;"VALID","NOT READY - CRITERIA",AC95&amp;"; "&amp;AD95&amp;"; "&amp;AE95&amp;IF(AF95&lt;&gt;"","; "&amp;AF95,"")&amp;IF(AG95&lt;&gt;"","; "&amp;AG95,"")))</x:f>
      </x:c>
      <x:c r="AC95" s="18"/>
      <x:c r="AD95" s="18"/>
      <x:c r="AE95" s="18"/>
      <x:c r="AF95" s="18"/>
      <x:c r="AG95" s="18"/>
      <x:c r="AH95" s="24" t="str">
        <x:f>IF(A95="","",IF(AND(AI95&gt;=3,AI95&lt;=5,AJ95&lt;&gt;"",AK95&lt;&gt;"",AL95&lt;&gt;"",S95=AI95,COUNTIF($AJ95:$AN95,AJ95)=1,COUNTIF($AJ95:$AN95,AK95)=1,COUNTIF($AJ95:$AN95,AL95)=1,IF(AM95="",TRUE,COUNTIF($AJ95:$AN95,AM95)=1),IF(AN95="",TRUE,COUNTIF($AJ95:$AN95,AN95)=1),COUNTIFS(CRITERIA!$B$6:$B$205,A95,CRITERIA!$M$6:$M$205,AJ95,CRITERIA!$G$6:$G$205,"YES",CRITERIA!$L$6:$L$205,"VALID")=1,COUNTIFS(CRITERIA!$B$6:$B$205,A95,CRITERIA!$M$6:$M$205,AK95,CRITERIA!$G$6:$G$205,"YES",CRITERIA!$L$6:$L$205,"VALID")=1,COUNTIFS(CRITERIA!$B$6:$B$205,A95,CRITERIA!$M$6:$M$205,AL95,CRITERIA!$G$6:$G$205,"YES",CRITERIA!$L$6:$L$205,"VALID")=1,IF(AM95="",TRUE,COUNTIFS(CRITERIA!$B$6:$B$205,A95,CRITERIA!$M$6:$M$205,AM95,CRITERIA!$G$6:$G$205,"YES",CRITERIA!$L$6:$L$205,"VALID")=1),IF(AN95="",TRUE,COUNTIFS(CRITERIA!$B$6:$B$205,A95,CRITERIA!$M$6:$M$205,AN95,CRITERIA!$G$6:$G$205,"YES",CRITERIA!$L$6:$L$205,"VALID")=1)),"VALID","INVALID - CRITERIA PARITY"))</x:f>
      </x:c>
      <x:c r="AI95" s="24" t="n">
        <x:f>IF(AC95&lt;&gt;"",1,0)+IF(AD95&lt;&gt;"",1,0)+IF(AE95&lt;&gt;"",1,0)+IF(AF95&lt;&gt;"",1,0)+IF(AG95&lt;&gt;"",1,0)</x:f>
        <x:v>0</x:v>
      </x:c>
      <x:c r="AJ95" s="24" t="str">
        <x:f>IF(AC95="","",UPPER(TRIM(AC95)))</x:f>
      </x:c>
      <x:c r="AK95" s="24" t="str">
        <x:f>IF(AD95="","",UPPER(TRIM(AD95)))</x:f>
      </x:c>
      <x:c r="AL95" s="24" t="str">
        <x:f>IF(AE95="","",UPPER(TRIM(AE95)))</x:f>
      </x:c>
      <x:c r="AM95" s="24" t="str">
        <x:f>IF(AF95="","",UPPER(TRIM(AF95)))</x:f>
      </x:c>
      <x:c r="AN95" s="24" t="str">
        <x:f>IF(AG95="","",UPPER(TRIM(AG95)))</x:f>
      </x:c>
      <x:c r="AO95" s="24" t="str">
        <x:f>IF(A95="","",IF(COUNTIFS(ALTERNATIVES!$B$6:$B$205,A95,ALTERNATIVES!$C$6:$C$205,"DIRECT",ALTERNATIVES!$H$6:$H$205,"VALID")&gt;0,1,0))</x:f>
      </x:c>
      <x:c r="AP95" s="24" t="str">
        <x:f>IF(A95="","",IF(COUNTIFS(ALTERNATIVES!$B$6:$B$205,A95,ALTERNATIVES!$C$6:$C$205,"ADJACENT",ALTERNATIVES!$H$6:$H$205,"VALID")&gt;0,1,0))</x:f>
      </x:c>
      <x:c r="AQ95" s="24" t="str">
        <x:f>IF(A95="","",IF(COUNTIFS(ALTERNATIVES!$B$6:$B$205,A95,ALTERNATIVES!$C$6:$C$205,"SUBSTITUTE / SERVICE",ALTERNATIVES!$H$6:$H$205,"VALID")&gt;0,1,0))</x:f>
      </x:c>
      <x:c r="AR95" s="24" t="str">
        <x:f>IF(A95="","",IF(COUNTIFS(ALTERNATIVES!$B$6:$B$205,A95,ALTERNATIVES!$C$6:$C$205,"INTERNAL BUILD",ALTERNATIVES!$H$6:$H$205,"VALID")&gt;0,1,0))</x:f>
      </x:c>
      <x:c r="AS95" s="24" t="str">
        <x:f>IF(A95="","",IF(COUNTIFS(ALTERNATIVES!$B$6:$B$205,A95,ALTERNATIVES!$C$6:$C$205,"STATUS QUO",ALTERNATIVES!$H$6:$H$205,"VALID")&gt;0,1,0))</x:f>
      </x:c>
      <x:c r="AT95" s="24" t="str">
        <x:f>IF(A95="","",IF(R95&gt;=2,"VALID","INVALID - ALTERNATIVE DIVERSITY"))</x:f>
      </x:c>
    </x:row>
    <x:row r="96">
      <x:c r="A96" s="18"/>
      <x:c r="B96" s="18"/>
      <x:c r="C96" s="32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24" t="str">
        <x:f>IF(A96="","",IF(COUNTIF($A$6:$A$205,A96)=1,"VALID","INVALID - DUPLICATE DECISION ID"))</x:f>
      </x:c>
      <x:c r="O96" s="24" t="str">
        <x:f>IF(A96="","",IF(AND(B96&lt;&gt;"",C96&lt;&gt;"",D96&lt;&gt;"",E96&lt;&gt;"",F96&lt;&gt;"",G96&lt;&gt;"",H96&lt;&gt;"",K96&lt;&gt;"",L96&lt;&gt;"",M96&lt;&gt;"",Z96&lt;&gt;"",AC96&lt;&gt;"",AD96&lt;&gt;"",AE96&lt;&gt;""),"VALID","INVALID - REQUIRED FIELD"))</x:f>
      </x:c>
      <x:c r="P96" s="24" t="str">
        <x:f>IF(A96="","",IF(AND(OR(EXACT(I96,"CURRENT ATTRIBUTABLE OBSERVED"),EXACT(I96,"CURRENT ATTRIBUTABLE MIXED"),EXACT(I96,"CUSTOM")),IF(EXACT(I96,"CUSTOM"),W96&lt;&gt;"",TRUE)),"VALID","INVALID - EVIDENCE TOKEN / CUSTOM RULE"))</x:f>
      </x:c>
      <x:c r="Q96" s="24" t="str">
        <x:f>IF(A96="","",IF(OR(EXACT(J96,"YES"),EXACT(J96,"UNCLEAR"),EXACT(J96,"NO")),"VALID","INVALID - ACTION TOKEN"))</x:f>
      </x:c>
      <x:c r="R96" s="24" t="str">
        <x:f>IF(A96="","",SUM(AO96:AS96))</x:f>
      </x:c>
      <x:c r="S96" s="24" t="str">
        <x:f>IF(A96="","",COUNTIFS(CRITERIA!$B$6:$B$205,A96,CRITERIA!$G$6:$G$205,"YES",CRITERIA!$L$6:$L$205,"VALID"))</x:f>
      </x:c>
      <x:c r="T96" s="24" t="str">
        <x:f>IF(A96="","",IF(Q96&lt;&gt;"VALID","REPAIR CANVAS",IF(EXACT(J96,"NO"),"STOP - RESEARCH NOT JUSTIFIED",IF(OR(N96&lt;&gt;"VALID",O96&lt;&gt;"VALID",P96&lt;&gt;"VALID",Y96&lt;&gt;"VALID",AH96&lt;&gt;"VALID",AT96&lt;&gt;"VALID",EXACT(J96,"UNCLEAR"),X96&lt;&gt;"YES"),"REPAIR CANVAS","READY TO RESEARCH"))))</x:f>
      </x:c>
      <x:c r="U96" s="24" t="str">
        <x:f>IF(A96="","",IF(T96="READY TO RESEARCH","Freeze this Decision Contract, then conduct the Evidence Audit.",IF(T96="STOP - RESEARCH NOT JUSTIFIED","State the real purpose of the work or reopen the decision before competitor research.","Repair the named controls before collecting competitor evidence.")))</x:f>
      </x:c>
      <x:c r="V96" s="24" t="str">
        <x:f>IF(A96="","",IF(T96="READY TO RESEARCH","Decision ID "&amp;A96&amp;". By "&amp;TEXT(C96,"yyyy-mm-dd")&amp;", "&amp;B96&amp;" will decide whether to "&amp;D96&amp;" for "&amp;E96&amp;", within "&amp;F96&amp;" and "&amp;G96&amp;". Permitted alternative universe: "&amp;AA96&amp;". Explicit exclusions: "&amp;H96&amp;". Material criteria: "&amp;AB96&amp;". Hard constraints: "&amp;Z96&amp;". Evidence threshold: "&amp;I96&amp;IF(EXACT(I96,"CUSTOM")," - "&amp;W96,"")&amp;". Evidence may change: "&amp;K96&amp;". Reopen if "&amp;L96&amp;".","NOT READY - complete or repair the governed canvas before handoff."))</x:f>
      </x:c>
      <x:c r="W96" s="18"/>
      <x:c r="X96" s="18"/>
      <x:c r="Y96" s="24" t="str">
        <x:f>IF(A96="","",IF(OR(EXACT(X96,"YES"),EXACT(X96,"NO")),"VALID","INVALID - QUALITY TOKEN"))</x:f>
      </x:c>
      <x:c r="Z96" s="18"/>
      <x:c r="AA96" s="18" t="str">
        <x:f>IF(A96="","",IF(AT96&lt;&gt;"VALID","NOT READY - ALTERNATIVES",IF(AO96=1,"DIRECT","")&amp;IF(AP96=1,IF(AO96=1,"; ","")&amp;"ADJACENT","")&amp;IF(AQ96=1,IF(SUM(AO96:AP96)&gt;0,"; ","")&amp;"SUBSTITUTE / SERVICE","")&amp;IF(AR96=1,IF(SUM(AO96:AQ96)&gt;0,"; ","")&amp;"INTERNAL BUILD","")&amp;IF(AS96=1,IF(SUM(AO96:AR96)&gt;0,"; ","")&amp;"STATUS QUO","")))</x:f>
      </x:c>
      <x:c r="AB96" s="18" t="str">
        <x:f>IF(A96="","",IF(AH96&lt;&gt;"VALID","NOT READY - CRITERIA",AC96&amp;"; "&amp;AD96&amp;"; "&amp;AE96&amp;IF(AF96&lt;&gt;"","; "&amp;AF96,"")&amp;IF(AG96&lt;&gt;"","; "&amp;AG96,"")))</x:f>
      </x:c>
      <x:c r="AC96" s="18"/>
      <x:c r="AD96" s="18"/>
      <x:c r="AE96" s="18"/>
      <x:c r="AF96" s="18"/>
      <x:c r="AG96" s="18"/>
      <x:c r="AH96" s="24" t="str">
        <x:f>IF(A96="","",IF(AND(AI96&gt;=3,AI96&lt;=5,AJ96&lt;&gt;"",AK96&lt;&gt;"",AL96&lt;&gt;"",S96=AI96,COUNTIF($AJ96:$AN96,AJ96)=1,COUNTIF($AJ96:$AN96,AK96)=1,COUNTIF($AJ96:$AN96,AL96)=1,IF(AM96="",TRUE,COUNTIF($AJ96:$AN96,AM96)=1),IF(AN96="",TRUE,COUNTIF($AJ96:$AN96,AN96)=1),COUNTIFS(CRITERIA!$B$6:$B$205,A96,CRITERIA!$M$6:$M$205,AJ96,CRITERIA!$G$6:$G$205,"YES",CRITERIA!$L$6:$L$205,"VALID")=1,COUNTIFS(CRITERIA!$B$6:$B$205,A96,CRITERIA!$M$6:$M$205,AK96,CRITERIA!$G$6:$G$205,"YES",CRITERIA!$L$6:$L$205,"VALID")=1,COUNTIFS(CRITERIA!$B$6:$B$205,A96,CRITERIA!$M$6:$M$205,AL96,CRITERIA!$G$6:$G$205,"YES",CRITERIA!$L$6:$L$205,"VALID")=1,IF(AM96="",TRUE,COUNTIFS(CRITERIA!$B$6:$B$205,A96,CRITERIA!$M$6:$M$205,AM96,CRITERIA!$G$6:$G$205,"YES",CRITERIA!$L$6:$L$205,"VALID")=1),IF(AN96="",TRUE,COUNTIFS(CRITERIA!$B$6:$B$205,A96,CRITERIA!$M$6:$M$205,AN96,CRITERIA!$G$6:$G$205,"YES",CRITERIA!$L$6:$L$205,"VALID")=1)),"VALID","INVALID - CRITERIA PARITY"))</x:f>
      </x:c>
      <x:c r="AI96" s="24" t="n">
        <x:f>IF(AC96&lt;&gt;"",1,0)+IF(AD96&lt;&gt;"",1,0)+IF(AE96&lt;&gt;"",1,0)+IF(AF96&lt;&gt;"",1,0)+IF(AG96&lt;&gt;"",1,0)</x:f>
        <x:v>0</x:v>
      </x:c>
      <x:c r="AJ96" s="24" t="str">
        <x:f>IF(AC96="","",UPPER(TRIM(AC96)))</x:f>
      </x:c>
      <x:c r="AK96" s="24" t="str">
        <x:f>IF(AD96="","",UPPER(TRIM(AD96)))</x:f>
      </x:c>
      <x:c r="AL96" s="24" t="str">
        <x:f>IF(AE96="","",UPPER(TRIM(AE96)))</x:f>
      </x:c>
      <x:c r="AM96" s="24" t="str">
        <x:f>IF(AF96="","",UPPER(TRIM(AF96)))</x:f>
      </x:c>
      <x:c r="AN96" s="24" t="str">
        <x:f>IF(AG96="","",UPPER(TRIM(AG96)))</x:f>
      </x:c>
      <x:c r="AO96" s="24" t="str">
        <x:f>IF(A96="","",IF(COUNTIFS(ALTERNATIVES!$B$6:$B$205,A96,ALTERNATIVES!$C$6:$C$205,"DIRECT",ALTERNATIVES!$H$6:$H$205,"VALID")&gt;0,1,0))</x:f>
      </x:c>
      <x:c r="AP96" s="24" t="str">
        <x:f>IF(A96="","",IF(COUNTIFS(ALTERNATIVES!$B$6:$B$205,A96,ALTERNATIVES!$C$6:$C$205,"ADJACENT",ALTERNATIVES!$H$6:$H$205,"VALID")&gt;0,1,0))</x:f>
      </x:c>
      <x:c r="AQ96" s="24" t="str">
        <x:f>IF(A96="","",IF(COUNTIFS(ALTERNATIVES!$B$6:$B$205,A96,ALTERNATIVES!$C$6:$C$205,"SUBSTITUTE / SERVICE",ALTERNATIVES!$H$6:$H$205,"VALID")&gt;0,1,0))</x:f>
      </x:c>
      <x:c r="AR96" s="24" t="str">
        <x:f>IF(A96="","",IF(COUNTIFS(ALTERNATIVES!$B$6:$B$205,A96,ALTERNATIVES!$C$6:$C$205,"INTERNAL BUILD",ALTERNATIVES!$H$6:$H$205,"VALID")&gt;0,1,0))</x:f>
      </x:c>
      <x:c r="AS96" s="24" t="str">
        <x:f>IF(A96="","",IF(COUNTIFS(ALTERNATIVES!$B$6:$B$205,A96,ALTERNATIVES!$C$6:$C$205,"STATUS QUO",ALTERNATIVES!$H$6:$H$205,"VALID")&gt;0,1,0))</x:f>
      </x:c>
      <x:c r="AT96" s="24" t="str">
        <x:f>IF(A96="","",IF(R96&gt;=2,"VALID","INVALID - ALTERNATIVE DIVERSITY"))</x:f>
      </x:c>
    </x:row>
    <x:row r="97">
      <x:c r="A97" s="18"/>
      <x:c r="B97" s="18"/>
      <x:c r="C97" s="32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24" t="str">
        <x:f>IF(A97="","",IF(COUNTIF($A$6:$A$205,A97)=1,"VALID","INVALID - DUPLICATE DECISION ID"))</x:f>
      </x:c>
      <x:c r="O97" s="24" t="str">
        <x:f>IF(A97="","",IF(AND(B97&lt;&gt;"",C97&lt;&gt;"",D97&lt;&gt;"",E97&lt;&gt;"",F97&lt;&gt;"",G97&lt;&gt;"",H97&lt;&gt;"",K97&lt;&gt;"",L97&lt;&gt;"",M97&lt;&gt;"",Z97&lt;&gt;"",AC97&lt;&gt;"",AD97&lt;&gt;"",AE97&lt;&gt;""),"VALID","INVALID - REQUIRED FIELD"))</x:f>
      </x:c>
      <x:c r="P97" s="24" t="str">
        <x:f>IF(A97="","",IF(AND(OR(EXACT(I97,"CURRENT ATTRIBUTABLE OBSERVED"),EXACT(I97,"CURRENT ATTRIBUTABLE MIXED"),EXACT(I97,"CUSTOM")),IF(EXACT(I97,"CUSTOM"),W97&lt;&gt;"",TRUE)),"VALID","INVALID - EVIDENCE TOKEN / CUSTOM RULE"))</x:f>
      </x:c>
      <x:c r="Q97" s="24" t="str">
        <x:f>IF(A97="","",IF(OR(EXACT(J97,"YES"),EXACT(J97,"UNCLEAR"),EXACT(J97,"NO")),"VALID","INVALID - ACTION TOKEN"))</x:f>
      </x:c>
      <x:c r="R97" s="24" t="str">
        <x:f>IF(A97="","",SUM(AO97:AS97))</x:f>
      </x:c>
      <x:c r="S97" s="24" t="str">
        <x:f>IF(A97="","",COUNTIFS(CRITERIA!$B$6:$B$205,A97,CRITERIA!$G$6:$G$205,"YES",CRITERIA!$L$6:$L$205,"VALID"))</x:f>
      </x:c>
      <x:c r="T97" s="24" t="str">
        <x:f>IF(A97="","",IF(Q97&lt;&gt;"VALID","REPAIR CANVAS",IF(EXACT(J97,"NO"),"STOP - RESEARCH NOT JUSTIFIED",IF(OR(N97&lt;&gt;"VALID",O97&lt;&gt;"VALID",P97&lt;&gt;"VALID",Y97&lt;&gt;"VALID",AH97&lt;&gt;"VALID",AT97&lt;&gt;"VALID",EXACT(J97,"UNCLEAR"),X97&lt;&gt;"YES"),"REPAIR CANVAS","READY TO RESEARCH"))))</x:f>
      </x:c>
      <x:c r="U97" s="24" t="str">
        <x:f>IF(A97="","",IF(T97="READY TO RESEARCH","Freeze this Decision Contract, then conduct the Evidence Audit.",IF(T97="STOP - RESEARCH NOT JUSTIFIED","State the real purpose of the work or reopen the decision before competitor research.","Repair the named controls before collecting competitor evidence.")))</x:f>
      </x:c>
      <x:c r="V97" s="24" t="str">
        <x:f>IF(A97="","",IF(T97="READY TO RESEARCH","Decision ID "&amp;A97&amp;". By "&amp;TEXT(C97,"yyyy-mm-dd")&amp;", "&amp;B97&amp;" will decide whether to "&amp;D97&amp;" for "&amp;E97&amp;", within "&amp;F97&amp;" and "&amp;G97&amp;". Permitted alternative universe: "&amp;AA97&amp;". Explicit exclusions: "&amp;H97&amp;". Material criteria: "&amp;AB97&amp;". Hard constraints: "&amp;Z97&amp;". Evidence threshold: "&amp;I97&amp;IF(EXACT(I97,"CUSTOM")," - "&amp;W97,"")&amp;". Evidence may change: "&amp;K97&amp;". Reopen if "&amp;L97&amp;".","NOT READY - complete or repair the governed canvas before handoff."))</x:f>
      </x:c>
      <x:c r="W97" s="18"/>
      <x:c r="X97" s="18"/>
      <x:c r="Y97" s="24" t="str">
        <x:f>IF(A97="","",IF(OR(EXACT(X97,"YES"),EXACT(X97,"NO")),"VALID","INVALID - QUALITY TOKEN"))</x:f>
      </x:c>
      <x:c r="Z97" s="18"/>
      <x:c r="AA97" s="18" t="str">
        <x:f>IF(A97="","",IF(AT97&lt;&gt;"VALID","NOT READY - ALTERNATIVES",IF(AO97=1,"DIRECT","")&amp;IF(AP97=1,IF(AO97=1,"; ","")&amp;"ADJACENT","")&amp;IF(AQ97=1,IF(SUM(AO97:AP97)&gt;0,"; ","")&amp;"SUBSTITUTE / SERVICE","")&amp;IF(AR97=1,IF(SUM(AO97:AQ97)&gt;0,"; ","")&amp;"INTERNAL BUILD","")&amp;IF(AS97=1,IF(SUM(AO97:AR97)&gt;0,"; ","")&amp;"STATUS QUO","")))</x:f>
      </x:c>
      <x:c r="AB97" s="18" t="str">
        <x:f>IF(A97="","",IF(AH97&lt;&gt;"VALID","NOT READY - CRITERIA",AC97&amp;"; "&amp;AD97&amp;"; "&amp;AE97&amp;IF(AF97&lt;&gt;"","; "&amp;AF97,"")&amp;IF(AG97&lt;&gt;"","; "&amp;AG97,"")))</x:f>
      </x:c>
      <x:c r="AC97" s="18"/>
      <x:c r="AD97" s="18"/>
      <x:c r="AE97" s="18"/>
      <x:c r="AF97" s="18"/>
      <x:c r="AG97" s="18"/>
      <x:c r="AH97" s="24" t="str">
        <x:f>IF(A97="","",IF(AND(AI97&gt;=3,AI97&lt;=5,AJ97&lt;&gt;"",AK97&lt;&gt;"",AL97&lt;&gt;"",S97=AI97,COUNTIF($AJ97:$AN97,AJ97)=1,COUNTIF($AJ97:$AN97,AK97)=1,COUNTIF($AJ97:$AN97,AL97)=1,IF(AM97="",TRUE,COUNTIF($AJ97:$AN97,AM97)=1),IF(AN97="",TRUE,COUNTIF($AJ97:$AN97,AN97)=1),COUNTIFS(CRITERIA!$B$6:$B$205,A97,CRITERIA!$M$6:$M$205,AJ97,CRITERIA!$G$6:$G$205,"YES",CRITERIA!$L$6:$L$205,"VALID")=1,COUNTIFS(CRITERIA!$B$6:$B$205,A97,CRITERIA!$M$6:$M$205,AK97,CRITERIA!$G$6:$G$205,"YES",CRITERIA!$L$6:$L$205,"VALID")=1,COUNTIFS(CRITERIA!$B$6:$B$205,A97,CRITERIA!$M$6:$M$205,AL97,CRITERIA!$G$6:$G$205,"YES",CRITERIA!$L$6:$L$205,"VALID")=1,IF(AM97="",TRUE,COUNTIFS(CRITERIA!$B$6:$B$205,A97,CRITERIA!$M$6:$M$205,AM97,CRITERIA!$G$6:$G$205,"YES",CRITERIA!$L$6:$L$205,"VALID")=1),IF(AN97="",TRUE,COUNTIFS(CRITERIA!$B$6:$B$205,A97,CRITERIA!$M$6:$M$205,AN97,CRITERIA!$G$6:$G$205,"YES",CRITERIA!$L$6:$L$205,"VALID")=1)),"VALID","INVALID - CRITERIA PARITY"))</x:f>
      </x:c>
      <x:c r="AI97" s="24" t="n">
        <x:f>IF(AC97&lt;&gt;"",1,0)+IF(AD97&lt;&gt;"",1,0)+IF(AE97&lt;&gt;"",1,0)+IF(AF97&lt;&gt;"",1,0)+IF(AG97&lt;&gt;"",1,0)</x:f>
        <x:v>0</x:v>
      </x:c>
      <x:c r="AJ97" s="24" t="str">
        <x:f>IF(AC97="","",UPPER(TRIM(AC97)))</x:f>
      </x:c>
      <x:c r="AK97" s="24" t="str">
        <x:f>IF(AD97="","",UPPER(TRIM(AD97)))</x:f>
      </x:c>
      <x:c r="AL97" s="24" t="str">
        <x:f>IF(AE97="","",UPPER(TRIM(AE97)))</x:f>
      </x:c>
      <x:c r="AM97" s="24" t="str">
        <x:f>IF(AF97="","",UPPER(TRIM(AF97)))</x:f>
      </x:c>
      <x:c r="AN97" s="24" t="str">
        <x:f>IF(AG97="","",UPPER(TRIM(AG97)))</x:f>
      </x:c>
      <x:c r="AO97" s="24" t="str">
        <x:f>IF(A97="","",IF(COUNTIFS(ALTERNATIVES!$B$6:$B$205,A97,ALTERNATIVES!$C$6:$C$205,"DIRECT",ALTERNATIVES!$H$6:$H$205,"VALID")&gt;0,1,0))</x:f>
      </x:c>
      <x:c r="AP97" s="24" t="str">
        <x:f>IF(A97="","",IF(COUNTIFS(ALTERNATIVES!$B$6:$B$205,A97,ALTERNATIVES!$C$6:$C$205,"ADJACENT",ALTERNATIVES!$H$6:$H$205,"VALID")&gt;0,1,0))</x:f>
      </x:c>
      <x:c r="AQ97" s="24" t="str">
        <x:f>IF(A97="","",IF(COUNTIFS(ALTERNATIVES!$B$6:$B$205,A97,ALTERNATIVES!$C$6:$C$205,"SUBSTITUTE / SERVICE",ALTERNATIVES!$H$6:$H$205,"VALID")&gt;0,1,0))</x:f>
      </x:c>
      <x:c r="AR97" s="24" t="str">
        <x:f>IF(A97="","",IF(COUNTIFS(ALTERNATIVES!$B$6:$B$205,A97,ALTERNATIVES!$C$6:$C$205,"INTERNAL BUILD",ALTERNATIVES!$H$6:$H$205,"VALID")&gt;0,1,0))</x:f>
      </x:c>
      <x:c r="AS97" s="24" t="str">
        <x:f>IF(A97="","",IF(COUNTIFS(ALTERNATIVES!$B$6:$B$205,A97,ALTERNATIVES!$C$6:$C$205,"STATUS QUO",ALTERNATIVES!$H$6:$H$205,"VALID")&gt;0,1,0))</x:f>
      </x:c>
      <x:c r="AT97" s="24" t="str">
        <x:f>IF(A97="","",IF(R97&gt;=2,"VALID","INVALID - ALTERNATIVE DIVERSITY"))</x:f>
      </x:c>
    </x:row>
    <x:row r="98">
      <x:c r="A98" s="18"/>
      <x:c r="B98" s="18"/>
      <x:c r="C98" s="32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24" t="str">
        <x:f>IF(A98="","",IF(COUNTIF($A$6:$A$205,A98)=1,"VALID","INVALID - DUPLICATE DECISION ID"))</x:f>
      </x:c>
      <x:c r="O98" s="24" t="str">
        <x:f>IF(A98="","",IF(AND(B98&lt;&gt;"",C98&lt;&gt;"",D98&lt;&gt;"",E98&lt;&gt;"",F98&lt;&gt;"",G98&lt;&gt;"",H98&lt;&gt;"",K98&lt;&gt;"",L98&lt;&gt;"",M98&lt;&gt;"",Z98&lt;&gt;"",AC98&lt;&gt;"",AD98&lt;&gt;"",AE98&lt;&gt;""),"VALID","INVALID - REQUIRED FIELD"))</x:f>
      </x:c>
      <x:c r="P98" s="24" t="str">
        <x:f>IF(A98="","",IF(AND(OR(EXACT(I98,"CURRENT ATTRIBUTABLE OBSERVED"),EXACT(I98,"CURRENT ATTRIBUTABLE MIXED"),EXACT(I98,"CUSTOM")),IF(EXACT(I98,"CUSTOM"),W98&lt;&gt;"",TRUE)),"VALID","INVALID - EVIDENCE TOKEN / CUSTOM RULE"))</x:f>
      </x:c>
      <x:c r="Q98" s="24" t="str">
        <x:f>IF(A98="","",IF(OR(EXACT(J98,"YES"),EXACT(J98,"UNCLEAR"),EXACT(J98,"NO")),"VALID","INVALID - ACTION TOKEN"))</x:f>
      </x:c>
      <x:c r="R98" s="24" t="str">
        <x:f>IF(A98="","",SUM(AO98:AS98))</x:f>
      </x:c>
      <x:c r="S98" s="24" t="str">
        <x:f>IF(A98="","",COUNTIFS(CRITERIA!$B$6:$B$205,A98,CRITERIA!$G$6:$G$205,"YES",CRITERIA!$L$6:$L$205,"VALID"))</x:f>
      </x:c>
      <x:c r="T98" s="24" t="str">
        <x:f>IF(A98="","",IF(Q98&lt;&gt;"VALID","REPAIR CANVAS",IF(EXACT(J98,"NO"),"STOP - RESEARCH NOT JUSTIFIED",IF(OR(N98&lt;&gt;"VALID",O98&lt;&gt;"VALID",P98&lt;&gt;"VALID",Y98&lt;&gt;"VALID",AH98&lt;&gt;"VALID",AT98&lt;&gt;"VALID",EXACT(J98,"UNCLEAR"),X98&lt;&gt;"YES"),"REPAIR CANVAS","READY TO RESEARCH"))))</x:f>
      </x:c>
      <x:c r="U98" s="24" t="str">
        <x:f>IF(A98="","",IF(T98="READY TO RESEARCH","Freeze this Decision Contract, then conduct the Evidence Audit.",IF(T98="STOP - RESEARCH NOT JUSTIFIED","State the real purpose of the work or reopen the decision before competitor research.","Repair the named controls before collecting competitor evidence.")))</x:f>
      </x:c>
      <x:c r="V98" s="24" t="str">
        <x:f>IF(A98="","",IF(T98="READY TO RESEARCH","Decision ID "&amp;A98&amp;". By "&amp;TEXT(C98,"yyyy-mm-dd")&amp;", "&amp;B98&amp;" will decide whether to "&amp;D98&amp;" for "&amp;E98&amp;", within "&amp;F98&amp;" and "&amp;G98&amp;". Permitted alternative universe: "&amp;AA98&amp;". Explicit exclusions: "&amp;H98&amp;". Material criteria: "&amp;AB98&amp;". Hard constraints: "&amp;Z98&amp;". Evidence threshold: "&amp;I98&amp;IF(EXACT(I98,"CUSTOM")," - "&amp;W98,"")&amp;". Evidence may change: "&amp;K98&amp;". Reopen if "&amp;L98&amp;".","NOT READY - complete or repair the governed canvas before handoff."))</x:f>
      </x:c>
      <x:c r="W98" s="18"/>
      <x:c r="X98" s="18"/>
      <x:c r="Y98" s="24" t="str">
        <x:f>IF(A98="","",IF(OR(EXACT(X98,"YES"),EXACT(X98,"NO")),"VALID","INVALID - QUALITY TOKEN"))</x:f>
      </x:c>
      <x:c r="Z98" s="18"/>
      <x:c r="AA98" s="18" t="str">
        <x:f>IF(A98="","",IF(AT98&lt;&gt;"VALID","NOT READY - ALTERNATIVES",IF(AO98=1,"DIRECT","")&amp;IF(AP98=1,IF(AO98=1,"; ","")&amp;"ADJACENT","")&amp;IF(AQ98=1,IF(SUM(AO98:AP98)&gt;0,"; ","")&amp;"SUBSTITUTE / SERVICE","")&amp;IF(AR98=1,IF(SUM(AO98:AQ98)&gt;0,"; ","")&amp;"INTERNAL BUILD","")&amp;IF(AS98=1,IF(SUM(AO98:AR98)&gt;0,"; ","")&amp;"STATUS QUO","")))</x:f>
      </x:c>
      <x:c r="AB98" s="18" t="str">
        <x:f>IF(A98="","",IF(AH98&lt;&gt;"VALID","NOT READY - CRITERIA",AC98&amp;"; "&amp;AD98&amp;"; "&amp;AE98&amp;IF(AF98&lt;&gt;"","; "&amp;AF98,"")&amp;IF(AG98&lt;&gt;"","; "&amp;AG98,"")))</x:f>
      </x:c>
      <x:c r="AC98" s="18"/>
      <x:c r="AD98" s="18"/>
      <x:c r="AE98" s="18"/>
      <x:c r="AF98" s="18"/>
      <x:c r="AG98" s="18"/>
      <x:c r="AH98" s="24" t="str">
        <x:f>IF(A98="","",IF(AND(AI98&gt;=3,AI98&lt;=5,AJ98&lt;&gt;"",AK98&lt;&gt;"",AL98&lt;&gt;"",S98=AI98,COUNTIF($AJ98:$AN98,AJ98)=1,COUNTIF($AJ98:$AN98,AK98)=1,COUNTIF($AJ98:$AN98,AL98)=1,IF(AM98="",TRUE,COUNTIF($AJ98:$AN98,AM98)=1),IF(AN98="",TRUE,COUNTIF($AJ98:$AN98,AN98)=1),COUNTIFS(CRITERIA!$B$6:$B$205,A98,CRITERIA!$M$6:$M$205,AJ98,CRITERIA!$G$6:$G$205,"YES",CRITERIA!$L$6:$L$205,"VALID")=1,COUNTIFS(CRITERIA!$B$6:$B$205,A98,CRITERIA!$M$6:$M$205,AK98,CRITERIA!$G$6:$G$205,"YES",CRITERIA!$L$6:$L$205,"VALID")=1,COUNTIFS(CRITERIA!$B$6:$B$205,A98,CRITERIA!$M$6:$M$205,AL98,CRITERIA!$G$6:$G$205,"YES",CRITERIA!$L$6:$L$205,"VALID")=1,IF(AM98="",TRUE,COUNTIFS(CRITERIA!$B$6:$B$205,A98,CRITERIA!$M$6:$M$205,AM98,CRITERIA!$G$6:$G$205,"YES",CRITERIA!$L$6:$L$205,"VALID")=1),IF(AN98="",TRUE,COUNTIFS(CRITERIA!$B$6:$B$205,A98,CRITERIA!$M$6:$M$205,AN98,CRITERIA!$G$6:$G$205,"YES",CRITERIA!$L$6:$L$205,"VALID")=1)),"VALID","INVALID - CRITERIA PARITY"))</x:f>
      </x:c>
      <x:c r="AI98" s="24" t="n">
        <x:f>IF(AC98&lt;&gt;"",1,0)+IF(AD98&lt;&gt;"",1,0)+IF(AE98&lt;&gt;"",1,0)+IF(AF98&lt;&gt;"",1,0)+IF(AG98&lt;&gt;"",1,0)</x:f>
        <x:v>0</x:v>
      </x:c>
      <x:c r="AJ98" s="24" t="str">
        <x:f>IF(AC98="","",UPPER(TRIM(AC98)))</x:f>
      </x:c>
      <x:c r="AK98" s="24" t="str">
        <x:f>IF(AD98="","",UPPER(TRIM(AD98)))</x:f>
      </x:c>
      <x:c r="AL98" s="24" t="str">
        <x:f>IF(AE98="","",UPPER(TRIM(AE98)))</x:f>
      </x:c>
      <x:c r="AM98" s="24" t="str">
        <x:f>IF(AF98="","",UPPER(TRIM(AF98)))</x:f>
      </x:c>
      <x:c r="AN98" s="24" t="str">
        <x:f>IF(AG98="","",UPPER(TRIM(AG98)))</x:f>
      </x:c>
      <x:c r="AO98" s="24" t="str">
        <x:f>IF(A98="","",IF(COUNTIFS(ALTERNATIVES!$B$6:$B$205,A98,ALTERNATIVES!$C$6:$C$205,"DIRECT",ALTERNATIVES!$H$6:$H$205,"VALID")&gt;0,1,0))</x:f>
      </x:c>
      <x:c r="AP98" s="24" t="str">
        <x:f>IF(A98="","",IF(COUNTIFS(ALTERNATIVES!$B$6:$B$205,A98,ALTERNATIVES!$C$6:$C$205,"ADJACENT",ALTERNATIVES!$H$6:$H$205,"VALID")&gt;0,1,0))</x:f>
      </x:c>
      <x:c r="AQ98" s="24" t="str">
        <x:f>IF(A98="","",IF(COUNTIFS(ALTERNATIVES!$B$6:$B$205,A98,ALTERNATIVES!$C$6:$C$205,"SUBSTITUTE / SERVICE",ALTERNATIVES!$H$6:$H$205,"VALID")&gt;0,1,0))</x:f>
      </x:c>
      <x:c r="AR98" s="24" t="str">
        <x:f>IF(A98="","",IF(COUNTIFS(ALTERNATIVES!$B$6:$B$205,A98,ALTERNATIVES!$C$6:$C$205,"INTERNAL BUILD",ALTERNATIVES!$H$6:$H$205,"VALID")&gt;0,1,0))</x:f>
      </x:c>
      <x:c r="AS98" s="24" t="str">
        <x:f>IF(A98="","",IF(COUNTIFS(ALTERNATIVES!$B$6:$B$205,A98,ALTERNATIVES!$C$6:$C$205,"STATUS QUO",ALTERNATIVES!$H$6:$H$205,"VALID")&gt;0,1,0))</x:f>
      </x:c>
      <x:c r="AT98" s="24" t="str">
        <x:f>IF(A98="","",IF(R98&gt;=2,"VALID","INVALID - ALTERNATIVE DIVERSITY"))</x:f>
      </x:c>
    </x:row>
    <x:row r="99">
      <x:c r="A99" s="18"/>
      <x:c r="B99" s="18"/>
      <x:c r="C99" s="32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24" t="str">
        <x:f>IF(A99="","",IF(COUNTIF($A$6:$A$205,A99)=1,"VALID","INVALID - DUPLICATE DECISION ID"))</x:f>
      </x:c>
      <x:c r="O99" s="24" t="str">
        <x:f>IF(A99="","",IF(AND(B99&lt;&gt;"",C99&lt;&gt;"",D99&lt;&gt;"",E99&lt;&gt;"",F99&lt;&gt;"",G99&lt;&gt;"",H99&lt;&gt;"",K99&lt;&gt;"",L99&lt;&gt;"",M99&lt;&gt;"",Z99&lt;&gt;"",AC99&lt;&gt;"",AD99&lt;&gt;"",AE99&lt;&gt;""),"VALID","INVALID - REQUIRED FIELD"))</x:f>
      </x:c>
      <x:c r="P99" s="24" t="str">
        <x:f>IF(A99="","",IF(AND(OR(EXACT(I99,"CURRENT ATTRIBUTABLE OBSERVED"),EXACT(I99,"CURRENT ATTRIBUTABLE MIXED"),EXACT(I99,"CUSTOM")),IF(EXACT(I99,"CUSTOM"),W99&lt;&gt;"",TRUE)),"VALID","INVALID - EVIDENCE TOKEN / CUSTOM RULE"))</x:f>
      </x:c>
      <x:c r="Q99" s="24" t="str">
        <x:f>IF(A99="","",IF(OR(EXACT(J99,"YES"),EXACT(J99,"UNCLEAR"),EXACT(J99,"NO")),"VALID","INVALID - ACTION TOKEN"))</x:f>
      </x:c>
      <x:c r="R99" s="24" t="str">
        <x:f>IF(A99="","",SUM(AO99:AS99))</x:f>
      </x:c>
      <x:c r="S99" s="24" t="str">
        <x:f>IF(A99="","",COUNTIFS(CRITERIA!$B$6:$B$205,A99,CRITERIA!$G$6:$G$205,"YES",CRITERIA!$L$6:$L$205,"VALID"))</x:f>
      </x:c>
      <x:c r="T99" s="24" t="str">
        <x:f>IF(A99="","",IF(Q99&lt;&gt;"VALID","REPAIR CANVAS",IF(EXACT(J99,"NO"),"STOP - RESEARCH NOT JUSTIFIED",IF(OR(N99&lt;&gt;"VALID",O99&lt;&gt;"VALID",P99&lt;&gt;"VALID",Y99&lt;&gt;"VALID",AH99&lt;&gt;"VALID",AT99&lt;&gt;"VALID",EXACT(J99,"UNCLEAR"),X99&lt;&gt;"YES"),"REPAIR CANVAS","READY TO RESEARCH"))))</x:f>
      </x:c>
      <x:c r="U99" s="24" t="str">
        <x:f>IF(A99="","",IF(T99="READY TO RESEARCH","Freeze this Decision Contract, then conduct the Evidence Audit.",IF(T99="STOP - RESEARCH NOT JUSTIFIED","State the real purpose of the work or reopen the decision before competitor research.","Repair the named controls before collecting competitor evidence.")))</x:f>
      </x:c>
      <x:c r="V99" s="24" t="str">
        <x:f>IF(A99="","",IF(T99="READY TO RESEARCH","Decision ID "&amp;A99&amp;". By "&amp;TEXT(C99,"yyyy-mm-dd")&amp;", "&amp;B99&amp;" will decide whether to "&amp;D99&amp;" for "&amp;E99&amp;", within "&amp;F99&amp;" and "&amp;G99&amp;". Permitted alternative universe: "&amp;AA99&amp;". Explicit exclusions: "&amp;H99&amp;". Material criteria: "&amp;AB99&amp;". Hard constraints: "&amp;Z99&amp;". Evidence threshold: "&amp;I99&amp;IF(EXACT(I99,"CUSTOM")," - "&amp;W99,"")&amp;". Evidence may change: "&amp;K99&amp;". Reopen if "&amp;L99&amp;".","NOT READY - complete or repair the governed canvas before handoff."))</x:f>
      </x:c>
      <x:c r="W99" s="18"/>
      <x:c r="X99" s="18"/>
      <x:c r="Y99" s="24" t="str">
        <x:f>IF(A99="","",IF(OR(EXACT(X99,"YES"),EXACT(X99,"NO")),"VALID","INVALID - QUALITY TOKEN"))</x:f>
      </x:c>
      <x:c r="Z99" s="18"/>
      <x:c r="AA99" s="18" t="str">
        <x:f>IF(A99="","",IF(AT99&lt;&gt;"VALID","NOT READY - ALTERNATIVES",IF(AO99=1,"DIRECT","")&amp;IF(AP99=1,IF(AO99=1,"; ","")&amp;"ADJACENT","")&amp;IF(AQ99=1,IF(SUM(AO99:AP99)&gt;0,"; ","")&amp;"SUBSTITUTE / SERVICE","")&amp;IF(AR99=1,IF(SUM(AO99:AQ99)&gt;0,"; ","")&amp;"INTERNAL BUILD","")&amp;IF(AS99=1,IF(SUM(AO99:AR99)&gt;0,"; ","")&amp;"STATUS QUO","")))</x:f>
      </x:c>
      <x:c r="AB99" s="18" t="str">
        <x:f>IF(A99="","",IF(AH99&lt;&gt;"VALID","NOT READY - CRITERIA",AC99&amp;"; "&amp;AD99&amp;"; "&amp;AE99&amp;IF(AF99&lt;&gt;"","; "&amp;AF99,"")&amp;IF(AG99&lt;&gt;"","; "&amp;AG99,"")))</x:f>
      </x:c>
      <x:c r="AC99" s="18"/>
      <x:c r="AD99" s="18"/>
      <x:c r="AE99" s="18"/>
      <x:c r="AF99" s="18"/>
      <x:c r="AG99" s="18"/>
      <x:c r="AH99" s="24" t="str">
        <x:f>IF(A99="","",IF(AND(AI99&gt;=3,AI99&lt;=5,AJ99&lt;&gt;"",AK99&lt;&gt;"",AL99&lt;&gt;"",S99=AI99,COUNTIF($AJ99:$AN99,AJ99)=1,COUNTIF($AJ99:$AN99,AK99)=1,COUNTIF($AJ99:$AN99,AL99)=1,IF(AM99="",TRUE,COUNTIF($AJ99:$AN99,AM99)=1),IF(AN99="",TRUE,COUNTIF($AJ99:$AN99,AN99)=1),COUNTIFS(CRITERIA!$B$6:$B$205,A99,CRITERIA!$M$6:$M$205,AJ99,CRITERIA!$G$6:$G$205,"YES",CRITERIA!$L$6:$L$205,"VALID")=1,COUNTIFS(CRITERIA!$B$6:$B$205,A99,CRITERIA!$M$6:$M$205,AK99,CRITERIA!$G$6:$G$205,"YES",CRITERIA!$L$6:$L$205,"VALID")=1,COUNTIFS(CRITERIA!$B$6:$B$205,A99,CRITERIA!$M$6:$M$205,AL99,CRITERIA!$G$6:$G$205,"YES",CRITERIA!$L$6:$L$205,"VALID")=1,IF(AM99="",TRUE,COUNTIFS(CRITERIA!$B$6:$B$205,A99,CRITERIA!$M$6:$M$205,AM99,CRITERIA!$G$6:$G$205,"YES",CRITERIA!$L$6:$L$205,"VALID")=1),IF(AN99="",TRUE,COUNTIFS(CRITERIA!$B$6:$B$205,A99,CRITERIA!$M$6:$M$205,AN99,CRITERIA!$G$6:$G$205,"YES",CRITERIA!$L$6:$L$205,"VALID")=1)),"VALID","INVALID - CRITERIA PARITY"))</x:f>
      </x:c>
      <x:c r="AI99" s="24" t="n">
        <x:f>IF(AC99&lt;&gt;"",1,0)+IF(AD99&lt;&gt;"",1,0)+IF(AE99&lt;&gt;"",1,0)+IF(AF99&lt;&gt;"",1,0)+IF(AG99&lt;&gt;"",1,0)</x:f>
        <x:v>0</x:v>
      </x:c>
      <x:c r="AJ99" s="24" t="str">
        <x:f>IF(AC99="","",UPPER(TRIM(AC99)))</x:f>
      </x:c>
      <x:c r="AK99" s="24" t="str">
        <x:f>IF(AD99="","",UPPER(TRIM(AD99)))</x:f>
      </x:c>
      <x:c r="AL99" s="24" t="str">
        <x:f>IF(AE99="","",UPPER(TRIM(AE99)))</x:f>
      </x:c>
      <x:c r="AM99" s="24" t="str">
        <x:f>IF(AF99="","",UPPER(TRIM(AF99)))</x:f>
      </x:c>
      <x:c r="AN99" s="24" t="str">
        <x:f>IF(AG99="","",UPPER(TRIM(AG99)))</x:f>
      </x:c>
      <x:c r="AO99" s="24" t="str">
        <x:f>IF(A99="","",IF(COUNTIFS(ALTERNATIVES!$B$6:$B$205,A99,ALTERNATIVES!$C$6:$C$205,"DIRECT",ALTERNATIVES!$H$6:$H$205,"VALID")&gt;0,1,0))</x:f>
      </x:c>
      <x:c r="AP99" s="24" t="str">
        <x:f>IF(A99="","",IF(COUNTIFS(ALTERNATIVES!$B$6:$B$205,A99,ALTERNATIVES!$C$6:$C$205,"ADJACENT",ALTERNATIVES!$H$6:$H$205,"VALID")&gt;0,1,0))</x:f>
      </x:c>
      <x:c r="AQ99" s="24" t="str">
        <x:f>IF(A99="","",IF(COUNTIFS(ALTERNATIVES!$B$6:$B$205,A99,ALTERNATIVES!$C$6:$C$205,"SUBSTITUTE / SERVICE",ALTERNATIVES!$H$6:$H$205,"VALID")&gt;0,1,0))</x:f>
      </x:c>
      <x:c r="AR99" s="24" t="str">
        <x:f>IF(A99="","",IF(COUNTIFS(ALTERNATIVES!$B$6:$B$205,A99,ALTERNATIVES!$C$6:$C$205,"INTERNAL BUILD",ALTERNATIVES!$H$6:$H$205,"VALID")&gt;0,1,0))</x:f>
      </x:c>
      <x:c r="AS99" s="24" t="str">
        <x:f>IF(A99="","",IF(COUNTIFS(ALTERNATIVES!$B$6:$B$205,A99,ALTERNATIVES!$C$6:$C$205,"STATUS QUO",ALTERNATIVES!$H$6:$H$205,"VALID")&gt;0,1,0))</x:f>
      </x:c>
      <x:c r="AT99" s="24" t="str">
        <x:f>IF(A99="","",IF(R99&gt;=2,"VALID","INVALID - ALTERNATIVE DIVERSITY"))</x:f>
      </x:c>
    </x:row>
    <x:row r="100">
      <x:c r="A100" s="18"/>
      <x:c r="B100" s="18"/>
      <x:c r="C100" s="32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24" t="str">
        <x:f>IF(A100="","",IF(COUNTIF($A$6:$A$205,A100)=1,"VALID","INVALID - DUPLICATE DECISION ID"))</x:f>
      </x:c>
      <x:c r="O100" s="24" t="str">
        <x:f>IF(A100="","",IF(AND(B100&lt;&gt;"",C100&lt;&gt;"",D100&lt;&gt;"",E100&lt;&gt;"",F100&lt;&gt;"",G100&lt;&gt;"",H100&lt;&gt;"",K100&lt;&gt;"",L100&lt;&gt;"",M100&lt;&gt;"",Z100&lt;&gt;"",AC100&lt;&gt;"",AD100&lt;&gt;"",AE100&lt;&gt;""),"VALID","INVALID - REQUIRED FIELD"))</x:f>
      </x:c>
      <x:c r="P100" s="24" t="str">
        <x:f>IF(A100="","",IF(AND(OR(EXACT(I100,"CURRENT ATTRIBUTABLE OBSERVED"),EXACT(I100,"CURRENT ATTRIBUTABLE MIXED"),EXACT(I100,"CUSTOM")),IF(EXACT(I100,"CUSTOM"),W100&lt;&gt;"",TRUE)),"VALID","INVALID - EVIDENCE TOKEN / CUSTOM RULE"))</x:f>
      </x:c>
      <x:c r="Q100" s="24" t="str">
        <x:f>IF(A100="","",IF(OR(EXACT(J100,"YES"),EXACT(J100,"UNCLEAR"),EXACT(J100,"NO")),"VALID","INVALID - ACTION TOKEN"))</x:f>
      </x:c>
      <x:c r="R100" s="24" t="str">
        <x:f>IF(A100="","",SUM(AO100:AS100))</x:f>
      </x:c>
      <x:c r="S100" s="24" t="str">
        <x:f>IF(A100="","",COUNTIFS(CRITERIA!$B$6:$B$205,A100,CRITERIA!$G$6:$G$205,"YES",CRITERIA!$L$6:$L$205,"VALID"))</x:f>
      </x:c>
      <x:c r="T100" s="24" t="str">
        <x:f>IF(A100="","",IF(Q100&lt;&gt;"VALID","REPAIR CANVAS",IF(EXACT(J100,"NO"),"STOP - RESEARCH NOT JUSTIFIED",IF(OR(N100&lt;&gt;"VALID",O100&lt;&gt;"VALID",P100&lt;&gt;"VALID",Y100&lt;&gt;"VALID",AH100&lt;&gt;"VALID",AT100&lt;&gt;"VALID",EXACT(J100,"UNCLEAR"),X100&lt;&gt;"YES"),"REPAIR CANVAS","READY TO RESEARCH"))))</x:f>
      </x:c>
      <x:c r="U100" s="24" t="str">
        <x:f>IF(A100="","",IF(T100="READY TO RESEARCH","Freeze this Decision Contract, then conduct the Evidence Audit.",IF(T100="STOP - RESEARCH NOT JUSTIFIED","State the real purpose of the work or reopen the decision before competitor research.","Repair the named controls before collecting competitor evidence.")))</x:f>
      </x:c>
      <x:c r="V100" s="24" t="str">
        <x:f>IF(A100="","",IF(T100="READY TO RESEARCH","Decision ID "&amp;A100&amp;". By "&amp;TEXT(C100,"yyyy-mm-dd")&amp;", "&amp;B100&amp;" will decide whether to "&amp;D100&amp;" for "&amp;E100&amp;", within "&amp;F100&amp;" and "&amp;G100&amp;". Permitted alternative universe: "&amp;AA100&amp;". Explicit exclusions: "&amp;H100&amp;". Material criteria: "&amp;AB100&amp;". Hard constraints: "&amp;Z100&amp;". Evidence threshold: "&amp;I100&amp;IF(EXACT(I100,"CUSTOM")," - "&amp;W100,"")&amp;". Evidence may change: "&amp;K100&amp;". Reopen if "&amp;L100&amp;".","NOT READY - complete or repair the governed canvas before handoff."))</x:f>
      </x:c>
      <x:c r="W100" s="18"/>
      <x:c r="X100" s="18"/>
      <x:c r="Y100" s="24" t="str">
        <x:f>IF(A100="","",IF(OR(EXACT(X100,"YES"),EXACT(X100,"NO")),"VALID","INVALID - QUALITY TOKEN"))</x:f>
      </x:c>
      <x:c r="Z100" s="18"/>
      <x:c r="AA100" s="18" t="str">
        <x:f>IF(A100="","",IF(AT100&lt;&gt;"VALID","NOT READY - ALTERNATIVES",IF(AO100=1,"DIRECT","")&amp;IF(AP100=1,IF(AO100=1,"; ","")&amp;"ADJACENT","")&amp;IF(AQ100=1,IF(SUM(AO100:AP100)&gt;0,"; ","")&amp;"SUBSTITUTE / SERVICE","")&amp;IF(AR100=1,IF(SUM(AO100:AQ100)&gt;0,"; ","")&amp;"INTERNAL BUILD","")&amp;IF(AS100=1,IF(SUM(AO100:AR100)&gt;0,"; ","")&amp;"STATUS QUO","")))</x:f>
      </x:c>
      <x:c r="AB100" s="18" t="str">
        <x:f>IF(A100="","",IF(AH100&lt;&gt;"VALID","NOT READY - CRITERIA",AC100&amp;"; "&amp;AD100&amp;"; "&amp;AE100&amp;IF(AF100&lt;&gt;"","; "&amp;AF100,"")&amp;IF(AG100&lt;&gt;"","; "&amp;AG100,"")))</x:f>
      </x:c>
      <x:c r="AC100" s="18"/>
      <x:c r="AD100" s="18"/>
      <x:c r="AE100" s="18"/>
      <x:c r="AF100" s="18"/>
      <x:c r="AG100" s="18"/>
      <x:c r="AH100" s="24" t="str">
        <x:f>IF(A100="","",IF(AND(AI100&gt;=3,AI100&lt;=5,AJ100&lt;&gt;"",AK100&lt;&gt;"",AL100&lt;&gt;"",S100=AI100,COUNTIF($AJ100:$AN100,AJ100)=1,COUNTIF($AJ100:$AN100,AK100)=1,COUNTIF($AJ100:$AN100,AL100)=1,IF(AM100="",TRUE,COUNTIF($AJ100:$AN100,AM100)=1),IF(AN100="",TRUE,COUNTIF($AJ100:$AN100,AN100)=1),COUNTIFS(CRITERIA!$B$6:$B$205,A100,CRITERIA!$M$6:$M$205,AJ100,CRITERIA!$G$6:$G$205,"YES",CRITERIA!$L$6:$L$205,"VALID")=1,COUNTIFS(CRITERIA!$B$6:$B$205,A100,CRITERIA!$M$6:$M$205,AK100,CRITERIA!$G$6:$G$205,"YES",CRITERIA!$L$6:$L$205,"VALID")=1,COUNTIFS(CRITERIA!$B$6:$B$205,A100,CRITERIA!$M$6:$M$205,AL100,CRITERIA!$G$6:$G$205,"YES",CRITERIA!$L$6:$L$205,"VALID")=1,IF(AM100="",TRUE,COUNTIFS(CRITERIA!$B$6:$B$205,A100,CRITERIA!$M$6:$M$205,AM100,CRITERIA!$G$6:$G$205,"YES",CRITERIA!$L$6:$L$205,"VALID")=1),IF(AN100="",TRUE,COUNTIFS(CRITERIA!$B$6:$B$205,A100,CRITERIA!$M$6:$M$205,AN100,CRITERIA!$G$6:$G$205,"YES",CRITERIA!$L$6:$L$205,"VALID")=1)),"VALID","INVALID - CRITERIA PARITY"))</x:f>
      </x:c>
      <x:c r="AI100" s="24" t="n">
        <x:f>IF(AC100&lt;&gt;"",1,0)+IF(AD100&lt;&gt;"",1,0)+IF(AE100&lt;&gt;"",1,0)+IF(AF100&lt;&gt;"",1,0)+IF(AG100&lt;&gt;"",1,0)</x:f>
        <x:v>0</x:v>
      </x:c>
      <x:c r="AJ100" s="24" t="str">
        <x:f>IF(AC100="","",UPPER(TRIM(AC100)))</x:f>
      </x:c>
      <x:c r="AK100" s="24" t="str">
        <x:f>IF(AD100="","",UPPER(TRIM(AD100)))</x:f>
      </x:c>
      <x:c r="AL100" s="24" t="str">
        <x:f>IF(AE100="","",UPPER(TRIM(AE100)))</x:f>
      </x:c>
      <x:c r="AM100" s="24" t="str">
        <x:f>IF(AF100="","",UPPER(TRIM(AF100)))</x:f>
      </x:c>
      <x:c r="AN100" s="24" t="str">
        <x:f>IF(AG100="","",UPPER(TRIM(AG100)))</x:f>
      </x:c>
      <x:c r="AO100" s="24" t="str">
        <x:f>IF(A100="","",IF(COUNTIFS(ALTERNATIVES!$B$6:$B$205,A100,ALTERNATIVES!$C$6:$C$205,"DIRECT",ALTERNATIVES!$H$6:$H$205,"VALID")&gt;0,1,0))</x:f>
      </x:c>
      <x:c r="AP100" s="24" t="str">
        <x:f>IF(A100="","",IF(COUNTIFS(ALTERNATIVES!$B$6:$B$205,A100,ALTERNATIVES!$C$6:$C$205,"ADJACENT",ALTERNATIVES!$H$6:$H$205,"VALID")&gt;0,1,0))</x:f>
      </x:c>
      <x:c r="AQ100" s="24" t="str">
        <x:f>IF(A100="","",IF(COUNTIFS(ALTERNATIVES!$B$6:$B$205,A100,ALTERNATIVES!$C$6:$C$205,"SUBSTITUTE / SERVICE",ALTERNATIVES!$H$6:$H$205,"VALID")&gt;0,1,0))</x:f>
      </x:c>
      <x:c r="AR100" s="24" t="str">
        <x:f>IF(A100="","",IF(COUNTIFS(ALTERNATIVES!$B$6:$B$205,A100,ALTERNATIVES!$C$6:$C$205,"INTERNAL BUILD",ALTERNATIVES!$H$6:$H$205,"VALID")&gt;0,1,0))</x:f>
      </x:c>
      <x:c r="AS100" s="24" t="str">
        <x:f>IF(A100="","",IF(COUNTIFS(ALTERNATIVES!$B$6:$B$205,A100,ALTERNATIVES!$C$6:$C$205,"STATUS QUO",ALTERNATIVES!$H$6:$H$205,"VALID")&gt;0,1,0))</x:f>
      </x:c>
      <x:c r="AT100" s="24" t="str">
        <x:f>IF(A100="","",IF(R100&gt;=2,"VALID","INVALID - ALTERNATIVE DIVERSITY"))</x:f>
      </x:c>
    </x:row>
    <x:row r="101">
      <x:c r="A101" s="18"/>
      <x:c r="B101" s="18"/>
      <x:c r="C101" s="32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24" t="str">
        <x:f>IF(A101="","",IF(COUNTIF($A$6:$A$205,A101)=1,"VALID","INVALID - DUPLICATE DECISION ID"))</x:f>
      </x:c>
      <x:c r="O101" s="24" t="str">
        <x:f>IF(A101="","",IF(AND(B101&lt;&gt;"",C101&lt;&gt;"",D101&lt;&gt;"",E101&lt;&gt;"",F101&lt;&gt;"",G101&lt;&gt;"",H101&lt;&gt;"",K101&lt;&gt;"",L101&lt;&gt;"",M101&lt;&gt;"",Z101&lt;&gt;"",AC101&lt;&gt;"",AD101&lt;&gt;"",AE101&lt;&gt;""),"VALID","INVALID - REQUIRED FIELD"))</x:f>
      </x:c>
      <x:c r="P101" s="24" t="str">
        <x:f>IF(A101="","",IF(AND(OR(EXACT(I101,"CURRENT ATTRIBUTABLE OBSERVED"),EXACT(I101,"CURRENT ATTRIBUTABLE MIXED"),EXACT(I101,"CUSTOM")),IF(EXACT(I101,"CUSTOM"),W101&lt;&gt;"",TRUE)),"VALID","INVALID - EVIDENCE TOKEN / CUSTOM RULE"))</x:f>
      </x:c>
      <x:c r="Q101" s="24" t="str">
        <x:f>IF(A101="","",IF(OR(EXACT(J101,"YES"),EXACT(J101,"UNCLEAR"),EXACT(J101,"NO")),"VALID","INVALID - ACTION TOKEN"))</x:f>
      </x:c>
      <x:c r="R101" s="24" t="str">
        <x:f>IF(A101="","",SUM(AO101:AS101))</x:f>
      </x:c>
      <x:c r="S101" s="24" t="str">
        <x:f>IF(A101="","",COUNTIFS(CRITERIA!$B$6:$B$205,A101,CRITERIA!$G$6:$G$205,"YES",CRITERIA!$L$6:$L$205,"VALID"))</x:f>
      </x:c>
      <x:c r="T101" s="24" t="str">
        <x:f>IF(A101="","",IF(Q101&lt;&gt;"VALID","REPAIR CANVAS",IF(EXACT(J101,"NO"),"STOP - RESEARCH NOT JUSTIFIED",IF(OR(N101&lt;&gt;"VALID",O101&lt;&gt;"VALID",P101&lt;&gt;"VALID",Y101&lt;&gt;"VALID",AH101&lt;&gt;"VALID",AT101&lt;&gt;"VALID",EXACT(J101,"UNCLEAR"),X101&lt;&gt;"YES"),"REPAIR CANVAS","READY TO RESEARCH"))))</x:f>
      </x:c>
      <x:c r="U101" s="24" t="str">
        <x:f>IF(A101="","",IF(T101="READY TO RESEARCH","Freeze this Decision Contract, then conduct the Evidence Audit.",IF(T101="STOP - RESEARCH NOT JUSTIFIED","State the real purpose of the work or reopen the decision before competitor research.","Repair the named controls before collecting competitor evidence.")))</x:f>
      </x:c>
      <x:c r="V101" s="24" t="str">
        <x:f>IF(A101="","",IF(T101="READY TO RESEARCH","Decision ID "&amp;A101&amp;". By "&amp;TEXT(C101,"yyyy-mm-dd")&amp;", "&amp;B101&amp;" will decide whether to "&amp;D101&amp;" for "&amp;E101&amp;", within "&amp;F101&amp;" and "&amp;G101&amp;". Permitted alternative universe: "&amp;AA101&amp;". Explicit exclusions: "&amp;H101&amp;". Material criteria: "&amp;AB101&amp;". Hard constraints: "&amp;Z101&amp;". Evidence threshold: "&amp;I101&amp;IF(EXACT(I101,"CUSTOM")," - "&amp;W101,"")&amp;". Evidence may change: "&amp;K101&amp;". Reopen if "&amp;L101&amp;".","NOT READY - complete or repair the governed canvas before handoff."))</x:f>
      </x:c>
      <x:c r="W101" s="18"/>
      <x:c r="X101" s="18"/>
      <x:c r="Y101" s="24" t="str">
        <x:f>IF(A101="","",IF(OR(EXACT(X101,"YES"),EXACT(X101,"NO")),"VALID","INVALID - QUALITY TOKEN"))</x:f>
      </x:c>
      <x:c r="Z101" s="18"/>
      <x:c r="AA101" s="18" t="str">
        <x:f>IF(A101="","",IF(AT101&lt;&gt;"VALID","NOT READY - ALTERNATIVES",IF(AO101=1,"DIRECT","")&amp;IF(AP101=1,IF(AO101=1,"; ","")&amp;"ADJACENT","")&amp;IF(AQ101=1,IF(SUM(AO101:AP101)&gt;0,"; ","")&amp;"SUBSTITUTE / SERVICE","")&amp;IF(AR101=1,IF(SUM(AO101:AQ101)&gt;0,"; ","")&amp;"INTERNAL BUILD","")&amp;IF(AS101=1,IF(SUM(AO101:AR101)&gt;0,"; ","")&amp;"STATUS QUO","")))</x:f>
      </x:c>
      <x:c r="AB101" s="18" t="str">
        <x:f>IF(A101="","",IF(AH101&lt;&gt;"VALID","NOT READY - CRITERIA",AC101&amp;"; "&amp;AD101&amp;"; "&amp;AE101&amp;IF(AF101&lt;&gt;"","; "&amp;AF101,"")&amp;IF(AG101&lt;&gt;"","; "&amp;AG101,"")))</x:f>
      </x:c>
      <x:c r="AC101" s="18"/>
      <x:c r="AD101" s="18"/>
      <x:c r="AE101" s="18"/>
      <x:c r="AF101" s="18"/>
      <x:c r="AG101" s="18"/>
      <x:c r="AH101" s="24" t="str">
        <x:f>IF(A101="","",IF(AND(AI101&gt;=3,AI101&lt;=5,AJ101&lt;&gt;"",AK101&lt;&gt;"",AL101&lt;&gt;"",S101=AI101,COUNTIF($AJ101:$AN101,AJ101)=1,COUNTIF($AJ101:$AN101,AK101)=1,COUNTIF($AJ101:$AN101,AL101)=1,IF(AM101="",TRUE,COUNTIF($AJ101:$AN101,AM101)=1),IF(AN101="",TRUE,COUNTIF($AJ101:$AN101,AN101)=1),COUNTIFS(CRITERIA!$B$6:$B$205,A101,CRITERIA!$M$6:$M$205,AJ101,CRITERIA!$G$6:$G$205,"YES",CRITERIA!$L$6:$L$205,"VALID")=1,COUNTIFS(CRITERIA!$B$6:$B$205,A101,CRITERIA!$M$6:$M$205,AK101,CRITERIA!$G$6:$G$205,"YES",CRITERIA!$L$6:$L$205,"VALID")=1,COUNTIFS(CRITERIA!$B$6:$B$205,A101,CRITERIA!$M$6:$M$205,AL101,CRITERIA!$G$6:$G$205,"YES",CRITERIA!$L$6:$L$205,"VALID")=1,IF(AM101="",TRUE,COUNTIFS(CRITERIA!$B$6:$B$205,A101,CRITERIA!$M$6:$M$205,AM101,CRITERIA!$G$6:$G$205,"YES",CRITERIA!$L$6:$L$205,"VALID")=1),IF(AN101="",TRUE,COUNTIFS(CRITERIA!$B$6:$B$205,A101,CRITERIA!$M$6:$M$205,AN101,CRITERIA!$G$6:$G$205,"YES",CRITERIA!$L$6:$L$205,"VALID")=1)),"VALID","INVALID - CRITERIA PARITY"))</x:f>
      </x:c>
      <x:c r="AI101" s="24" t="n">
        <x:f>IF(AC101&lt;&gt;"",1,0)+IF(AD101&lt;&gt;"",1,0)+IF(AE101&lt;&gt;"",1,0)+IF(AF101&lt;&gt;"",1,0)+IF(AG101&lt;&gt;"",1,0)</x:f>
        <x:v>0</x:v>
      </x:c>
      <x:c r="AJ101" s="24" t="str">
        <x:f>IF(AC101="","",UPPER(TRIM(AC101)))</x:f>
      </x:c>
      <x:c r="AK101" s="24" t="str">
        <x:f>IF(AD101="","",UPPER(TRIM(AD101)))</x:f>
      </x:c>
      <x:c r="AL101" s="24" t="str">
        <x:f>IF(AE101="","",UPPER(TRIM(AE101)))</x:f>
      </x:c>
      <x:c r="AM101" s="24" t="str">
        <x:f>IF(AF101="","",UPPER(TRIM(AF101)))</x:f>
      </x:c>
      <x:c r="AN101" s="24" t="str">
        <x:f>IF(AG101="","",UPPER(TRIM(AG101)))</x:f>
      </x:c>
      <x:c r="AO101" s="24" t="str">
        <x:f>IF(A101="","",IF(COUNTIFS(ALTERNATIVES!$B$6:$B$205,A101,ALTERNATIVES!$C$6:$C$205,"DIRECT",ALTERNATIVES!$H$6:$H$205,"VALID")&gt;0,1,0))</x:f>
      </x:c>
      <x:c r="AP101" s="24" t="str">
        <x:f>IF(A101="","",IF(COUNTIFS(ALTERNATIVES!$B$6:$B$205,A101,ALTERNATIVES!$C$6:$C$205,"ADJACENT",ALTERNATIVES!$H$6:$H$205,"VALID")&gt;0,1,0))</x:f>
      </x:c>
      <x:c r="AQ101" s="24" t="str">
        <x:f>IF(A101="","",IF(COUNTIFS(ALTERNATIVES!$B$6:$B$205,A101,ALTERNATIVES!$C$6:$C$205,"SUBSTITUTE / SERVICE",ALTERNATIVES!$H$6:$H$205,"VALID")&gt;0,1,0))</x:f>
      </x:c>
      <x:c r="AR101" s="24" t="str">
        <x:f>IF(A101="","",IF(COUNTIFS(ALTERNATIVES!$B$6:$B$205,A101,ALTERNATIVES!$C$6:$C$205,"INTERNAL BUILD",ALTERNATIVES!$H$6:$H$205,"VALID")&gt;0,1,0))</x:f>
      </x:c>
      <x:c r="AS101" s="24" t="str">
        <x:f>IF(A101="","",IF(COUNTIFS(ALTERNATIVES!$B$6:$B$205,A101,ALTERNATIVES!$C$6:$C$205,"STATUS QUO",ALTERNATIVES!$H$6:$H$205,"VALID")&gt;0,1,0))</x:f>
      </x:c>
      <x:c r="AT101" s="24" t="str">
        <x:f>IF(A101="","",IF(R101&gt;=2,"VALID","INVALID - ALTERNATIVE DIVERSITY"))</x:f>
      </x:c>
    </x:row>
    <x:row r="102">
      <x:c r="A102" s="18"/>
      <x:c r="B102" s="18"/>
      <x:c r="C102" s="32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24" t="str">
        <x:f>IF(A102="","",IF(COUNTIF($A$6:$A$205,A102)=1,"VALID","INVALID - DUPLICATE DECISION ID"))</x:f>
      </x:c>
      <x:c r="O102" s="24" t="str">
        <x:f>IF(A102="","",IF(AND(B102&lt;&gt;"",C102&lt;&gt;"",D102&lt;&gt;"",E102&lt;&gt;"",F102&lt;&gt;"",G102&lt;&gt;"",H102&lt;&gt;"",K102&lt;&gt;"",L102&lt;&gt;"",M102&lt;&gt;"",Z102&lt;&gt;"",AC102&lt;&gt;"",AD102&lt;&gt;"",AE102&lt;&gt;""),"VALID","INVALID - REQUIRED FIELD"))</x:f>
      </x:c>
      <x:c r="P102" s="24" t="str">
        <x:f>IF(A102="","",IF(AND(OR(EXACT(I102,"CURRENT ATTRIBUTABLE OBSERVED"),EXACT(I102,"CURRENT ATTRIBUTABLE MIXED"),EXACT(I102,"CUSTOM")),IF(EXACT(I102,"CUSTOM"),W102&lt;&gt;"",TRUE)),"VALID","INVALID - EVIDENCE TOKEN / CUSTOM RULE"))</x:f>
      </x:c>
      <x:c r="Q102" s="24" t="str">
        <x:f>IF(A102="","",IF(OR(EXACT(J102,"YES"),EXACT(J102,"UNCLEAR"),EXACT(J102,"NO")),"VALID","INVALID - ACTION TOKEN"))</x:f>
      </x:c>
      <x:c r="R102" s="24" t="str">
        <x:f>IF(A102="","",SUM(AO102:AS102))</x:f>
      </x:c>
      <x:c r="S102" s="24" t="str">
        <x:f>IF(A102="","",COUNTIFS(CRITERIA!$B$6:$B$205,A102,CRITERIA!$G$6:$G$205,"YES",CRITERIA!$L$6:$L$205,"VALID"))</x:f>
      </x:c>
      <x:c r="T102" s="24" t="str">
        <x:f>IF(A102="","",IF(Q102&lt;&gt;"VALID","REPAIR CANVAS",IF(EXACT(J102,"NO"),"STOP - RESEARCH NOT JUSTIFIED",IF(OR(N102&lt;&gt;"VALID",O102&lt;&gt;"VALID",P102&lt;&gt;"VALID",Y102&lt;&gt;"VALID",AH102&lt;&gt;"VALID",AT102&lt;&gt;"VALID",EXACT(J102,"UNCLEAR"),X102&lt;&gt;"YES"),"REPAIR CANVAS","READY TO RESEARCH"))))</x:f>
      </x:c>
      <x:c r="U102" s="24" t="str">
        <x:f>IF(A102="","",IF(T102="READY TO RESEARCH","Freeze this Decision Contract, then conduct the Evidence Audit.",IF(T102="STOP - RESEARCH NOT JUSTIFIED","State the real purpose of the work or reopen the decision before competitor research.","Repair the named controls before collecting competitor evidence.")))</x:f>
      </x:c>
      <x:c r="V102" s="24" t="str">
        <x:f>IF(A102="","",IF(T102="READY TO RESEARCH","Decision ID "&amp;A102&amp;". By "&amp;TEXT(C102,"yyyy-mm-dd")&amp;", "&amp;B102&amp;" will decide whether to "&amp;D102&amp;" for "&amp;E102&amp;", within "&amp;F102&amp;" and "&amp;G102&amp;". Permitted alternative universe: "&amp;AA102&amp;". Explicit exclusions: "&amp;H102&amp;". Material criteria: "&amp;AB102&amp;". Hard constraints: "&amp;Z102&amp;". Evidence threshold: "&amp;I102&amp;IF(EXACT(I102,"CUSTOM")," - "&amp;W102,"")&amp;". Evidence may change: "&amp;K102&amp;". Reopen if "&amp;L102&amp;".","NOT READY - complete or repair the governed canvas before handoff."))</x:f>
      </x:c>
      <x:c r="W102" s="18"/>
      <x:c r="X102" s="18"/>
      <x:c r="Y102" s="24" t="str">
        <x:f>IF(A102="","",IF(OR(EXACT(X102,"YES"),EXACT(X102,"NO")),"VALID","INVALID - QUALITY TOKEN"))</x:f>
      </x:c>
      <x:c r="Z102" s="18"/>
      <x:c r="AA102" s="18" t="str">
        <x:f>IF(A102="","",IF(AT102&lt;&gt;"VALID","NOT READY - ALTERNATIVES",IF(AO102=1,"DIRECT","")&amp;IF(AP102=1,IF(AO102=1,"; ","")&amp;"ADJACENT","")&amp;IF(AQ102=1,IF(SUM(AO102:AP102)&gt;0,"; ","")&amp;"SUBSTITUTE / SERVICE","")&amp;IF(AR102=1,IF(SUM(AO102:AQ102)&gt;0,"; ","")&amp;"INTERNAL BUILD","")&amp;IF(AS102=1,IF(SUM(AO102:AR102)&gt;0,"; ","")&amp;"STATUS QUO","")))</x:f>
      </x:c>
      <x:c r="AB102" s="18" t="str">
        <x:f>IF(A102="","",IF(AH102&lt;&gt;"VALID","NOT READY - CRITERIA",AC102&amp;"; "&amp;AD102&amp;"; "&amp;AE102&amp;IF(AF102&lt;&gt;"","; "&amp;AF102,"")&amp;IF(AG102&lt;&gt;"","; "&amp;AG102,"")))</x:f>
      </x:c>
      <x:c r="AC102" s="18"/>
      <x:c r="AD102" s="18"/>
      <x:c r="AE102" s="18"/>
      <x:c r="AF102" s="18"/>
      <x:c r="AG102" s="18"/>
      <x:c r="AH102" s="24" t="str">
        <x:f>IF(A102="","",IF(AND(AI102&gt;=3,AI102&lt;=5,AJ102&lt;&gt;"",AK102&lt;&gt;"",AL102&lt;&gt;"",S102=AI102,COUNTIF($AJ102:$AN102,AJ102)=1,COUNTIF($AJ102:$AN102,AK102)=1,COUNTIF($AJ102:$AN102,AL102)=1,IF(AM102="",TRUE,COUNTIF($AJ102:$AN102,AM102)=1),IF(AN102="",TRUE,COUNTIF($AJ102:$AN102,AN102)=1),COUNTIFS(CRITERIA!$B$6:$B$205,A102,CRITERIA!$M$6:$M$205,AJ102,CRITERIA!$G$6:$G$205,"YES",CRITERIA!$L$6:$L$205,"VALID")=1,COUNTIFS(CRITERIA!$B$6:$B$205,A102,CRITERIA!$M$6:$M$205,AK102,CRITERIA!$G$6:$G$205,"YES",CRITERIA!$L$6:$L$205,"VALID")=1,COUNTIFS(CRITERIA!$B$6:$B$205,A102,CRITERIA!$M$6:$M$205,AL102,CRITERIA!$G$6:$G$205,"YES",CRITERIA!$L$6:$L$205,"VALID")=1,IF(AM102="",TRUE,COUNTIFS(CRITERIA!$B$6:$B$205,A102,CRITERIA!$M$6:$M$205,AM102,CRITERIA!$G$6:$G$205,"YES",CRITERIA!$L$6:$L$205,"VALID")=1),IF(AN102="",TRUE,COUNTIFS(CRITERIA!$B$6:$B$205,A102,CRITERIA!$M$6:$M$205,AN102,CRITERIA!$G$6:$G$205,"YES",CRITERIA!$L$6:$L$205,"VALID")=1)),"VALID","INVALID - CRITERIA PARITY"))</x:f>
      </x:c>
      <x:c r="AI102" s="24" t="n">
        <x:f>IF(AC102&lt;&gt;"",1,0)+IF(AD102&lt;&gt;"",1,0)+IF(AE102&lt;&gt;"",1,0)+IF(AF102&lt;&gt;"",1,0)+IF(AG102&lt;&gt;"",1,0)</x:f>
        <x:v>0</x:v>
      </x:c>
      <x:c r="AJ102" s="24" t="str">
        <x:f>IF(AC102="","",UPPER(TRIM(AC102)))</x:f>
      </x:c>
      <x:c r="AK102" s="24" t="str">
        <x:f>IF(AD102="","",UPPER(TRIM(AD102)))</x:f>
      </x:c>
      <x:c r="AL102" s="24" t="str">
        <x:f>IF(AE102="","",UPPER(TRIM(AE102)))</x:f>
      </x:c>
      <x:c r="AM102" s="24" t="str">
        <x:f>IF(AF102="","",UPPER(TRIM(AF102)))</x:f>
      </x:c>
      <x:c r="AN102" s="24" t="str">
        <x:f>IF(AG102="","",UPPER(TRIM(AG102)))</x:f>
      </x:c>
      <x:c r="AO102" s="24" t="str">
        <x:f>IF(A102="","",IF(COUNTIFS(ALTERNATIVES!$B$6:$B$205,A102,ALTERNATIVES!$C$6:$C$205,"DIRECT",ALTERNATIVES!$H$6:$H$205,"VALID")&gt;0,1,0))</x:f>
      </x:c>
      <x:c r="AP102" s="24" t="str">
        <x:f>IF(A102="","",IF(COUNTIFS(ALTERNATIVES!$B$6:$B$205,A102,ALTERNATIVES!$C$6:$C$205,"ADJACENT",ALTERNATIVES!$H$6:$H$205,"VALID")&gt;0,1,0))</x:f>
      </x:c>
      <x:c r="AQ102" s="24" t="str">
        <x:f>IF(A102="","",IF(COUNTIFS(ALTERNATIVES!$B$6:$B$205,A102,ALTERNATIVES!$C$6:$C$205,"SUBSTITUTE / SERVICE",ALTERNATIVES!$H$6:$H$205,"VALID")&gt;0,1,0))</x:f>
      </x:c>
      <x:c r="AR102" s="24" t="str">
        <x:f>IF(A102="","",IF(COUNTIFS(ALTERNATIVES!$B$6:$B$205,A102,ALTERNATIVES!$C$6:$C$205,"INTERNAL BUILD",ALTERNATIVES!$H$6:$H$205,"VALID")&gt;0,1,0))</x:f>
      </x:c>
      <x:c r="AS102" s="24" t="str">
        <x:f>IF(A102="","",IF(COUNTIFS(ALTERNATIVES!$B$6:$B$205,A102,ALTERNATIVES!$C$6:$C$205,"STATUS QUO",ALTERNATIVES!$H$6:$H$205,"VALID")&gt;0,1,0))</x:f>
      </x:c>
      <x:c r="AT102" s="24" t="str">
        <x:f>IF(A102="","",IF(R102&gt;=2,"VALID","INVALID - ALTERNATIVE DIVERSITY"))</x:f>
      </x:c>
    </x:row>
    <x:row r="103">
      <x:c r="A103" s="18"/>
      <x:c r="B103" s="18"/>
      <x:c r="C103" s="32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24" t="str">
        <x:f>IF(A103="","",IF(COUNTIF($A$6:$A$205,A103)=1,"VALID","INVALID - DUPLICATE DECISION ID"))</x:f>
      </x:c>
      <x:c r="O103" s="24" t="str">
        <x:f>IF(A103="","",IF(AND(B103&lt;&gt;"",C103&lt;&gt;"",D103&lt;&gt;"",E103&lt;&gt;"",F103&lt;&gt;"",G103&lt;&gt;"",H103&lt;&gt;"",K103&lt;&gt;"",L103&lt;&gt;"",M103&lt;&gt;"",Z103&lt;&gt;"",AC103&lt;&gt;"",AD103&lt;&gt;"",AE103&lt;&gt;""),"VALID","INVALID - REQUIRED FIELD"))</x:f>
      </x:c>
      <x:c r="P103" s="24" t="str">
        <x:f>IF(A103="","",IF(AND(OR(EXACT(I103,"CURRENT ATTRIBUTABLE OBSERVED"),EXACT(I103,"CURRENT ATTRIBUTABLE MIXED"),EXACT(I103,"CUSTOM")),IF(EXACT(I103,"CUSTOM"),W103&lt;&gt;"",TRUE)),"VALID","INVALID - EVIDENCE TOKEN / CUSTOM RULE"))</x:f>
      </x:c>
      <x:c r="Q103" s="24" t="str">
        <x:f>IF(A103="","",IF(OR(EXACT(J103,"YES"),EXACT(J103,"UNCLEAR"),EXACT(J103,"NO")),"VALID","INVALID - ACTION TOKEN"))</x:f>
      </x:c>
      <x:c r="R103" s="24" t="str">
        <x:f>IF(A103="","",SUM(AO103:AS103))</x:f>
      </x:c>
      <x:c r="S103" s="24" t="str">
        <x:f>IF(A103="","",COUNTIFS(CRITERIA!$B$6:$B$205,A103,CRITERIA!$G$6:$G$205,"YES",CRITERIA!$L$6:$L$205,"VALID"))</x:f>
      </x:c>
      <x:c r="T103" s="24" t="str">
        <x:f>IF(A103="","",IF(Q103&lt;&gt;"VALID","REPAIR CANVAS",IF(EXACT(J103,"NO"),"STOP - RESEARCH NOT JUSTIFIED",IF(OR(N103&lt;&gt;"VALID",O103&lt;&gt;"VALID",P103&lt;&gt;"VALID",Y103&lt;&gt;"VALID",AH103&lt;&gt;"VALID",AT103&lt;&gt;"VALID",EXACT(J103,"UNCLEAR"),X103&lt;&gt;"YES"),"REPAIR CANVAS","READY TO RESEARCH"))))</x:f>
      </x:c>
      <x:c r="U103" s="24" t="str">
        <x:f>IF(A103="","",IF(T103="READY TO RESEARCH","Freeze this Decision Contract, then conduct the Evidence Audit.",IF(T103="STOP - RESEARCH NOT JUSTIFIED","State the real purpose of the work or reopen the decision before competitor research.","Repair the named controls before collecting competitor evidence.")))</x:f>
      </x:c>
      <x:c r="V103" s="24" t="str">
        <x:f>IF(A103="","",IF(T103="READY TO RESEARCH","Decision ID "&amp;A103&amp;". By "&amp;TEXT(C103,"yyyy-mm-dd")&amp;", "&amp;B103&amp;" will decide whether to "&amp;D103&amp;" for "&amp;E103&amp;", within "&amp;F103&amp;" and "&amp;G103&amp;". Permitted alternative universe: "&amp;AA103&amp;". Explicit exclusions: "&amp;H103&amp;". Material criteria: "&amp;AB103&amp;". Hard constraints: "&amp;Z103&amp;". Evidence threshold: "&amp;I103&amp;IF(EXACT(I103,"CUSTOM")," - "&amp;W103,"")&amp;". Evidence may change: "&amp;K103&amp;". Reopen if "&amp;L103&amp;".","NOT READY - complete or repair the governed canvas before handoff."))</x:f>
      </x:c>
      <x:c r="W103" s="18"/>
      <x:c r="X103" s="18"/>
      <x:c r="Y103" s="24" t="str">
        <x:f>IF(A103="","",IF(OR(EXACT(X103,"YES"),EXACT(X103,"NO")),"VALID","INVALID - QUALITY TOKEN"))</x:f>
      </x:c>
      <x:c r="Z103" s="18"/>
      <x:c r="AA103" s="18" t="str">
        <x:f>IF(A103="","",IF(AT103&lt;&gt;"VALID","NOT READY - ALTERNATIVES",IF(AO103=1,"DIRECT","")&amp;IF(AP103=1,IF(AO103=1,"; ","")&amp;"ADJACENT","")&amp;IF(AQ103=1,IF(SUM(AO103:AP103)&gt;0,"; ","")&amp;"SUBSTITUTE / SERVICE","")&amp;IF(AR103=1,IF(SUM(AO103:AQ103)&gt;0,"; ","")&amp;"INTERNAL BUILD","")&amp;IF(AS103=1,IF(SUM(AO103:AR103)&gt;0,"; ","")&amp;"STATUS QUO","")))</x:f>
      </x:c>
      <x:c r="AB103" s="18" t="str">
        <x:f>IF(A103="","",IF(AH103&lt;&gt;"VALID","NOT READY - CRITERIA",AC103&amp;"; "&amp;AD103&amp;"; "&amp;AE103&amp;IF(AF103&lt;&gt;"","; "&amp;AF103,"")&amp;IF(AG103&lt;&gt;"","; "&amp;AG103,"")))</x:f>
      </x:c>
      <x:c r="AC103" s="18"/>
      <x:c r="AD103" s="18"/>
      <x:c r="AE103" s="18"/>
      <x:c r="AF103" s="18"/>
      <x:c r="AG103" s="18"/>
      <x:c r="AH103" s="24" t="str">
        <x:f>IF(A103="","",IF(AND(AI103&gt;=3,AI103&lt;=5,AJ103&lt;&gt;"",AK103&lt;&gt;"",AL103&lt;&gt;"",S103=AI103,COUNTIF($AJ103:$AN103,AJ103)=1,COUNTIF($AJ103:$AN103,AK103)=1,COUNTIF($AJ103:$AN103,AL103)=1,IF(AM103="",TRUE,COUNTIF($AJ103:$AN103,AM103)=1),IF(AN103="",TRUE,COUNTIF($AJ103:$AN103,AN103)=1),COUNTIFS(CRITERIA!$B$6:$B$205,A103,CRITERIA!$M$6:$M$205,AJ103,CRITERIA!$G$6:$G$205,"YES",CRITERIA!$L$6:$L$205,"VALID")=1,COUNTIFS(CRITERIA!$B$6:$B$205,A103,CRITERIA!$M$6:$M$205,AK103,CRITERIA!$G$6:$G$205,"YES",CRITERIA!$L$6:$L$205,"VALID")=1,COUNTIFS(CRITERIA!$B$6:$B$205,A103,CRITERIA!$M$6:$M$205,AL103,CRITERIA!$G$6:$G$205,"YES",CRITERIA!$L$6:$L$205,"VALID")=1,IF(AM103="",TRUE,COUNTIFS(CRITERIA!$B$6:$B$205,A103,CRITERIA!$M$6:$M$205,AM103,CRITERIA!$G$6:$G$205,"YES",CRITERIA!$L$6:$L$205,"VALID")=1),IF(AN103="",TRUE,COUNTIFS(CRITERIA!$B$6:$B$205,A103,CRITERIA!$M$6:$M$205,AN103,CRITERIA!$G$6:$G$205,"YES",CRITERIA!$L$6:$L$205,"VALID")=1)),"VALID","INVALID - CRITERIA PARITY"))</x:f>
      </x:c>
      <x:c r="AI103" s="24" t="n">
        <x:f>IF(AC103&lt;&gt;"",1,0)+IF(AD103&lt;&gt;"",1,0)+IF(AE103&lt;&gt;"",1,0)+IF(AF103&lt;&gt;"",1,0)+IF(AG103&lt;&gt;"",1,0)</x:f>
        <x:v>0</x:v>
      </x:c>
      <x:c r="AJ103" s="24" t="str">
        <x:f>IF(AC103="","",UPPER(TRIM(AC103)))</x:f>
      </x:c>
      <x:c r="AK103" s="24" t="str">
        <x:f>IF(AD103="","",UPPER(TRIM(AD103)))</x:f>
      </x:c>
      <x:c r="AL103" s="24" t="str">
        <x:f>IF(AE103="","",UPPER(TRIM(AE103)))</x:f>
      </x:c>
      <x:c r="AM103" s="24" t="str">
        <x:f>IF(AF103="","",UPPER(TRIM(AF103)))</x:f>
      </x:c>
      <x:c r="AN103" s="24" t="str">
        <x:f>IF(AG103="","",UPPER(TRIM(AG103)))</x:f>
      </x:c>
      <x:c r="AO103" s="24" t="str">
        <x:f>IF(A103="","",IF(COUNTIFS(ALTERNATIVES!$B$6:$B$205,A103,ALTERNATIVES!$C$6:$C$205,"DIRECT",ALTERNATIVES!$H$6:$H$205,"VALID")&gt;0,1,0))</x:f>
      </x:c>
      <x:c r="AP103" s="24" t="str">
        <x:f>IF(A103="","",IF(COUNTIFS(ALTERNATIVES!$B$6:$B$205,A103,ALTERNATIVES!$C$6:$C$205,"ADJACENT",ALTERNATIVES!$H$6:$H$205,"VALID")&gt;0,1,0))</x:f>
      </x:c>
      <x:c r="AQ103" s="24" t="str">
        <x:f>IF(A103="","",IF(COUNTIFS(ALTERNATIVES!$B$6:$B$205,A103,ALTERNATIVES!$C$6:$C$205,"SUBSTITUTE / SERVICE",ALTERNATIVES!$H$6:$H$205,"VALID")&gt;0,1,0))</x:f>
      </x:c>
      <x:c r="AR103" s="24" t="str">
        <x:f>IF(A103="","",IF(COUNTIFS(ALTERNATIVES!$B$6:$B$205,A103,ALTERNATIVES!$C$6:$C$205,"INTERNAL BUILD",ALTERNATIVES!$H$6:$H$205,"VALID")&gt;0,1,0))</x:f>
      </x:c>
      <x:c r="AS103" s="24" t="str">
        <x:f>IF(A103="","",IF(COUNTIFS(ALTERNATIVES!$B$6:$B$205,A103,ALTERNATIVES!$C$6:$C$205,"STATUS QUO",ALTERNATIVES!$H$6:$H$205,"VALID")&gt;0,1,0))</x:f>
      </x:c>
      <x:c r="AT103" s="24" t="str">
        <x:f>IF(A103="","",IF(R103&gt;=2,"VALID","INVALID - ALTERNATIVE DIVERSITY"))</x:f>
      </x:c>
    </x:row>
    <x:row r="104">
      <x:c r="A104" s="18"/>
      <x:c r="B104" s="18"/>
      <x:c r="C104" s="32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24" t="str">
        <x:f>IF(A104="","",IF(COUNTIF($A$6:$A$205,A104)=1,"VALID","INVALID - DUPLICATE DECISION ID"))</x:f>
      </x:c>
      <x:c r="O104" s="24" t="str">
        <x:f>IF(A104="","",IF(AND(B104&lt;&gt;"",C104&lt;&gt;"",D104&lt;&gt;"",E104&lt;&gt;"",F104&lt;&gt;"",G104&lt;&gt;"",H104&lt;&gt;"",K104&lt;&gt;"",L104&lt;&gt;"",M104&lt;&gt;"",Z104&lt;&gt;"",AC104&lt;&gt;"",AD104&lt;&gt;"",AE104&lt;&gt;""),"VALID","INVALID - REQUIRED FIELD"))</x:f>
      </x:c>
      <x:c r="P104" s="24" t="str">
        <x:f>IF(A104="","",IF(AND(OR(EXACT(I104,"CURRENT ATTRIBUTABLE OBSERVED"),EXACT(I104,"CURRENT ATTRIBUTABLE MIXED"),EXACT(I104,"CUSTOM")),IF(EXACT(I104,"CUSTOM"),W104&lt;&gt;"",TRUE)),"VALID","INVALID - EVIDENCE TOKEN / CUSTOM RULE"))</x:f>
      </x:c>
      <x:c r="Q104" s="24" t="str">
        <x:f>IF(A104="","",IF(OR(EXACT(J104,"YES"),EXACT(J104,"UNCLEAR"),EXACT(J104,"NO")),"VALID","INVALID - ACTION TOKEN"))</x:f>
      </x:c>
      <x:c r="R104" s="24" t="str">
        <x:f>IF(A104="","",SUM(AO104:AS104))</x:f>
      </x:c>
      <x:c r="S104" s="24" t="str">
        <x:f>IF(A104="","",COUNTIFS(CRITERIA!$B$6:$B$205,A104,CRITERIA!$G$6:$G$205,"YES",CRITERIA!$L$6:$L$205,"VALID"))</x:f>
      </x:c>
      <x:c r="T104" s="24" t="str">
        <x:f>IF(A104="","",IF(Q104&lt;&gt;"VALID","REPAIR CANVAS",IF(EXACT(J104,"NO"),"STOP - RESEARCH NOT JUSTIFIED",IF(OR(N104&lt;&gt;"VALID",O104&lt;&gt;"VALID",P104&lt;&gt;"VALID",Y104&lt;&gt;"VALID",AH104&lt;&gt;"VALID",AT104&lt;&gt;"VALID",EXACT(J104,"UNCLEAR"),X104&lt;&gt;"YES"),"REPAIR CANVAS","READY TO RESEARCH"))))</x:f>
      </x:c>
      <x:c r="U104" s="24" t="str">
        <x:f>IF(A104="","",IF(T104="READY TO RESEARCH","Freeze this Decision Contract, then conduct the Evidence Audit.",IF(T104="STOP - RESEARCH NOT JUSTIFIED","State the real purpose of the work or reopen the decision before competitor research.","Repair the named controls before collecting competitor evidence.")))</x:f>
      </x:c>
      <x:c r="V104" s="24" t="str">
        <x:f>IF(A104="","",IF(T104="READY TO RESEARCH","Decision ID "&amp;A104&amp;". By "&amp;TEXT(C104,"yyyy-mm-dd")&amp;", "&amp;B104&amp;" will decide whether to "&amp;D104&amp;" for "&amp;E104&amp;", within "&amp;F104&amp;" and "&amp;G104&amp;". Permitted alternative universe: "&amp;AA104&amp;". Explicit exclusions: "&amp;H104&amp;". Material criteria: "&amp;AB104&amp;". Hard constraints: "&amp;Z104&amp;". Evidence threshold: "&amp;I104&amp;IF(EXACT(I104,"CUSTOM")," - "&amp;W104,"")&amp;". Evidence may change: "&amp;K104&amp;". Reopen if "&amp;L104&amp;".","NOT READY - complete or repair the governed canvas before handoff."))</x:f>
      </x:c>
      <x:c r="W104" s="18"/>
      <x:c r="X104" s="18"/>
      <x:c r="Y104" s="24" t="str">
        <x:f>IF(A104="","",IF(OR(EXACT(X104,"YES"),EXACT(X104,"NO")),"VALID","INVALID - QUALITY TOKEN"))</x:f>
      </x:c>
      <x:c r="Z104" s="18"/>
      <x:c r="AA104" s="18" t="str">
        <x:f>IF(A104="","",IF(AT104&lt;&gt;"VALID","NOT READY - ALTERNATIVES",IF(AO104=1,"DIRECT","")&amp;IF(AP104=1,IF(AO104=1,"; ","")&amp;"ADJACENT","")&amp;IF(AQ104=1,IF(SUM(AO104:AP104)&gt;0,"; ","")&amp;"SUBSTITUTE / SERVICE","")&amp;IF(AR104=1,IF(SUM(AO104:AQ104)&gt;0,"; ","")&amp;"INTERNAL BUILD","")&amp;IF(AS104=1,IF(SUM(AO104:AR104)&gt;0,"; ","")&amp;"STATUS QUO","")))</x:f>
      </x:c>
      <x:c r="AB104" s="18" t="str">
        <x:f>IF(A104="","",IF(AH104&lt;&gt;"VALID","NOT READY - CRITERIA",AC104&amp;"; "&amp;AD104&amp;"; "&amp;AE104&amp;IF(AF104&lt;&gt;"","; "&amp;AF104,"")&amp;IF(AG104&lt;&gt;"","; "&amp;AG104,"")))</x:f>
      </x:c>
      <x:c r="AC104" s="18"/>
      <x:c r="AD104" s="18"/>
      <x:c r="AE104" s="18"/>
      <x:c r="AF104" s="18"/>
      <x:c r="AG104" s="18"/>
      <x:c r="AH104" s="24" t="str">
        <x:f>IF(A104="","",IF(AND(AI104&gt;=3,AI104&lt;=5,AJ104&lt;&gt;"",AK104&lt;&gt;"",AL104&lt;&gt;"",S104=AI104,COUNTIF($AJ104:$AN104,AJ104)=1,COUNTIF($AJ104:$AN104,AK104)=1,COUNTIF($AJ104:$AN104,AL104)=1,IF(AM104="",TRUE,COUNTIF($AJ104:$AN104,AM104)=1),IF(AN104="",TRUE,COUNTIF($AJ104:$AN104,AN104)=1),COUNTIFS(CRITERIA!$B$6:$B$205,A104,CRITERIA!$M$6:$M$205,AJ104,CRITERIA!$G$6:$G$205,"YES",CRITERIA!$L$6:$L$205,"VALID")=1,COUNTIFS(CRITERIA!$B$6:$B$205,A104,CRITERIA!$M$6:$M$205,AK104,CRITERIA!$G$6:$G$205,"YES",CRITERIA!$L$6:$L$205,"VALID")=1,COUNTIFS(CRITERIA!$B$6:$B$205,A104,CRITERIA!$M$6:$M$205,AL104,CRITERIA!$G$6:$G$205,"YES",CRITERIA!$L$6:$L$205,"VALID")=1,IF(AM104="",TRUE,COUNTIFS(CRITERIA!$B$6:$B$205,A104,CRITERIA!$M$6:$M$205,AM104,CRITERIA!$G$6:$G$205,"YES",CRITERIA!$L$6:$L$205,"VALID")=1),IF(AN104="",TRUE,COUNTIFS(CRITERIA!$B$6:$B$205,A104,CRITERIA!$M$6:$M$205,AN104,CRITERIA!$G$6:$G$205,"YES",CRITERIA!$L$6:$L$205,"VALID")=1)),"VALID","INVALID - CRITERIA PARITY"))</x:f>
      </x:c>
      <x:c r="AI104" s="24" t="n">
        <x:f>IF(AC104&lt;&gt;"",1,0)+IF(AD104&lt;&gt;"",1,0)+IF(AE104&lt;&gt;"",1,0)+IF(AF104&lt;&gt;"",1,0)+IF(AG104&lt;&gt;"",1,0)</x:f>
        <x:v>0</x:v>
      </x:c>
      <x:c r="AJ104" s="24" t="str">
        <x:f>IF(AC104="","",UPPER(TRIM(AC104)))</x:f>
      </x:c>
      <x:c r="AK104" s="24" t="str">
        <x:f>IF(AD104="","",UPPER(TRIM(AD104)))</x:f>
      </x:c>
      <x:c r="AL104" s="24" t="str">
        <x:f>IF(AE104="","",UPPER(TRIM(AE104)))</x:f>
      </x:c>
      <x:c r="AM104" s="24" t="str">
        <x:f>IF(AF104="","",UPPER(TRIM(AF104)))</x:f>
      </x:c>
      <x:c r="AN104" s="24" t="str">
        <x:f>IF(AG104="","",UPPER(TRIM(AG104)))</x:f>
      </x:c>
      <x:c r="AO104" s="24" t="str">
        <x:f>IF(A104="","",IF(COUNTIFS(ALTERNATIVES!$B$6:$B$205,A104,ALTERNATIVES!$C$6:$C$205,"DIRECT",ALTERNATIVES!$H$6:$H$205,"VALID")&gt;0,1,0))</x:f>
      </x:c>
      <x:c r="AP104" s="24" t="str">
        <x:f>IF(A104="","",IF(COUNTIFS(ALTERNATIVES!$B$6:$B$205,A104,ALTERNATIVES!$C$6:$C$205,"ADJACENT",ALTERNATIVES!$H$6:$H$205,"VALID")&gt;0,1,0))</x:f>
      </x:c>
      <x:c r="AQ104" s="24" t="str">
        <x:f>IF(A104="","",IF(COUNTIFS(ALTERNATIVES!$B$6:$B$205,A104,ALTERNATIVES!$C$6:$C$205,"SUBSTITUTE / SERVICE",ALTERNATIVES!$H$6:$H$205,"VALID")&gt;0,1,0))</x:f>
      </x:c>
      <x:c r="AR104" s="24" t="str">
        <x:f>IF(A104="","",IF(COUNTIFS(ALTERNATIVES!$B$6:$B$205,A104,ALTERNATIVES!$C$6:$C$205,"INTERNAL BUILD",ALTERNATIVES!$H$6:$H$205,"VALID")&gt;0,1,0))</x:f>
      </x:c>
      <x:c r="AS104" s="24" t="str">
        <x:f>IF(A104="","",IF(COUNTIFS(ALTERNATIVES!$B$6:$B$205,A104,ALTERNATIVES!$C$6:$C$205,"STATUS QUO",ALTERNATIVES!$H$6:$H$205,"VALID")&gt;0,1,0))</x:f>
      </x:c>
      <x:c r="AT104" s="24" t="str">
        <x:f>IF(A104="","",IF(R104&gt;=2,"VALID","INVALID - ALTERNATIVE DIVERSITY"))</x:f>
      </x:c>
    </x:row>
    <x:row r="105">
      <x:c r="A105" s="18"/>
      <x:c r="B105" s="18"/>
      <x:c r="C105" s="32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24" t="str">
        <x:f>IF(A105="","",IF(COUNTIF($A$6:$A$205,A105)=1,"VALID","INVALID - DUPLICATE DECISION ID"))</x:f>
      </x:c>
      <x:c r="O105" s="24" t="str">
        <x:f>IF(A105="","",IF(AND(B105&lt;&gt;"",C105&lt;&gt;"",D105&lt;&gt;"",E105&lt;&gt;"",F105&lt;&gt;"",G105&lt;&gt;"",H105&lt;&gt;"",K105&lt;&gt;"",L105&lt;&gt;"",M105&lt;&gt;"",Z105&lt;&gt;"",AC105&lt;&gt;"",AD105&lt;&gt;"",AE105&lt;&gt;""),"VALID","INVALID - REQUIRED FIELD"))</x:f>
      </x:c>
      <x:c r="P105" s="24" t="str">
        <x:f>IF(A105="","",IF(AND(OR(EXACT(I105,"CURRENT ATTRIBUTABLE OBSERVED"),EXACT(I105,"CURRENT ATTRIBUTABLE MIXED"),EXACT(I105,"CUSTOM")),IF(EXACT(I105,"CUSTOM"),W105&lt;&gt;"",TRUE)),"VALID","INVALID - EVIDENCE TOKEN / CUSTOM RULE"))</x:f>
      </x:c>
      <x:c r="Q105" s="24" t="str">
        <x:f>IF(A105="","",IF(OR(EXACT(J105,"YES"),EXACT(J105,"UNCLEAR"),EXACT(J105,"NO")),"VALID","INVALID - ACTION TOKEN"))</x:f>
      </x:c>
      <x:c r="R105" s="24" t="str">
        <x:f>IF(A105="","",SUM(AO105:AS105))</x:f>
      </x:c>
      <x:c r="S105" s="24" t="str">
        <x:f>IF(A105="","",COUNTIFS(CRITERIA!$B$6:$B$205,A105,CRITERIA!$G$6:$G$205,"YES",CRITERIA!$L$6:$L$205,"VALID"))</x:f>
      </x:c>
      <x:c r="T105" s="24" t="str">
        <x:f>IF(A105="","",IF(Q105&lt;&gt;"VALID","REPAIR CANVAS",IF(EXACT(J105,"NO"),"STOP - RESEARCH NOT JUSTIFIED",IF(OR(N105&lt;&gt;"VALID",O105&lt;&gt;"VALID",P105&lt;&gt;"VALID",Y105&lt;&gt;"VALID",AH105&lt;&gt;"VALID",AT105&lt;&gt;"VALID",EXACT(J105,"UNCLEAR"),X105&lt;&gt;"YES"),"REPAIR CANVAS","READY TO RESEARCH"))))</x:f>
      </x:c>
      <x:c r="U105" s="24" t="str">
        <x:f>IF(A105="","",IF(T105="READY TO RESEARCH","Freeze this Decision Contract, then conduct the Evidence Audit.",IF(T105="STOP - RESEARCH NOT JUSTIFIED","State the real purpose of the work or reopen the decision before competitor research.","Repair the named controls before collecting competitor evidence.")))</x:f>
      </x:c>
      <x:c r="V105" s="24" t="str">
        <x:f>IF(A105="","",IF(T105="READY TO RESEARCH","Decision ID "&amp;A105&amp;". By "&amp;TEXT(C105,"yyyy-mm-dd")&amp;", "&amp;B105&amp;" will decide whether to "&amp;D105&amp;" for "&amp;E105&amp;", within "&amp;F105&amp;" and "&amp;G105&amp;". Permitted alternative universe: "&amp;AA105&amp;". Explicit exclusions: "&amp;H105&amp;". Material criteria: "&amp;AB105&amp;". Hard constraints: "&amp;Z105&amp;". Evidence threshold: "&amp;I105&amp;IF(EXACT(I105,"CUSTOM")," - "&amp;W105,"")&amp;". Evidence may change: "&amp;K105&amp;". Reopen if "&amp;L105&amp;".","NOT READY - complete or repair the governed canvas before handoff."))</x:f>
      </x:c>
      <x:c r="W105" s="18"/>
      <x:c r="X105" s="18"/>
      <x:c r="Y105" s="24" t="str">
        <x:f>IF(A105="","",IF(OR(EXACT(X105,"YES"),EXACT(X105,"NO")),"VALID","INVALID - QUALITY TOKEN"))</x:f>
      </x:c>
      <x:c r="Z105" s="18"/>
      <x:c r="AA105" s="18" t="str">
        <x:f>IF(A105="","",IF(AT105&lt;&gt;"VALID","NOT READY - ALTERNATIVES",IF(AO105=1,"DIRECT","")&amp;IF(AP105=1,IF(AO105=1,"; ","")&amp;"ADJACENT","")&amp;IF(AQ105=1,IF(SUM(AO105:AP105)&gt;0,"; ","")&amp;"SUBSTITUTE / SERVICE","")&amp;IF(AR105=1,IF(SUM(AO105:AQ105)&gt;0,"; ","")&amp;"INTERNAL BUILD","")&amp;IF(AS105=1,IF(SUM(AO105:AR105)&gt;0,"; ","")&amp;"STATUS QUO","")))</x:f>
      </x:c>
      <x:c r="AB105" s="18" t="str">
        <x:f>IF(A105="","",IF(AH105&lt;&gt;"VALID","NOT READY - CRITERIA",AC105&amp;"; "&amp;AD105&amp;"; "&amp;AE105&amp;IF(AF105&lt;&gt;"","; "&amp;AF105,"")&amp;IF(AG105&lt;&gt;"","; "&amp;AG105,"")))</x:f>
      </x:c>
      <x:c r="AC105" s="18"/>
      <x:c r="AD105" s="18"/>
      <x:c r="AE105" s="18"/>
      <x:c r="AF105" s="18"/>
      <x:c r="AG105" s="18"/>
      <x:c r="AH105" s="24" t="str">
        <x:f>IF(A105="","",IF(AND(AI105&gt;=3,AI105&lt;=5,AJ105&lt;&gt;"",AK105&lt;&gt;"",AL105&lt;&gt;"",S105=AI105,COUNTIF($AJ105:$AN105,AJ105)=1,COUNTIF($AJ105:$AN105,AK105)=1,COUNTIF($AJ105:$AN105,AL105)=1,IF(AM105="",TRUE,COUNTIF($AJ105:$AN105,AM105)=1),IF(AN105="",TRUE,COUNTIF($AJ105:$AN105,AN105)=1),COUNTIFS(CRITERIA!$B$6:$B$205,A105,CRITERIA!$M$6:$M$205,AJ105,CRITERIA!$G$6:$G$205,"YES",CRITERIA!$L$6:$L$205,"VALID")=1,COUNTIFS(CRITERIA!$B$6:$B$205,A105,CRITERIA!$M$6:$M$205,AK105,CRITERIA!$G$6:$G$205,"YES",CRITERIA!$L$6:$L$205,"VALID")=1,COUNTIFS(CRITERIA!$B$6:$B$205,A105,CRITERIA!$M$6:$M$205,AL105,CRITERIA!$G$6:$G$205,"YES",CRITERIA!$L$6:$L$205,"VALID")=1,IF(AM105="",TRUE,COUNTIFS(CRITERIA!$B$6:$B$205,A105,CRITERIA!$M$6:$M$205,AM105,CRITERIA!$G$6:$G$205,"YES",CRITERIA!$L$6:$L$205,"VALID")=1),IF(AN105="",TRUE,COUNTIFS(CRITERIA!$B$6:$B$205,A105,CRITERIA!$M$6:$M$205,AN105,CRITERIA!$G$6:$G$205,"YES",CRITERIA!$L$6:$L$205,"VALID")=1)),"VALID","INVALID - CRITERIA PARITY"))</x:f>
      </x:c>
      <x:c r="AI105" s="24" t="n">
        <x:f>IF(AC105&lt;&gt;"",1,0)+IF(AD105&lt;&gt;"",1,0)+IF(AE105&lt;&gt;"",1,0)+IF(AF105&lt;&gt;"",1,0)+IF(AG105&lt;&gt;"",1,0)</x:f>
        <x:v>0</x:v>
      </x:c>
      <x:c r="AJ105" s="24" t="str">
        <x:f>IF(AC105="","",UPPER(TRIM(AC105)))</x:f>
      </x:c>
      <x:c r="AK105" s="24" t="str">
        <x:f>IF(AD105="","",UPPER(TRIM(AD105)))</x:f>
      </x:c>
      <x:c r="AL105" s="24" t="str">
        <x:f>IF(AE105="","",UPPER(TRIM(AE105)))</x:f>
      </x:c>
      <x:c r="AM105" s="24" t="str">
        <x:f>IF(AF105="","",UPPER(TRIM(AF105)))</x:f>
      </x:c>
      <x:c r="AN105" s="24" t="str">
        <x:f>IF(AG105="","",UPPER(TRIM(AG105)))</x:f>
      </x:c>
      <x:c r="AO105" s="24" t="str">
        <x:f>IF(A105="","",IF(COUNTIFS(ALTERNATIVES!$B$6:$B$205,A105,ALTERNATIVES!$C$6:$C$205,"DIRECT",ALTERNATIVES!$H$6:$H$205,"VALID")&gt;0,1,0))</x:f>
      </x:c>
      <x:c r="AP105" s="24" t="str">
        <x:f>IF(A105="","",IF(COUNTIFS(ALTERNATIVES!$B$6:$B$205,A105,ALTERNATIVES!$C$6:$C$205,"ADJACENT",ALTERNATIVES!$H$6:$H$205,"VALID")&gt;0,1,0))</x:f>
      </x:c>
      <x:c r="AQ105" s="24" t="str">
        <x:f>IF(A105="","",IF(COUNTIFS(ALTERNATIVES!$B$6:$B$205,A105,ALTERNATIVES!$C$6:$C$205,"SUBSTITUTE / SERVICE",ALTERNATIVES!$H$6:$H$205,"VALID")&gt;0,1,0))</x:f>
      </x:c>
      <x:c r="AR105" s="24" t="str">
        <x:f>IF(A105="","",IF(COUNTIFS(ALTERNATIVES!$B$6:$B$205,A105,ALTERNATIVES!$C$6:$C$205,"INTERNAL BUILD",ALTERNATIVES!$H$6:$H$205,"VALID")&gt;0,1,0))</x:f>
      </x:c>
      <x:c r="AS105" s="24" t="str">
        <x:f>IF(A105="","",IF(COUNTIFS(ALTERNATIVES!$B$6:$B$205,A105,ALTERNATIVES!$C$6:$C$205,"STATUS QUO",ALTERNATIVES!$H$6:$H$205,"VALID")&gt;0,1,0))</x:f>
      </x:c>
      <x:c r="AT105" s="24" t="str">
        <x:f>IF(A105="","",IF(R105&gt;=2,"VALID","INVALID - ALTERNATIVE DIVERSITY"))</x:f>
      </x:c>
    </x:row>
    <x:row r="106">
      <x:c r="A106" s="18"/>
      <x:c r="B106" s="18"/>
      <x:c r="C106" s="32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24" t="str">
        <x:f>IF(A106="","",IF(COUNTIF($A$6:$A$205,A106)=1,"VALID","INVALID - DUPLICATE DECISION ID"))</x:f>
      </x:c>
      <x:c r="O106" s="24" t="str">
        <x:f>IF(A106="","",IF(AND(B106&lt;&gt;"",C106&lt;&gt;"",D106&lt;&gt;"",E106&lt;&gt;"",F106&lt;&gt;"",G106&lt;&gt;"",H106&lt;&gt;"",K106&lt;&gt;"",L106&lt;&gt;"",M106&lt;&gt;"",Z106&lt;&gt;"",AC106&lt;&gt;"",AD106&lt;&gt;"",AE106&lt;&gt;""),"VALID","INVALID - REQUIRED FIELD"))</x:f>
      </x:c>
      <x:c r="P106" s="24" t="str">
        <x:f>IF(A106="","",IF(AND(OR(EXACT(I106,"CURRENT ATTRIBUTABLE OBSERVED"),EXACT(I106,"CURRENT ATTRIBUTABLE MIXED"),EXACT(I106,"CUSTOM")),IF(EXACT(I106,"CUSTOM"),W106&lt;&gt;"",TRUE)),"VALID","INVALID - EVIDENCE TOKEN / CUSTOM RULE"))</x:f>
      </x:c>
      <x:c r="Q106" s="24" t="str">
        <x:f>IF(A106="","",IF(OR(EXACT(J106,"YES"),EXACT(J106,"UNCLEAR"),EXACT(J106,"NO")),"VALID","INVALID - ACTION TOKEN"))</x:f>
      </x:c>
      <x:c r="R106" s="24" t="str">
        <x:f>IF(A106="","",SUM(AO106:AS106))</x:f>
      </x:c>
      <x:c r="S106" s="24" t="str">
        <x:f>IF(A106="","",COUNTIFS(CRITERIA!$B$6:$B$205,A106,CRITERIA!$G$6:$G$205,"YES",CRITERIA!$L$6:$L$205,"VALID"))</x:f>
      </x:c>
      <x:c r="T106" s="24" t="str">
        <x:f>IF(A106="","",IF(Q106&lt;&gt;"VALID","REPAIR CANVAS",IF(EXACT(J106,"NO"),"STOP - RESEARCH NOT JUSTIFIED",IF(OR(N106&lt;&gt;"VALID",O106&lt;&gt;"VALID",P106&lt;&gt;"VALID",Y106&lt;&gt;"VALID",AH106&lt;&gt;"VALID",AT106&lt;&gt;"VALID",EXACT(J106,"UNCLEAR"),X106&lt;&gt;"YES"),"REPAIR CANVAS","READY TO RESEARCH"))))</x:f>
      </x:c>
      <x:c r="U106" s="24" t="str">
        <x:f>IF(A106="","",IF(T106="READY TO RESEARCH","Freeze this Decision Contract, then conduct the Evidence Audit.",IF(T106="STOP - RESEARCH NOT JUSTIFIED","State the real purpose of the work or reopen the decision before competitor research.","Repair the named controls before collecting competitor evidence.")))</x:f>
      </x:c>
      <x:c r="V106" s="24" t="str">
        <x:f>IF(A106="","",IF(T106="READY TO RESEARCH","Decision ID "&amp;A106&amp;". By "&amp;TEXT(C106,"yyyy-mm-dd")&amp;", "&amp;B106&amp;" will decide whether to "&amp;D106&amp;" for "&amp;E106&amp;", within "&amp;F106&amp;" and "&amp;G106&amp;". Permitted alternative universe: "&amp;AA106&amp;". Explicit exclusions: "&amp;H106&amp;". Material criteria: "&amp;AB106&amp;". Hard constraints: "&amp;Z106&amp;". Evidence threshold: "&amp;I106&amp;IF(EXACT(I106,"CUSTOM")," - "&amp;W106,"")&amp;". Evidence may change: "&amp;K106&amp;". Reopen if "&amp;L106&amp;".","NOT READY - complete or repair the governed canvas before handoff."))</x:f>
      </x:c>
      <x:c r="W106" s="18"/>
      <x:c r="X106" s="18"/>
      <x:c r="Y106" s="24" t="str">
        <x:f>IF(A106="","",IF(OR(EXACT(X106,"YES"),EXACT(X106,"NO")),"VALID","INVALID - QUALITY TOKEN"))</x:f>
      </x:c>
      <x:c r="Z106" s="18"/>
      <x:c r="AA106" s="18" t="str">
        <x:f>IF(A106="","",IF(AT106&lt;&gt;"VALID","NOT READY - ALTERNATIVES",IF(AO106=1,"DIRECT","")&amp;IF(AP106=1,IF(AO106=1,"; ","")&amp;"ADJACENT","")&amp;IF(AQ106=1,IF(SUM(AO106:AP106)&gt;0,"; ","")&amp;"SUBSTITUTE / SERVICE","")&amp;IF(AR106=1,IF(SUM(AO106:AQ106)&gt;0,"; ","")&amp;"INTERNAL BUILD","")&amp;IF(AS106=1,IF(SUM(AO106:AR106)&gt;0,"; ","")&amp;"STATUS QUO","")))</x:f>
      </x:c>
      <x:c r="AB106" s="18" t="str">
        <x:f>IF(A106="","",IF(AH106&lt;&gt;"VALID","NOT READY - CRITERIA",AC106&amp;"; "&amp;AD106&amp;"; "&amp;AE106&amp;IF(AF106&lt;&gt;"","; "&amp;AF106,"")&amp;IF(AG106&lt;&gt;"","; "&amp;AG106,"")))</x:f>
      </x:c>
      <x:c r="AC106" s="18"/>
      <x:c r="AD106" s="18"/>
      <x:c r="AE106" s="18"/>
      <x:c r="AF106" s="18"/>
      <x:c r="AG106" s="18"/>
      <x:c r="AH106" s="24" t="str">
        <x:f>IF(A106="","",IF(AND(AI106&gt;=3,AI106&lt;=5,AJ106&lt;&gt;"",AK106&lt;&gt;"",AL106&lt;&gt;"",S106=AI106,COUNTIF($AJ106:$AN106,AJ106)=1,COUNTIF($AJ106:$AN106,AK106)=1,COUNTIF($AJ106:$AN106,AL106)=1,IF(AM106="",TRUE,COUNTIF($AJ106:$AN106,AM106)=1),IF(AN106="",TRUE,COUNTIF($AJ106:$AN106,AN106)=1),COUNTIFS(CRITERIA!$B$6:$B$205,A106,CRITERIA!$M$6:$M$205,AJ106,CRITERIA!$G$6:$G$205,"YES",CRITERIA!$L$6:$L$205,"VALID")=1,COUNTIFS(CRITERIA!$B$6:$B$205,A106,CRITERIA!$M$6:$M$205,AK106,CRITERIA!$G$6:$G$205,"YES",CRITERIA!$L$6:$L$205,"VALID")=1,COUNTIFS(CRITERIA!$B$6:$B$205,A106,CRITERIA!$M$6:$M$205,AL106,CRITERIA!$G$6:$G$205,"YES",CRITERIA!$L$6:$L$205,"VALID")=1,IF(AM106="",TRUE,COUNTIFS(CRITERIA!$B$6:$B$205,A106,CRITERIA!$M$6:$M$205,AM106,CRITERIA!$G$6:$G$205,"YES",CRITERIA!$L$6:$L$205,"VALID")=1),IF(AN106="",TRUE,COUNTIFS(CRITERIA!$B$6:$B$205,A106,CRITERIA!$M$6:$M$205,AN106,CRITERIA!$G$6:$G$205,"YES",CRITERIA!$L$6:$L$205,"VALID")=1)),"VALID","INVALID - CRITERIA PARITY"))</x:f>
      </x:c>
      <x:c r="AI106" s="24" t="n">
        <x:f>IF(AC106&lt;&gt;"",1,0)+IF(AD106&lt;&gt;"",1,0)+IF(AE106&lt;&gt;"",1,0)+IF(AF106&lt;&gt;"",1,0)+IF(AG106&lt;&gt;"",1,0)</x:f>
        <x:v>0</x:v>
      </x:c>
      <x:c r="AJ106" s="24" t="str">
        <x:f>IF(AC106="","",UPPER(TRIM(AC106)))</x:f>
      </x:c>
      <x:c r="AK106" s="24" t="str">
        <x:f>IF(AD106="","",UPPER(TRIM(AD106)))</x:f>
      </x:c>
      <x:c r="AL106" s="24" t="str">
        <x:f>IF(AE106="","",UPPER(TRIM(AE106)))</x:f>
      </x:c>
      <x:c r="AM106" s="24" t="str">
        <x:f>IF(AF106="","",UPPER(TRIM(AF106)))</x:f>
      </x:c>
      <x:c r="AN106" s="24" t="str">
        <x:f>IF(AG106="","",UPPER(TRIM(AG106)))</x:f>
      </x:c>
      <x:c r="AO106" s="24" t="str">
        <x:f>IF(A106="","",IF(COUNTIFS(ALTERNATIVES!$B$6:$B$205,A106,ALTERNATIVES!$C$6:$C$205,"DIRECT",ALTERNATIVES!$H$6:$H$205,"VALID")&gt;0,1,0))</x:f>
      </x:c>
      <x:c r="AP106" s="24" t="str">
        <x:f>IF(A106="","",IF(COUNTIFS(ALTERNATIVES!$B$6:$B$205,A106,ALTERNATIVES!$C$6:$C$205,"ADJACENT",ALTERNATIVES!$H$6:$H$205,"VALID")&gt;0,1,0))</x:f>
      </x:c>
      <x:c r="AQ106" s="24" t="str">
        <x:f>IF(A106="","",IF(COUNTIFS(ALTERNATIVES!$B$6:$B$205,A106,ALTERNATIVES!$C$6:$C$205,"SUBSTITUTE / SERVICE",ALTERNATIVES!$H$6:$H$205,"VALID")&gt;0,1,0))</x:f>
      </x:c>
      <x:c r="AR106" s="24" t="str">
        <x:f>IF(A106="","",IF(COUNTIFS(ALTERNATIVES!$B$6:$B$205,A106,ALTERNATIVES!$C$6:$C$205,"INTERNAL BUILD",ALTERNATIVES!$H$6:$H$205,"VALID")&gt;0,1,0))</x:f>
      </x:c>
      <x:c r="AS106" s="24" t="str">
        <x:f>IF(A106="","",IF(COUNTIFS(ALTERNATIVES!$B$6:$B$205,A106,ALTERNATIVES!$C$6:$C$205,"STATUS QUO",ALTERNATIVES!$H$6:$H$205,"VALID")&gt;0,1,0))</x:f>
      </x:c>
      <x:c r="AT106" s="24" t="str">
        <x:f>IF(A106="","",IF(R106&gt;=2,"VALID","INVALID - ALTERNATIVE DIVERSITY"))</x:f>
      </x:c>
    </x:row>
    <x:row r="107">
      <x:c r="A107" s="18"/>
      <x:c r="B107" s="18"/>
      <x:c r="C107" s="32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24" t="str">
        <x:f>IF(A107="","",IF(COUNTIF($A$6:$A$205,A107)=1,"VALID","INVALID - DUPLICATE DECISION ID"))</x:f>
      </x:c>
      <x:c r="O107" s="24" t="str">
        <x:f>IF(A107="","",IF(AND(B107&lt;&gt;"",C107&lt;&gt;"",D107&lt;&gt;"",E107&lt;&gt;"",F107&lt;&gt;"",G107&lt;&gt;"",H107&lt;&gt;"",K107&lt;&gt;"",L107&lt;&gt;"",M107&lt;&gt;"",Z107&lt;&gt;"",AC107&lt;&gt;"",AD107&lt;&gt;"",AE107&lt;&gt;""),"VALID","INVALID - REQUIRED FIELD"))</x:f>
      </x:c>
      <x:c r="P107" s="24" t="str">
        <x:f>IF(A107="","",IF(AND(OR(EXACT(I107,"CURRENT ATTRIBUTABLE OBSERVED"),EXACT(I107,"CURRENT ATTRIBUTABLE MIXED"),EXACT(I107,"CUSTOM")),IF(EXACT(I107,"CUSTOM"),W107&lt;&gt;"",TRUE)),"VALID","INVALID - EVIDENCE TOKEN / CUSTOM RULE"))</x:f>
      </x:c>
      <x:c r="Q107" s="24" t="str">
        <x:f>IF(A107="","",IF(OR(EXACT(J107,"YES"),EXACT(J107,"UNCLEAR"),EXACT(J107,"NO")),"VALID","INVALID - ACTION TOKEN"))</x:f>
      </x:c>
      <x:c r="R107" s="24" t="str">
        <x:f>IF(A107="","",SUM(AO107:AS107))</x:f>
      </x:c>
      <x:c r="S107" s="24" t="str">
        <x:f>IF(A107="","",COUNTIFS(CRITERIA!$B$6:$B$205,A107,CRITERIA!$G$6:$G$205,"YES",CRITERIA!$L$6:$L$205,"VALID"))</x:f>
      </x:c>
      <x:c r="T107" s="24" t="str">
        <x:f>IF(A107="","",IF(Q107&lt;&gt;"VALID","REPAIR CANVAS",IF(EXACT(J107,"NO"),"STOP - RESEARCH NOT JUSTIFIED",IF(OR(N107&lt;&gt;"VALID",O107&lt;&gt;"VALID",P107&lt;&gt;"VALID",Y107&lt;&gt;"VALID",AH107&lt;&gt;"VALID",AT107&lt;&gt;"VALID",EXACT(J107,"UNCLEAR"),X107&lt;&gt;"YES"),"REPAIR CANVAS","READY TO RESEARCH"))))</x:f>
      </x:c>
      <x:c r="U107" s="24" t="str">
        <x:f>IF(A107="","",IF(T107="READY TO RESEARCH","Freeze this Decision Contract, then conduct the Evidence Audit.",IF(T107="STOP - RESEARCH NOT JUSTIFIED","State the real purpose of the work or reopen the decision before competitor research.","Repair the named controls before collecting competitor evidence.")))</x:f>
      </x:c>
      <x:c r="V107" s="24" t="str">
        <x:f>IF(A107="","",IF(T107="READY TO RESEARCH","Decision ID "&amp;A107&amp;". By "&amp;TEXT(C107,"yyyy-mm-dd")&amp;", "&amp;B107&amp;" will decide whether to "&amp;D107&amp;" for "&amp;E107&amp;", within "&amp;F107&amp;" and "&amp;G107&amp;". Permitted alternative universe: "&amp;AA107&amp;". Explicit exclusions: "&amp;H107&amp;". Material criteria: "&amp;AB107&amp;". Hard constraints: "&amp;Z107&amp;". Evidence threshold: "&amp;I107&amp;IF(EXACT(I107,"CUSTOM")," - "&amp;W107,"")&amp;". Evidence may change: "&amp;K107&amp;". Reopen if "&amp;L107&amp;".","NOT READY - complete or repair the governed canvas before handoff."))</x:f>
      </x:c>
      <x:c r="W107" s="18"/>
      <x:c r="X107" s="18"/>
      <x:c r="Y107" s="24" t="str">
        <x:f>IF(A107="","",IF(OR(EXACT(X107,"YES"),EXACT(X107,"NO")),"VALID","INVALID - QUALITY TOKEN"))</x:f>
      </x:c>
      <x:c r="Z107" s="18"/>
      <x:c r="AA107" s="18" t="str">
        <x:f>IF(A107="","",IF(AT107&lt;&gt;"VALID","NOT READY - ALTERNATIVES",IF(AO107=1,"DIRECT","")&amp;IF(AP107=1,IF(AO107=1,"; ","")&amp;"ADJACENT","")&amp;IF(AQ107=1,IF(SUM(AO107:AP107)&gt;0,"; ","")&amp;"SUBSTITUTE / SERVICE","")&amp;IF(AR107=1,IF(SUM(AO107:AQ107)&gt;0,"; ","")&amp;"INTERNAL BUILD","")&amp;IF(AS107=1,IF(SUM(AO107:AR107)&gt;0,"; ","")&amp;"STATUS QUO","")))</x:f>
      </x:c>
      <x:c r="AB107" s="18" t="str">
        <x:f>IF(A107="","",IF(AH107&lt;&gt;"VALID","NOT READY - CRITERIA",AC107&amp;"; "&amp;AD107&amp;"; "&amp;AE107&amp;IF(AF107&lt;&gt;"","; "&amp;AF107,"")&amp;IF(AG107&lt;&gt;"","; "&amp;AG107,"")))</x:f>
      </x:c>
      <x:c r="AC107" s="18"/>
      <x:c r="AD107" s="18"/>
      <x:c r="AE107" s="18"/>
      <x:c r="AF107" s="18"/>
      <x:c r="AG107" s="18"/>
      <x:c r="AH107" s="24" t="str">
        <x:f>IF(A107="","",IF(AND(AI107&gt;=3,AI107&lt;=5,AJ107&lt;&gt;"",AK107&lt;&gt;"",AL107&lt;&gt;"",S107=AI107,COUNTIF($AJ107:$AN107,AJ107)=1,COUNTIF($AJ107:$AN107,AK107)=1,COUNTIF($AJ107:$AN107,AL107)=1,IF(AM107="",TRUE,COUNTIF($AJ107:$AN107,AM107)=1),IF(AN107="",TRUE,COUNTIF($AJ107:$AN107,AN107)=1),COUNTIFS(CRITERIA!$B$6:$B$205,A107,CRITERIA!$M$6:$M$205,AJ107,CRITERIA!$G$6:$G$205,"YES",CRITERIA!$L$6:$L$205,"VALID")=1,COUNTIFS(CRITERIA!$B$6:$B$205,A107,CRITERIA!$M$6:$M$205,AK107,CRITERIA!$G$6:$G$205,"YES",CRITERIA!$L$6:$L$205,"VALID")=1,COUNTIFS(CRITERIA!$B$6:$B$205,A107,CRITERIA!$M$6:$M$205,AL107,CRITERIA!$G$6:$G$205,"YES",CRITERIA!$L$6:$L$205,"VALID")=1,IF(AM107="",TRUE,COUNTIFS(CRITERIA!$B$6:$B$205,A107,CRITERIA!$M$6:$M$205,AM107,CRITERIA!$G$6:$G$205,"YES",CRITERIA!$L$6:$L$205,"VALID")=1),IF(AN107="",TRUE,COUNTIFS(CRITERIA!$B$6:$B$205,A107,CRITERIA!$M$6:$M$205,AN107,CRITERIA!$G$6:$G$205,"YES",CRITERIA!$L$6:$L$205,"VALID")=1)),"VALID","INVALID - CRITERIA PARITY"))</x:f>
      </x:c>
      <x:c r="AI107" s="24" t="n">
        <x:f>IF(AC107&lt;&gt;"",1,0)+IF(AD107&lt;&gt;"",1,0)+IF(AE107&lt;&gt;"",1,0)+IF(AF107&lt;&gt;"",1,0)+IF(AG107&lt;&gt;"",1,0)</x:f>
        <x:v>0</x:v>
      </x:c>
      <x:c r="AJ107" s="24" t="str">
        <x:f>IF(AC107="","",UPPER(TRIM(AC107)))</x:f>
      </x:c>
      <x:c r="AK107" s="24" t="str">
        <x:f>IF(AD107="","",UPPER(TRIM(AD107)))</x:f>
      </x:c>
      <x:c r="AL107" s="24" t="str">
        <x:f>IF(AE107="","",UPPER(TRIM(AE107)))</x:f>
      </x:c>
      <x:c r="AM107" s="24" t="str">
        <x:f>IF(AF107="","",UPPER(TRIM(AF107)))</x:f>
      </x:c>
      <x:c r="AN107" s="24" t="str">
        <x:f>IF(AG107="","",UPPER(TRIM(AG107)))</x:f>
      </x:c>
      <x:c r="AO107" s="24" t="str">
        <x:f>IF(A107="","",IF(COUNTIFS(ALTERNATIVES!$B$6:$B$205,A107,ALTERNATIVES!$C$6:$C$205,"DIRECT",ALTERNATIVES!$H$6:$H$205,"VALID")&gt;0,1,0))</x:f>
      </x:c>
      <x:c r="AP107" s="24" t="str">
        <x:f>IF(A107="","",IF(COUNTIFS(ALTERNATIVES!$B$6:$B$205,A107,ALTERNATIVES!$C$6:$C$205,"ADJACENT",ALTERNATIVES!$H$6:$H$205,"VALID")&gt;0,1,0))</x:f>
      </x:c>
      <x:c r="AQ107" s="24" t="str">
        <x:f>IF(A107="","",IF(COUNTIFS(ALTERNATIVES!$B$6:$B$205,A107,ALTERNATIVES!$C$6:$C$205,"SUBSTITUTE / SERVICE",ALTERNATIVES!$H$6:$H$205,"VALID")&gt;0,1,0))</x:f>
      </x:c>
      <x:c r="AR107" s="24" t="str">
        <x:f>IF(A107="","",IF(COUNTIFS(ALTERNATIVES!$B$6:$B$205,A107,ALTERNATIVES!$C$6:$C$205,"INTERNAL BUILD",ALTERNATIVES!$H$6:$H$205,"VALID")&gt;0,1,0))</x:f>
      </x:c>
      <x:c r="AS107" s="24" t="str">
        <x:f>IF(A107="","",IF(COUNTIFS(ALTERNATIVES!$B$6:$B$205,A107,ALTERNATIVES!$C$6:$C$205,"STATUS QUO",ALTERNATIVES!$H$6:$H$205,"VALID")&gt;0,1,0))</x:f>
      </x:c>
      <x:c r="AT107" s="24" t="str">
        <x:f>IF(A107="","",IF(R107&gt;=2,"VALID","INVALID - ALTERNATIVE DIVERSITY"))</x:f>
      </x:c>
    </x:row>
    <x:row r="108">
      <x:c r="A108" s="18"/>
      <x:c r="B108" s="18"/>
      <x:c r="C108" s="32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24" t="str">
        <x:f>IF(A108="","",IF(COUNTIF($A$6:$A$205,A108)=1,"VALID","INVALID - DUPLICATE DECISION ID"))</x:f>
      </x:c>
      <x:c r="O108" s="24" t="str">
        <x:f>IF(A108="","",IF(AND(B108&lt;&gt;"",C108&lt;&gt;"",D108&lt;&gt;"",E108&lt;&gt;"",F108&lt;&gt;"",G108&lt;&gt;"",H108&lt;&gt;"",K108&lt;&gt;"",L108&lt;&gt;"",M108&lt;&gt;"",Z108&lt;&gt;"",AC108&lt;&gt;"",AD108&lt;&gt;"",AE108&lt;&gt;""),"VALID","INVALID - REQUIRED FIELD"))</x:f>
      </x:c>
      <x:c r="P108" s="24" t="str">
        <x:f>IF(A108="","",IF(AND(OR(EXACT(I108,"CURRENT ATTRIBUTABLE OBSERVED"),EXACT(I108,"CURRENT ATTRIBUTABLE MIXED"),EXACT(I108,"CUSTOM")),IF(EXACT(I108,"CUSTOM"),W108&lt;&gt;"",TRUE)),"VALID","INVALID - EVIDENCE TOKEN / CUSTOM RULE"))</x:f>
      </x:c>
      <x:c r="Q108" s="24" t="str">
        <x:f>IF(A108="","",IF(OR(EXACT(J108,"YES"),EXACT(J108,"UNCLEAR"),EXACT(J108,"NO")),"VALID","INVALID - ACTION TOKEN"))</x:f>
      </x:c>
      <x:c r="R108" s="24" t="str">
        <x:f>IF(A108="","",SUM(AO108:AS108))</x:f>
      </x:c>
      <x:c r="S108" s="24" t="str">
        <x:f>IF(A108="","",COUNTIFS(CRITERIA!$B$6:$B$205,A108,CRITERIA!$G$6:$G$205,"YES",CRITERIA!$L$6:$L$205,"VALID"))</x:f>
      </x:c>
      <x:c r="T108" s="24" t="str">
        <x:f>IF(A108="","",IF(Q108&lt;&gt;"VALID","REPAIR CANVAS",IF(EXACT(J108,"NO"),"STOP - RESEARCH NOT JUSTIFIED",IF(OR(N108&lt;&gt;"VALID",O108&lt;&gt;"VALID",P108&lt;&gt;"VALID",Y108&lt;&gt;"VALID",AH108&lt;&gt;"VALID",AT108&lt;&gt;"VALID",EXACT(J108,"UNCLEAR"),X108&lt;&gt;"YES"),"REPAIR CANVAS","READY TO RESEARCH"))))</x:f>
      </x:c>
      <x:c r="U108" s="24" t="str">
        <x:f>IF(A108="","",IF(T108="READY TO RESEARCH","Freeze this Decision Contract, then conduct the Evidence Audit.",IF(T108="STOP - RESEARCH NOT JUSTIFIED","State the real purpose of the work or reopen the decision before competitor research.","Repair the named controls before collecting competitor evidence.")))</x:f>
      </x:c>
      <x:c r="V108" s="24" t="str">
        <x:f>IF(A108="","",IF(T108="READY TO RESEARCH","Decision ID "&amp;A108&amp;". By "&amp;TEXT(C108,"yyyy-mm-dd")&amp;", "&amp;B108&amp;" will decide whether to "&amp;D108&amp;" for "&amp;E108&amp;", within "&amp;F108&amp;" and "&amp;G108&amp;". Permitted alternative universe: "&amp;AA108&amp;". Explicit exclusions: "&amp;H108&amp;". Material criteria: "&amp;AB108&amp;". Hard constraints: "&amp;Z108&amp;". Evidence threshold: "&amp;I108&amp;IF(EXACT(I108,"CUSTOM")," - "&amp;W108,"")&amp;". Evidence may change: "&amp;K108&amp;". Reopen if "&amp;L108&amp;".","NOT READY - complete or repair the governed canvas before handoff."))</x:f>
      </x:c>
      <x:c r="W108" s="18"/>
      <x:c r="X108" s="18"/>
      <x:c r="Y108" s="24" t="str">
        <x:f>IF(A108="","",IF(OR(EXACT(X108,"YES"),EXACT(X108,"NO")),"VALID","INVALID - QUALITY TOKEN"))</x:f>
      </x:c>
      <x:c r="Z108" s="18"/>
      <x:c r="AA108" s="18" t="str">
        <x:f>IF(A108="","",IF(AT108&lt;&gt;"VALID","NOT READY - ALTERNATIVES",IF(AO108=1,"DIRECT","")&amp;IF(AP108=1,IF(AO108=1,"; ","")&amp;"ADJACENT","")&amp;IF(AQ108=1,IF(SUM(AO108:AP108)&gt;0,"; ","")&amp;"SUBSTITUTE / SERVICE","")&amp;IF(AR108=1,IF(SUM(AO108:AQ108)&gt;0,"; ","")&amp;"INTERNAL BUILD","")&amp;IF(AS108=1,IF(SUM(AO108:AR108)&gt;0,"; ","")&amp;"STATUS QUO","")))</x:f>
      </x:c>
      <x:c r="AB108" s="18" t="str">
        <x:f>IF(A108="","",IF(AH108&lt;&gt;"VALID","NOT READY - CRITERIA",AC108&amp;"; "&amp;AD108&amp;"; "&amp;AE108&amp;IF(AF108&lt;&gt;"","; "&amp;AF108,"")&amp;IF(AG108&lt;&gt;"","; "&amp;AG108,"")))</x:f>
      </x:c>
      <x:c r="AC108" s="18"/>
      <x:c r="AD108" s="18"/>
      <x:c r="AE108" s="18"/>
      <x:c r="AF108" s="18"/>
      <x:c r="AG108" s="18"/>
      <x:c r="AH108" s="24" t="str">
        <x:f>IF(A108="","",IF(AND(AI108&gt;=3,AI108&lt;=5,AJ108&lt;&gt;"",AK108&lt;&gt;"",AL108&lt;&gt;"",S108=AI108,COUNTIF($AJ108:$AN108,AJ108)=1,COUNTIF($AJ108:$AN108,AK108)=1,COUNTIF($AJ108:$AN108,AL108)=1,IF(AM108="",TRUE,COUNTIF($AJ108:$AN108,AM108)=1),IF(AN108="",TRUE,COUNTIF($AJ108:$AN108,AN108)=1),COUNTIFS(CRITERIA!$B$6:$B$205,A108,CRITERIA!$M$6:$M$205,AJ108,CRITERIA!$G$6:$G$205,"YES",CRITERIA!$L$6:$L$205,"VALID")=1,COUNTIFS(CRITERIA!$B$6:$B$205,A108,CRITERIA!$M$6:$M$205,AK108,CRITERIA!$G$6:$G$205,"YES",CRITERIA!$L$6:$L$205,"VALID")=1,COUNTIFS(CRITERIA!$B$6:$B$205,A108,CRITERIA!$M$6:$M$205,AL108,CRITERIA!$G$6:$G$205,"YES",CRITERIA!$L$6:$L$205,"VALID")=1,IF(AM108="",TRUE,COUNTIFS(CRITERIA!$B$6:$B$205,A108,CRITERIA!$M$6:$M$205,AM108,CRITERIA!$G$6:$G$205,"YES",CRITERIA!$L$6:$L$205,"VALID")=1),IF(AN108="",TRUE,COUNTIFS(CRITERIA!$B$6:$B$205,A108,CRITERIA!$M$6:$M$205,AN108,CRITERIA!$G$6:$G$205,"YES",CRITERIA!$L$6:$L$205,"VALID")=1)),"VALID","INVALID - CRITERIA PARITY"))</x:f>
      </x:c>
      <x:c r="AI108" s="24" t="n">
        <x:f>IF(AC108&lt;&gt;"",1,0)+IF(AD108&lt;&gt;"",1,0)+IF(AE108&lt;&gt;"",1,0)+IF(AF108&lt;&gt;"",1,0)+IF(AG108&lt;&gt;"",1,0)</x:f>
        <x:v>0</x:v>
      </x:c>
      <x:c r="AJ108" s="24" t="str">
        <x:f>IF(AC108="","",UPPER(TRIM(AC108)))</x:f>
      </x:c>
      <x:c r="AK108" s="24" t="str">
        <x:f>IF(AD108="","",UPPER(TRIM(AD108)))</x:f>
      </x:c>
      <x:c r="AL108" s="24" t="str">
        <x:f>IF(AE108="","",UPPER(TRIM(AE108)))</x:f>
      </x:c>
      <x:c r="AM108" s="24" t="str">
        <x:f>IF(AF108="","",UPPER(TRIM(AF108)))</x:f>
      </x:c>
      <x:c r="AN108" s="24" t="str">
        <x:f>IF(AG108="","",UPPER(TRIM(AG108)))</x:f>
      </x:c>
      <x:c r="AO108" s="24" t="str">
        <x:f>IF(A108="","",IF(COUNTIFS(ALTERNATIVES!$B$6:$B$205,A108,ALTERNATIVES!$C$6:$C$205,"DIRECT",ALTERNATIVES!$H$6:$H$205,"VALID")&gt;0,1,0))</x:f>
      </x:c>
      <x:c r="AP108" s="24" t="str">
        <x:f>IF(A108="","",IF(COUNTIFS(ALTERNATIVES!$B$6:$B$205,A108,ALTERNATIVES!$C$6:$C$205,"ADJACENT",ALTERNATIVES!$H$6:$H$205,"VALID")&gt;0,1,0))</x:f>
      </x:c>
      <x:c r="AQ108" s="24" t="str">
        <x:f>IF(A108="","",IF(COUNTIFS(ALTERNATIVES!$B$6:$B$205,A108,ALTERNATIVES!$C$6:$C$205,"SUBSTITUTE / SERVICE",ALTERNATIVES!$H$6:$H$205,"VALID")&gt;0,1,0))</x:f>
      </x:c>
      <x:c r="AR108" s="24" t="str">
        <x:f>IF(A108="","",IF(COUNTIFS(ALTERNATIVES!$B$6:$B$205,A108,ALTERNATIVES!$C$6:$C$205,"INTERNAL BUILD",ALTERNATIVES!$H$6:$H$205,"VALID")&gt;0,1,0))</x:f>
      </x:c>
      <x:c r="AS108" s="24" t="str">
        <x:f>IF(A108="","",IF(COUNTIFS(ALTERNATIVES!$B$6:$B$205,A108,ALTERNATIVES!$C$6:$C$205,"STATUS QUO",ALTERNATIVES!$H$6:$H$205,"VALID")&gt;0,1,0))</x:f>
      </x:c>
      <x:c r="AT108" s="24" t="str">
        <x:f>IF(A108="","",IF(R108&gt;=2,"VALID","INVALID - ALTERNATIVE DIVERSITY"))</x:f>
      </x:c>
    </x:row>
    <x:row r="109">
      <x:c r="A109" s="18"/>
      <x:c r="B109" s="18"/>
      <x:c r="C109" s="32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24" t="str">
        <x:f>IF(A109="","",IF(COUNTIF($A$6:$A$205,A109)=1,"VALID","INVALID - DUPLICATE DECISION ID"))</x:f>
      </x:c>
      <x:c r="O109" s="24" t="str">
        <x:f>IF(A109="","",IF(AND(B109&lt;&gt;"",C109&lt;&gt;"",D109&lt;&gt;"",E109&lt;&gt;"",F109&lt;&gt;"",G109&lt;&gt;"",H109&lt;&gt;"",K109&lt;&gt;"",L109&lt;&gt;"",M109&lt;&gt;"",Z109&lt;&gt;"",AC109&lt;&gt;"",AD109&lt;&gt;"",AE109&lt;&gt;""),"VALID","INVALID - REQUIRED FIELD"))</x:f>
      </x:c>
      <x:c r="P109" s="24" t="str">
        <x:f>IF(A109="","",IF(AND(OR(EXACT(I109,"CURRENT ATTRIBUTABLE OBSERVED"),EXACT(I109,"CURRENT ATTRIBUTABLE MIXED"),EXACT(I109,"CUSTOM")),IF(EXACT(I109,"CUSTOM"),W109&lt;&gt;"",TRUE)),"VALID","INVALID - EVIDENCE TOKEN / CUSTOM RULE"))</x:f>
      </x:c>
      <x:c r="Q109" s="24" t="str">
        <x:f>IF(A109="","",IF(OR(EXACT(J109,"YES"),EXACT(J109,"UNCLEAR"),EXACT(J109,"NO")),"VALID","INVALID - ACTION TOKEN"))</x:f>
      </x:c>
      <x:c r="R109" s="24" t="str">
        <x:f>IF(A109="","",SUM(AO109:AS109))</x:f>
      </x:c>
      <x:c r="S109" s="24" t="str">
        <x:f>IF(A109="","",COUNTIFS(CRITERIA!$B$6:$B$205,A109,CRITERIA!$G$6:$G$205,"YES",CRITERIA!$L$6:$L$205,"VALID"))</x:f>
      </x:c>
      <x:c r="T109" s="24" t="str">
        <x:f>IF(A109="","",IF(Q109&lt;&gt;"VALID","REPAIR CANVAS",IF(EXACT(J109,"NO"),"STOP - RESEARCH NOT JUSTIFIED",IF(OR(N109&lt;&gt;"VALID",O109&lt;&gt;"VALID",P109&lt;&gt;"VALID",Y109&lt;&gt;"VALID",AH109&lt;&gt;"VALID",AT109&lt;&gt;"VALID",EXACT(J109,"UNCLEAR"),X109&lt;&gt;"YES"),"REPAIR CANVAS","READY TO RESEARCH"))))</x:f>
      </x:c>
      <x:c r="U109" s="24" t="str">
        <x:f>IF(A109="","",IF(T109="READY TO RESEARCH","Freeze this Decision Contract, then conduct the Evidence Audit.",IF(T109="STOP - RESEARCH NOT JUSTIFIED","State the real purpose of the work or reopen the decision before competitor research.","Repair the named controls before collecting competitor evidence.")))</x:f>
      </x:c>
      <x:c r="V109" s="24" t="str">
        <x:f>IF(A109="","",IF(T109="READY TO RESEARCH","Decision ID "&amp;A109&amp;". By "&amp;TEXT(C109,"yyyy-mm-dd")&amp;", "&amp;B109&amp;" will decide whether to "&amp;D109&amp;" for "&amp;E109&amp;", within "&amp;F109&amp;" and "&amp;G109&amp;". Permitted alternative universe: "&amp;AA109&amp;". Explicit exclusions: "&amp;H109&amp;". Material criteria: "&amp;AB109&amp;". Hard constraints: "&amp;Z109&amp;". Evidence threshold: "&amp;I109&amp;IF(EXACT(I109,"CUSTOM")," - "&amp;W109,"")&amp;". Evidence may change: "&amp;K109&amp;". Reopen if "&amp;L109&amp;".","NOT READY - complete or repair the governed canvas before handoff."))</x:f>
      </x:c>
      <x:c r="W109" s="18"/>
      <x:c r="X109" s="18"/>
      <x:c r="Y109" s="24" t="str">
        <x:f>IF(A109="","",IF(OR(EXACT(X109,"YES"),EXACT(X109,"NO")),"VALID","INVALID - QUALITY TOKEN"))</x:f>
      </x:c>
      <x:c r="Z109" s="18"/>
      <x:c r="AA109" s="18" t="str">
        <x:f>IF(A109="","",IF(AT109&lt;&gt;"VALID","NOT READY - ALTERNATIVES",IF(AO109=1,"DIRECT","")&amp;IF(AP109=1,IF(AO109=1,"; ","")&amp;"ADJACENT","")&amp;IF(AQ109=1,IF(SUM(AO109:AP109)&gt;0,"; ","")&amp;"SUBSTITUTE / SERVICE","")&amp;IF(AR109=1,IF(SUM(AO109:AQ109)&gt;0,"; ","")&amp;"INTERNAL BUILD","")&amp;IF(AS109=1,IF(SUM(AO109:AR109)&gt;0,"; ","")&amp;"STATUS QUO","")))</x:f>
      </x:c>
      <x:c r="AB109" s="18" t="str">
        <x:f>IF(A109="","",IF(AH109&lt;&gt;"VALID","NOT READY - CRITERIA",AC109&amp;"; "&amp;AD109&amp;"; "&amp;AE109&amp;IF(AF109&lt;&gt;"","; "&amp;AF109,"")&amp;IF(AG109&lt;&gt;"","; "&amp;AG109,"")))</x:f>
      </x:c>
      <x:c r="AC109" s="18"/>
      <x:c r="AD109" s="18"/>
      <x:c r="AE109" s="18"/>
      <x:c r="AF109" s="18"/>
      <x:c r="AG109" s="18"/>
      <x:c r="AH109" s="24" t="str">
        <x:f>IF(A109="","",IF(AND(AI109&gt;=3,AI109&lt;=5,AJ109&lt;&gt;"",AK109&lt;&gt;"",AL109&lt;&gt;"",S109=AI109,COUNTIF($AJ109:$AN109,AJ109)=1,COUNTIF($AJ109:$AN109,AK109)=1,COUNTIF($AJ109:$AN109,AL109)=1,IF(AM109="",TRUE,COUNTIF($AJ109:$AN109,AM109)=1),IF(AN109="",TRUE,COUNTIF($AJ109:$AN109,AN109)=1),COUNTIFS(CRITERIA!$B$6:$B$205,A109,CRITERIA!$M$6:$M$205,AJ109,CRITERIA!$G$6:$G$205,"YES",CRITERIA!$L$6:$L$205,"VALID")=1,COUNTIFS(CRITERIA!$B$6:$B$205,A109,CRITERIA!$M$6:$M$205,AK109,CRITERIA!$G$6:$G$205,"YES",CRITERIA!$L$6:$L$205,"VALID")=1,COUNTIFS(CRITERIA!$B$6:$B$205,A109,CRITERIA!$M$6:$M$205,AL109,CRITERIA!$G$6:$G$205,"YES",CRITERIA!$L$6:$L$205,"VALID")=1,IF(AM109="",TRUE,COUNTIFS(CRITERIA!$B$6:$B$205,A109,CRITERIA!$M$6:$M$205,AM109,CRITERIA!$G$6:$G$205,"YES",CRITERIA!$L$6:$L$205,"VALID")=1),IF(AN109="",TRUE,COUNTIFS(CRITERIA!$B$6:$B$205,A109,CRITERIA!$M$6:$M$205,AN109,CRITERIA!$G$6:$G$205,"YES",CRITERIA!$L$6:$L$205,"VALID")=1)),"VALID","INVALID - CRITERIA PARITY"))</x:f>
      </x:c>
      <x:c r="AI109" s="24" t="n">
        <x:f>IF(AC109&lt;&gt;"",1,0)+IF(AD109&lt;&gt;"",1,0)+IF(AE109&lt;&gt;"",1,0)+IF(AF109&lt;&gt;"",1,0)+IF(AG109&lt;&gt;"",1,0)</x:f>
        <x:v>0</x:v>
      </x:c>
      <x:c r="AJ109" s="24" t="str">
        <x:f>IF(AC109="","",UPPER(TRIM(AC109)))</x:f>
      </x:c>
      <x:c r="AK109" s="24" t="str">
        <x:f>IF(AD109="","",UPPER(TRIM(AD109)))</x:f>
      </x:c>
      <x:c r="AL109" s="24" t="str">
        <x:f>IF(AE109="","",UPPER(TRIM(AE109)))</x:f>
      </x:c>
      <x:c r="AM109" s="24" t="str">
        <x:f>IF(AF109="","",UPPER(TRIM(AF109)))</x:f>
      </x:c>
      <x:c r="AN109" s="24" t="str">
        <x:f>IF(AG109="","",UPPER(TRIM(AG109)))</x:f>
      </x:c>
      <x:c r="AO109" s="24" t="str">
        <x:f>IF(A109="","",IF(COUNTIFS(ALTERNATIVES!$B$6:$B$205,A109,ALTERNATIVES!$C$6:$C$205,"DIRECT",ALTERNATIVES!$H$6:$H$205,"VALID")&gt;0,1,0))</x:f>
      </x:c>
      <x:c r="AP109" s="24" t="str">
        <x:f>IF(A109="","",IF(COUNTIFS(ALTERNATIVES!$B$6:$B$205,A109,ALTERNATIVES!$C$6:$C$205,"ADJACENT",ALTERNATIVES!$H$6:$H$205,"VALID")&gt;0,1,0))</x:f>
      </x:c>
      <x:c r="AQ109" s="24" t="str">
        <x:f>IF(A109="","",IF(COUNTIFS(ALTERNATIVES!$B$6:$B$205,A109,ALTERNATIVES!$C$6:$C$205,"SUBSTITUTE / SERVICE",ALTERNATIVES!$H$6:$H$205,"VALID")&gt;0,1,0))</x:f>
      </x:c>
      <x:c r="AR109" s="24" t="str">
        <x:f>IF(A109="","",IF(COUNTIFS(ALTERNATIVES!$B$6:$B$205,A109,ALTERNATIVES!$C$6:$C$205,"INTERNAL BUILD",ALTERNATIVES!$H$6:$H$205,"VALID")&gt;0,1,0))</x:f>
      </x:c>
      <x:c r="AS109" s="24" t="str">
        <x:f>IF(A109="","",IF(COUNTIFS(ALTERNATIVES!$B$6:$B$205,A109,ALTERNATIVES!$C$6:$C$205,"STATUS QUO",ALTERNATIVES!$H$6:$H$205,"VALID")&gt;0,1,0))</x:f>
      </x:c>
      <x:c r="AT109" s="24" t="str">
        <x:f>IF(A109="","",IF(R109&gt;=2,"VALID","INVALID - ALTERNATIVE DIVERSITY"))</x:f>
      </x:c>
    </x:row>
    <x:row r="110">
      <x:c r="A110" s="18"/>
      <x:c r="B110" s="18"/>
      <x:c r="C110" s="32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24" t="str">
        <x:f>IF(A110="","",IF(COUNTIF($A$6:$A$205,A110)=1,"VALID","INVALID - DUPLICATE DECISION ID"))</x:f>
      </x:c>
      <x:c r="O110" s="24" t="str">
        <x:f>IF(A110="","",IF(AND(B110&lt;&gt;"",C110&lt;&gt;"",D110&lt;&gt;"",E110&lt;&gt;"",F110&lt;&gt;"",G110&lt;&gt;"",H110&lt;&gt;"",K110&lt;&gt;"",L110&lt;&gt;"",M110&lt;&gt;"",Z110&lt;&gt;"",AC110&lt;&gt;"",AD110&lt;&gt;"",AE110&lt;&gt;""),"VALID","INVALID - REQUIRED FIELD"))</x:f>
      </x:c>
      <x:c r="P110" s="24" t="str">
        <x:f>IF(A110="","",IF(AND(OR(EXACT(I110,"CURRENT ATTRIBUTABLE OBSERVED"),EXACT(I110,"CURRENT ATTRIBUTABLE MIXED"),EXACT(I110,"CUSTOM")),IF(EXACT(I110,"CUSTOM"),W110&lt;&gt;"",TRUE)),"VALID","INVALID - EVIDENCE TOKEN / CUSTOM RULE"))</x:f>
      </x:c>
      <x:c r="Q110" s="24" t="str">
        <x:f>IF(A110="","",IF(OR(EXACT(J110,"YES"),EXACT(J110,"UNCLEAR"),EXACT(J110,"NO")),"VALID","INVALID - ACTION TOKEN"))</x:f>
      </x:c>
      <x:c r="R110" s="24" t="str">
        <x:f>IF(A110="","",SUM(AO110:AS110))</x:f>
      </x:c>
      <x:c r="S110" s="24" t="str">
        <x:f>IF(A110="","",COUNTIFS(CRITERIA!$B$6:$B$205,A110,CRITERIA!$G$6:$G$205,"YES",CRITERIA!$L$6:$L$205,"VALID"))</x:f>
      </x:c>
      <x:c r="T110" s="24" t="str">
        <x:f>IF(A110="","",IF(Q110&lt;&gt;"VALID","REPAIR CANVAS",IF(EXACT(J110,"NO"),"STOP - RESEARCH NOT JUSTIFIED",IF(OR(N110&lt;&gt;"VALID",O110&lt;&gt;"VALID",P110&lt;&gt;"VALID",Y110&lt;&gt;"VALID",AH110&lt;&gt;"VALID",AT110&lt;&gt;"VALID",EXACT(J110,"UNCLEAR"),X110&lt;&gt;"YES"),"REPAIR CANVAS","READY TO RESEARCH"))))</x:f>
      </x:c>
      <x:c r="U110" s="24" t="str">
        <x:f>IF(A110="","",IF(T110="READY TO RESEARCH","Freeze this Decision Contract, then conduct the Evidence Audit.",IF(T110="STOP - RESEARCH NOT JUSTIFIED","State the real purpose of the work or reopen the decision before competitor research.","Repair the named controls before collecting competitor evidence.")))</x:f>
      </x:c>
      <x:c r="V110" s="24" t="str">
        <x:f>IF(A110="","",IF(T110="READY TO RESEARCH","Decision ID "&amp;A110&amp;". By "&amp;TEXT(C110,"yyyy-mm-dd")&amp;", "&amp;B110&amp;" will decide whether to "&amp;D110&amp;" for "&amp;E110&amp;", within "&amp;F110&amp;" and "&amp;G110&amp;". Permitted alternative universe: "&amp;AA110&amp;". Explicit exclusions: "&amp;H110&amp;". Material criteria: "&amp;AB110&amp;". Hard constraints: "&amp;Z110&amp;". Evidence threshold: "&amp;I110&amp;IF(EXACT(I110,"CUSTOM")," - "&amp;W110,"")&amp;". Evidence may change: "&amp;K110&amp;". Reopen if "&amp;L110&amp;".","NOT READY - complete or repair the governed canvas before handoff."))</x:f>
      </x:c>
      <x:c r="W110" s="18"/>
      <x:c r="X110" s="18"/>
      <x:c r="Y110" s="24" t="str">
        <x:f>IF(A110="","",IF(OR(EXACT(X110,"YES"),EXACT(X110,"NO")),"VALID","INVALID - QUALITY TOKEN"))</x:f>
      </x:c>
      <x:c r="Z110" s="18"/>
      <x:c r="AA110" s="18" t="str">
        <x:f>IF(A110="","",IF(AT110&lt;&gt;"VALID","NOT READY - ALTERNATIVES",IF(AO110=1,"DIRECT","")&amp;IF(AP110=1,IF(AO110=1,"; ","")&amp;"ADJACENT","")&amp;IF(AQ110=1,IF(SUM(AO110:AP110)&gt;0,"; ","")&amp;"SUBSTITUTE / SERVICE","")&amp;IF(AR110=1,IF(SUM(AO110:AQ110)&gt;0,"; ","")&amp;"INTERNAL BUILD","")&amp;IF(AS110=1,IF(SUM(AO110:AR110)&gt;0,"; ","")&amp;"STATUS QUO","")))</x:f>
      </x:c>
      <x:c r="AB110" s="18" t="str">
        <x:f>IF(A110="","",IF(AH110&lt;&gt;"VALID","NOT READY - CRITERIA",AC110&amp;"; "&amp;AD110&amp;"; "&amp;AE110&amp;IF(AF110&lt;&gt;"","; "&amp;AF110,"")&amp;IF(AG110&lt;&gt;"","; "&amp;AG110,"")))</x:f>
      </x:c>
      <x:c r="AC110" s="18"/>
      <x:c r="AD110" s="18"/>
      <x:c r="AE110" s="18"/>
      <x:c r="AF110" s="18"/>
      <x:c r="AG110" s="18"/>
      <x:c r="AH110" s="24" t="str">
        <x:f>IF(A110="","",IF(AND(AI110&gt;=3,AI110&lt;=5,AJ110&lt;&gt;"",AK110&lt;&gt;"",AL110&lt;&gt;"",S110=AI110,COUNTIF($AJ110:$AN110,AJ110)=1,COUNTIF($AJ110:$AN110,AK110)=1,COUNTIF($AJ110:$AN110,AL110)=1,IF(AM110="",TRUE,COUNTIF($AJ110:$AN110,AM110)=1),IF(AN110="",TRUE,COUNTIF($AJ110:$AN110,AN110)=1),COUNTIFS(CRITERIA!$B$6:$B$205,A110,CRITERIA!$M$6:$M$205,AJ110,CRITERIA!$G$6:$G$205,"YES",CRITERIA!$L$6:$L$205,"VALID")=1,COUNTIFS(CRITERIA!$B$6:$B$205,A110,CRITERIA!$M$6:$M$205,AK110,CRITERIA!$G$6:$G$205,"YES",CRITERIA!$L$6:$L$205,"VALID")=1,COUNTIFS(CRITERIA!$B$6:$B$205,A110,CRITERIA!$M$6:$M$205,AL110,CRITERIA!$G$6:$G$205,"YES",CRITERIA!$L$6:$L$205,"VALID")=1,IF(AM110="",TRUE,COUNTIFS(CRITERIA!$B$6:$B$205,A110,CRITERIA!$M$6:$M$205,AM110,CRITERIA!$G$6:$G$205,"YES",CRITERIA!$L$6:$L$205,"VALID")=1),IF(AN110="",TRUE,COUNTIFS(CRITERIA!$B$6:$B$205,A110,CRITERIA!$M$6:$M$205,AN110,CRITERIA!$G$6:$G$205,"YES",CRITERIA!$L$6:$L$205,"VALID")=1)),"VALID","INVALID - CRITERIA PARITY"))</x:f>
      </x:c>
      <x:c r="AI110" s="24" t="n">
        <x:f>IF(AC110&lt;&gt;"",1,0)+IF(AD110&lt;&gt;"",1,0)+IF(AE110&lt;&gt;"",1,0)+IF(AF110&lt;&gt;"",1,0)+IF(AG110&lt;&gt;"",1,0)</x:f>
        <x:v>0</x:v>
      </x:c>
      <x:c r="AJ110" s="24" t="str">
        <x:f>IF(AC110="","",UPPER(TRIM(AC110)))</x:f>
      </x:c>
      <x:c r="AK110" s="24" t="str">
        <x:f>IF(AD110="","",UPPER(TRIM(AD110)))</x:f>
      </x:c>
      <x:c r="AL110" s="24" t="str">
        <x:f>IF(AE110="","",UPPER(TRIM(AE110)))</x:f>
      </x:c>
      <x:c r="AM110" s="24" t="str">
        <x:f>IF(AF110="","",UPPER(TRIM(AF110)))</x:f>
      </x:c>
      <x:c r="AN110" s="24" t="str">
        <x:f>IF(AG110="","",UPPER(TRIM(AG110)))</x:f>
      </x:c>
      <x:c r="AO110" s="24" t="str">
        <x:f>IF(A110="","",IF(COUNTIFS(ALTERNATIVES!$B$6:$B$205,A110,ALTERNATIVES!$C$6:$C$205,"DIRECT",ALTERNATIVES!$H$6:$H$205,"VALID")&gt;0,1,0))</x:f>
      </x:c>
      <x:c r="AP110" s="24" t="str">
        <x:f>IF(A110="","",IF(COUNTIFS(ALTERNATIVES!$B$6:$B$205,A110,ALTERNATIVES!$C$6:$C$205,"ADJACENT",ALTERNATIVES!$H$6:$H$205,"VALID")&gt;0,1,0))</x:f>
      </x:c>
      <x:c r="AQ110" s="24" t="str">
        <x:f>IF(A110="","",IF(COUNTIFS(ALTERNATIVES!$B$6:$B$205,A110,ALTERNATIVES!$C$6:$C$205,"SUBSTITUTE / SERVICE",ALTERNATIVES!$H$6:$H$205,"VALID")&gt;0,1,0))</x:f>
      </x:c>
      <x:c r="AR110" s="24" t="str">
        <x:f>IF(A110="","",IF(COUNTIFS(ALTERNATIVES!$B$6:$B$205,A110,ALTERNATIVES!$C$6:$C$205,"INTERNAL BUILD",ALTERNATIVES!$H$6:$H$205,"VALID")&gt;0,1,0))</x:f>
      </x:c>
      <x:c r="AS110" s="24" t="str">
        <x:f>IF(A110="","",IF(COUNTIFS(ALTERNATIVES!$B$6:$B$205,A110,ALTERNATIVES!$C$6:$C$205,"STATUS QUO",ALTERNATIVES!$H$6:$H$205,"VALID")&gt;0,1,0))</x:f>
      </x:c>
      <x:c r="AT110" s="24" t="str">
        <x:f>IF(A110="","",IF(R110&gt;=2,"VALID","INVALID - ALTERNATIVE DIVERSITY"))</x:f>
      </x:c>
    </x:row>
    <x:row r="111">
      <x:c r="A111" s="18"/>
      <x:c r="B111" s="18"/>
      <x:c r="C111" s="32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24" t="str">
        <x:f>IF(A111="","",IF(COUNTIF($A$6:$A$205,A111)=1,"VALID","INVALID - DUPLICATE DECISION ID"))</x:f>
      </x:c>
      <x:c r="O111" s="24" t="str">
        <x:f>IF(A111="","",IF(AND(B111&lt;&gt;"",C111&lt;&gt;"",D111&lt;&gt;"",E111&lt;&gt;"",F111&lt;&gt;"",G111&lt;&gt;"",H111&lt;&gt;"",K111&lt;&gt;"",L111&lt;&gt;"",M111&lt;&gt;"",Z111&lt;&gt;"",AC111&lt;&gt;"",AD111&lt;&gt;"",AE111&lt;&gt;""),"VALID","INVALID - REQUIRED FIELD"))</x:f>
      </x:c>
      <x:c r="P111" s="24" t="str">
        <x:f>IF(A111="","",IF(AND(OR(EXACT(I111,"CURRENT ATTRIBUTABLE OBSERVED"),EXACT(I111,"CURRENT ATTRIBUTABLE MIXED"),EXACT(I111,"CUSTOM")),IF(EXACT(I111,"CUSTOM"),W111&lt;&gt;"",TRUE)),"VALID","INVALID - EVIDENCE TOKEN / CUSTOM RULE"))</x:f>
      </x:c>
      <x:c r="Q111" s="24" t="str">
        <x:f>IF(A111="","",IF(OR(EXACT(J111,"YES"),EXACT(J111,"UNCLEAR"),EXACT(J111,"NO")),"VALID","INVALID - ACTION TOKEN"))</x:f>
      </x:c>
      <x:c r="R111" s="24" t="str">
        <x:f>IF(A111="","",SUM(AO111:AS111))</x:f>
      </x:c>
      <x:c r="S111" s="24" t="str">
        <x:f>IF(A111="","",COUNTIFS(CRITERIA!$B$6:$B$205,A111,CRITERIA!$G$6:$G$205,"YES",CRITERIA!$L$6:$L$205,"VALID"))</x:f>
      </x:c>
      <x:c r="T111" s="24" t="str">
        <x:f>IF(A111="","",IF(Q111&lt;&gt;"VALID","REPAIR CANVAS",IF(EXACT(J111,"NO"),"STOP - RESEARCH NOT JUSTIFIED",IF(OR(N111&lt;&gt;"VALID",O111&lt;&gt;"VALID",P111&lt;&gt;"VALID",Y111&lt;&gt;"VALID",AH111&lt;&gt;"VALID",AT111&lt;&gt;"VALID",EXACT(J111,"UNCLEAR"),X111&lt;&gt;"YES"),"REPAIR CANVAS","READY TO RESEARCH"))))</x:f>
      </x:c>
      <x:c r="U111" s="24" t="str">
        <x:f>IF(A111="","",IF(T111="READY TO RESEARCH","Freeze this Decision Contract, then conduct the Evidence Audit.",IF(T111="STOP - RESEARCH NOT JUSTIFIED","State the real purpose of the work or reopen the decision before competitor research.","Repair the named controls before collecting competitor evidence.")))</x:f>
      </x:c>
      <x:c r="V111" s="24" t="str">
        <x:f>IF(A111="","",IF(T111="READY TO RESEARCH","Decision ID "&amp;A111&amp;". By "&amp;TEXT(C111,"yyyy-mm-dd")&amp;", "&amp;B111&amp;" will decide whether to "&amp;D111&amp;" for "&amp;E111&amp;", within "&amp;F111&amp;" and "&amp;G111&amp;". Permitted alternative universe: "&amp;AA111&amp;". Explicit exclusions: "&amp;H111&amp;". Material criteria: "&amp;AB111&amp;". Hard constraints: "&amp;Z111&amp;". Evidence threshold: "&amp;I111&amp;IF(EXACT(I111,"CUSTOM")," - "&amp;W111,"")&amp;". Evidence may change: "&amp;K111&amp;". Reopen if "&amp;L111&amp;".","NOT READY - complete or repair the governed canvas before handoff."))</x:f>
      </x:c>
      <x:c r="W111" s="18"/>
      <x:c r="X111" s="18"/>
      <x:c r="Y111" s="24" t="str">
        <x:f>IF(A111="","",IF(OR(EXACT(X111,"YES"),EXACT(X111,"NO")),"VALID","INVALID - QUALITY TOKEN"))</x:f>
      </x:c>
      <x:c r="Z111" s="18"/>
      <x:c r="AA111" s="18" t="str">
        <x:f>IF(A111="","",IF(AT111&lt;&gt;"VALID","NOT READY - ALTERNATIVES",IF(AO111=1,"DIRECT","")&amp;IF(AP111=1,IF(AO111=1,"; ","")&amp;"ADJACENT","")&amp;IF(AQ111=1,IF(SUM(AO111:AP111)&gt;0,"; ","")&amp;"SUBSTITUTE / SERVICE","")&amp;IF(AR111=1,IF(SUM(AO111:AQ111)&gt;0,"; ","")&amp;"INTERNAL BUILD","")&amp;IF(AS111=1,IF(SUM(AO111:AR111)&gt;0,"; ","")&amp;"STATUS QUO","")))</x:f>
      </x:c>
      <x:c r="AB111" s="18" t="str">
        <x:f>IF(A111="","",IF(AH111&lt;&gt;"VALID","NOT READY - CRITERIA",AC111&amp;"; "&amp;AD111&amp;"; "&amp;AE111&amp;IF(AF111&lt;&gt;"","; "&amp;AF111,"")&amp;IF(AG111&lt;&gt;"","; "&amp;AG111,"")))</x:f>
      </x:c>
      <x:c r="AC111" s="18"/>
      <x:c r="AD111" s="18"/>
      <x:c r="AE111" s="18"/>
      <x:c r="AF111" s="18"/>
      <x:c r="AG111" s="18"/>
      <x:c r="AH111" s="24" t="str">
        <x:f>IF(A111="","",IF(AND(AI111&gt;=3,AI111&lt;=5,AJ111&lt;&gt;"",AK111&lt;&gt;"",AL111&lt;&gt;"",S111=AI111,COUNTIF($AJ111:$AN111,AJ111)=1,COUNTIF($AJ111:$AN111,AK111)=1,COUNTIF($AJ111:$AN111,AL111)=1,IF(AM111="",TRUE,COUNTIF($AJ111:$AN111,AM111)=1),IF(AN111="",TRUE,COUNTIF($AJ111:$AN111,AN111)=1),COUNTIFS(CRITERIA!$B$6:$B$205,A111,CRITERIA!$M$6:$M$205,AJ111,CRITERIA!$G$6:$G$205,"YES",CRITERIA!$L$6:$L$205,"VALID")=1,COUNTIFS(CRITERIA!$B$6:$B$205,A111,CRITERIA!$M$6:$M$205,AK111,CRITERIA!$G$6:$G$205,"YES",CRITERIA!$L$6:$L$205,"VALID")=1,COUNTIFS(CRITERIA!$B$6:$B$205,A111,CRITERIA!$M$6:$M$205,AL111,CRITERIA!$G$6:$G$205,"YES",CRITERIA!$L$6:$L$205,"VALID")=1,IF(AM111="",TRUE,COUNTIFS(CRITERIA!$B$6:$B$205,A111,CRITERIA!$M$6:$M$205,AM111,CRITERIA!$G$6:$G$205,"YES",CRITERIA!$L$6:$L$205,"VALID")=1),IF(AN111="",TRUE,COUNTIFS(CRITERIA!$B$6:$B$205,A111,CRITERIA!$M$6:$M$205,AN111,CRITERIA!$G$6:$G$205,"YES",CRITERIA!$L$6:$L$205,"VALID")=1)),"VALID","INVALID - CRITERIA PARITY"))</x:f>
      </x:c>
      <x:c r="AI111" s="24" t="n">
        <x:f>IF(AC111&lt;&gt;"",1,0)+IF(AD111&lt;&gt;"",1,0)+IF(AE111&lt;&gt;"",1,0)+IF(AF111&lt;&gt;"",1,0)+IF(AG111&lt;&gt;"",1,0)</x:f>
        <x:v>0</x:v>
      </x:c>
      <x:c r="AJ111" s="24" t="str">
        <x:f>IF(AC111="","",UPPER(TRIM(AC111)))</x:f>
      </x:c>
      <x:c r="AK111" s="24" t="str">
        <x:f>IF(AD111="","",UPPER(TRIM(AD111)))</x:f>
      </x:c>
      <x:c r="AL111" s="24" t="str">
        <x:f>IF(AE111="","",UPPER(TRIM(AE111)))</x:f>
      </x:c>
      <x:c r="AM111" s="24" t="str">
        <x:f>IF(AF111="","",UPPER(TRIM(AF111)))</x:f>
      </x:c>
      <x:c r="AN111" s="24" t="str">
        <x:f>IF(AG111="","",UPPER(TRIM(AG111)))</x:f>
      </x:c>
      <x:c r="AO111" s="24" t="str">
        <x:f>IF(A111="","",IF(COUNTIFS(ALTERNATIVES!$B$6:$B$205,A111,ALTERNATIVES!$C$6:$C$205,"DIRECT",ALTERNATIVES!$H$6:$H$205,"VALID")&gt;0,1,0))</x:f>
      </x:c>
      <x:c r="AP111" s="24" t="str">
        <x:f>IF(A111="","",IF(COUNTIFS(ALTERNATIVES!$B$6:$B$205,A111,ALTERNATIVES!$C$6:$C$205,"ADJACENT",ALTERNATIVES!$H$6:$H$205,"VALID")&gt;0,1,0))</x:f>
      </x:c>
      <x:c r="AQ111" s="24" t="str">
        <x:f>IF(A111="","",IF(COUNTIFS(ALTERNATIVES!$B$6:$B$205,A111,ALTERNATIVES!$C$6:$C$205,"SUBSTITUTE / SERVICE",ALTERNATIVES!$H$6:$H$205,"VALID")&gt;0,1,0))</x:f>
      </x:c>
      <x:c r="AR111" s="24" t="str">
        <x:f>IF(A111="","",IF(COUNTIFS(ALTERNATIVES!$B$6:$B$205,A111,ALTERNATIVES!$C$6:$C$205,"INTERNAL BUILD",ALTERNATIVES!$H$6:$H$205,"VALID")&gt;0,1,0))</x:f>
      </x:c>
      <x:c r="AS111" s="24" t="str">
        <x:f>IF(A111="","",IF(COUNTIFS(ALTERNATIVES!$B$6:$B$205,A111,ALTERNATIVES!$C$6:$C$205,"STATUS QUO",ALTERNATIVES!$H$6:$H$205,"VALID")&gt;0,1,0))</x:f>
      </x:c>
      <x:c r="AT111" s="24" t="str">
        <x:f>IF(A111="","",IF(R111&gt;=2,"VALID","INVALID - ALTERNATIVE DIVERSITY"))</x:f>
      </x:c>
    </x:row>
    <x:row r="112">
      <x:c r="A112" s="18"/>
      <x:c r="B112" s="18"/>
      <x:c r="C112" s="32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24" t="str">
        <x:f>IF(A112="","",IF(COUNTIF($A$6:$A$205,A112)=1,"VALID","INVALID - DUPLICATE DECISION ID"))</x:f>
      </x:c>
      <x:c r="O112" s="24" t="str">
        <x:f>IF(A112="","",IF(AND(B112&lt;&gt;"",C112&lt;&gt;"",D112&lt;&gt;"",E112&lt;&gt;"",F112&lt;&gt;"",G112&lt;&gt;"",H112&lt;&gt;"",K112&lt;&gt;"",L112&lt;&gt;"",M112&lt;&gt;"",Z112&lt;&gt;"",AC112&lt;&gt;"",AD112&lt;&gt;"",AE112&lt;&gt;""),"VALID","INVALID - REQUIRED FIELD"))</x:f>
      </x:c>
      <x:c r="P112" s="24" t="str">
        <x:f>IF(A112="","",IF(AND(OR(EXACT(I112,"CURRENT ATTRIBUTABLE OBSERVED"),EXACT(I112,"CURRENT ATTRIBUTABLE MIXED"),EXACT(I112,"CUSTOM")),IF(EXACT(I112,"CUSTOM"),W112&lt;&gt;"",TRUE)),"VALID","INVALID - EVIDENCE TOKEN / CUSTOM RULE"))</x:f>
      </x:c>
      <x:c r="Q112" s="24" t="str">
        <x:f>IF(A112="","",IF(OR(EXACT(J112,"YES"),EXACT(J112,"UNCLEAR"),EXACT(J112,"NO")),"VALID","INVALID - ACTION TOKEN"))</x:f>
      </x:c>
      <x:c r="R112" s="24" t="str">
        <x:f>IF(A112="","",SUM(AO112:AS112))</x:f>
      </x:c>
      <x:c r="S112" s="24" t="str">
        <x:f>IF(A112="","",COUNTIFS(CRITERIA!$B$6:$B$205,A112,CRITERIA!$G$6:$G$205,"YES",CRITERIA!$L$6:$L$205,"VALID"))</x:f>
      </x:c>
      <x:c r="T112" s="24" t="str">
        <x:f>IF(A112="","",IF(Q112&lt;&gt;"VALID","REPAIR CANVAS",IF(EXACT(J112,"NO"),"STOP - RESEARCH NOT JUSTIFIED",IF(OR(N112&lt;&gt;"VALID",O112&lt;&gt;"VALID",P112&lt;&gt;"VALID",Y112&lt;&gt;"VALID",AH112&lt;&gt;"VALID",AT112&lt;&gt;"VALID",EXACT(J112,"UNCLEAR"),X112&lt;&gt;"YES"),"REPAIR CANVAS","READY TO RESEARCH"))))</x:f>
      </x:c>
      <x:c r="U112" s="24" t="str">
        <x:f>IF(A112="","",IF(T112="READY TO RESEARCH","Freeze this Decision Contract, then conduct the Evidence Audit.",IF(T112="STOP - RESEARCH NOT JUSTIFIED","State the real purpose of the work or reopen the decision before competitor research.","Repair the named controls before collecting competitor evidence.")))</x:f>
      </x:c>
      <x:c r="V112" s="24" t="str">
        <x:f>IF(A112="","",IF(T112="READY TO RESEARCH","Decision ID "&amp;A112&amp;". By "&amp;TEXT(C112,"yyyy-mm-dd")&amp;", "&amp;B112&amp;" will decide whether to "&amp;D112&amp;" for "&amp;E112&amp;", within "&amp;F112&amp;" and "&amp;G112&amp;". Permitted alternative universe: "&amp;AA112&amp;". Explicit exclusions: "&amp;H112&amp;". Material criteria: "&amp;AB112&amp;". Hard constraints: "&amp;Z112&amp;". Evidence threshold: "&amp;I112&amp;IF(EXACT(I112,"CUSTOM")," - "&amp;W112,"")&amp;". Evidence may change: "&amp;K112&amp;". Reopen if "&amp;L112&amp;".","NOT READY - complete or repair the governed canvas before handoff."))</x:f>
      </x:c>
      <x:c r="W112" s="18"/>
      <x:c r="X112" s="18"/>
      <x:c r="Y112" s="24" t="str">
        <x:f>IF(A112="","",IF(OR(EXACT(X112,"YES"),EXACT(X112,"NO")),"VALID","INVALID - QUALITY TOKEN"))</x:f>
      </x:c>
      <x:c r="Z112" s="18"/>
      <x:c r="AA112" s="18" t="str">
        <x:f>IF(A112="","",IF(AT112&lt;&gt;"VALID","NOT READY - ALTERNATIVES",IF(AO112=1,"DIRECT","")&amp;IF(AP112=1,IF(AO112=1,"; ","")&amp;"ADJACENT","")&amp;IF(AQ112=1,IF(SUM(AO112:AP112)&gt;0,"; ","")&amp;"SUBSTITUTE / SERVICE","")&amp;IF(AR112=1,IF(SUM(AO112:AQ112)&gt;0,"; ","")&amp;"INTERNAL BUILD","")&amp;IF(AS112=1,IF(SUM(AO112:AR112)&gt;0,"; ","")&amp;"STATUS QUO","")))</x:f>
      </x:c>
      <x:c r="AB112" s="18" t="str">
        <x:f>IF(A112="","",IF(AH112&lt;&gt;"VALID","NOT READY - CRITERIA",AC112&amp;"; "&amp;AD112&amp;"; "&amp;AE112&amp;IF(AF112&lt;&gt;"","; "&amp;AF112,"")&amp;IF(AG112&lt;&gt;"","; "&amp;AG112,"")))</x:f>
      </x:c>
      <x:c r="AC112" s="18"/>
      <x:c r="AD112" s="18"/>
      <x:c r="AE112" s="18"/>
      <x:c r="AF112" s="18"/>
      <x:c r="AG112" s="18"/>
      <x:c r="AH112" s="24" t="str">
        <x:f>IF(A112="","",IF(AND(AI112&gt;=3,AI112&lt;=5,AJ112&lt;&gt;"",AK112&lt;&gt;"",AL112&lt;&gt;"",S112=AI112,COUNTIF($AJ112:$AN112,AJ112)=1,COUNTIF($AJ112:$AN112,AK112)=1,COUNTIF($AJ112:$AN112,AL112)=1,IF(AM112="",TRUE,COUNTIF($AJ112:$AN112,AM112)=1),IF(AN112="",TRUE,COUNTIF($AJ112:$AN112,AN112)=1),COUNTIFS(CRITERIA!$B$6:$B$205,A112,CRITERIA!$M$6:$M$205,AJ112,CRITERIA!$G$6:$G$205,"YES",CRITERIA!$L$6:$L$205,"VALID")=1,COUNTIFS(CRITERIA!$B$6:$B$205,A112,CRITERIA!$M$6:$M$205,AK112,CRITERIA!$G$6:$G$205,"YES",CRITERIA!$L$6:$L$205,"VALID")=1,COUNTIFS(CRITERIA!$B$6:$B$205,A112,CRITERIA!$M$6:$M$205,AL112,CRITERIA!$G$6:$G$205,"YES",CRITERIA!$L$6:$L$205,"VALID")=1,IF(AM112="",TRUE,COUNTIFS(CRITERIA!$B$6:$B$205,A112,CRITERIA!$M$6:$M$205,AM112,CRITERIA!$G$6:$G$205,"YES",CRITERIA!$L$6:$L$205,"VALID")=1),IF(AN112="",TRUE,COUNTIFS(CRITERIA!$B$6:$B$205,A112,CRITERIA!$M$6:$M$205,AN112,CRITERIA!$G$6:$G$205,"YES",CRITERIA!$L$6:$L$205,"VALID")=1)),"VALID","INVALID - CRITERIA PARITY"))</x:f>
      </x:c>
      <x:c r="AI112" s="24" t="n">
        <x:f>IF(AC112&lt;&gt;"",1,0)+IF(AD112&lt;&gt;"",1,0)+IF(AE112&lt;&gt;"",1,0)+IF(AF112&lt;&gt;"",1,0)+IF(AG112&lt;&gt;"",1,0)</x:f>
        <x:v>0</x:v>
      </x:c>
      <x:c r="AJ112" s="24" t="str">
        <x:f>IF(AC112="","",UPPER(TRIM(AC112)))</x:f>
      </x:c>
      <x:c r="AK112" s="24" t="str">
        <x:f>IF(AD112="","",UPPER(TRIM(AD112)))</x:f>
      </x:c>
      <x:c r="AL112" s="24" t="str">
        <x:f>IF(AE112="","",UPPER(TRIM(AE112)))</x:f>
      </x:c>
      <x:c r="AM112" s="24" t="str">
        <x:f>IF(AF112="","",UPPER(TRIM(AF112)))</x:f>
      </x:c>
      <x:c r="AN112" s="24" t="str">
        <x:f>IF(AG112="","",UPPER(TRIM(AG112)))</x:f>
      </x:c>
      <x:c r="AO112" s="24" t="str">
        <x:f>IF(A112="","",IF(COUNTIFS(ALTERNATIVES!$B$6:$B$205,A112,ALTERNATIVES!$C$6:$C$205,"DIRECT",ALTERNATIVES!$H$6:$H$205,"VALID")&gt;0,1,0))</x:f>
      </x:c>
      <x:c r="AP112" s="24" t="str">
        <x:f>IF(A112="","",IF(COUNTIFS(ALTERNATIVES!$B$6:$B$205,A112,ALTERNATIVES!$C$6:$C$205,"ADJACENT",ALTERNATIVES!$H$6:$H$205,"VALID")&gt;0,1,0))</x:f>
      </x:c>
      <x:c r="AQ112" s="24" t="str">
        <x:f>IF(A112="","",IF(COUNTIFS(ALTERNATIVES!$B$6:$B$205,A112,ALTERNATIVES!$C$6:$C$205,"SUBSTITUTE / SERVICE",ALTERNATIVES!$H$6:$H$205,"VALID")&gt;0,1,0))</x:f>
      </x:c>
      <x:c r="AR112" s="24" t="str">
        <x:f>IF(A112="","",IF(COUNTIFS(ALTERNATIVES!$B$6:$B$205,A112,ALTERNATIVES!$C$6:$C$205,"INTERNAL BUILD",ALTERNATIVES!$H$6:$H$205,"VALID")&gt;0,1,0))</x:f>
      </x:c>
      <x:c r="AS112" s="24" t="str">
        <x:f>IF(A112="","",IF(COUNTIFS(ALTERNATIVES!$B$6:$B$205,A112,ALTERNATIVES!$C$6:$C$205,"STATUS QUO",ALTERNATIVES!$H$6:$H$205,"VALID")&gt;0,1,0))</x:f>
      </x:c>
      <x:c r="AT112" s="24" t="str">
        <x:f>IF(A112="","",IF(R112&gt;=2,"VALID","INVALID - ALTERNATIVE DIVERSITY"))</x:f>
      </x:c>
    </x:row>
    <x:row r="113">
      <x:c r="A113" s="18"/>
      <x:c r="B113" s="18"/>
      <x:c r="C113" s="32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24" t="str">
        <x:f>IF(A113="","",IF(COUNTIF($A$6:$A$205,A113)=1,"VALID","INVALID - DUPLICATE DECISION ID"))</x:f>
      </x:c>
      <x:c r="O113" s="24" t="str">
        <x:f>IF(A113="","",IF(AND(B113&lt;&gt;"",C113&lt;&gt;"",D113&lt;&gt;"",E113&lt;&gt;"",F113&lt;&gt;"",G113&lt;&gt;"",H113&lt;&gt;"",K113&lt;&gt;"",L113&lt;&gt;"",M113&lt;&gt;"",Z113&lt;&gt;"",AC113&lt;&gt;"",AD113&lt;&gt;"",AE113&lt;&gt;""),"VALID","INVALID - REQUIRED FIELD"))</x:f>
      </x:c>
      <x:c r="P113" s="24" t="str">
        <x:f>IF(A113="","",IF(AND(OR(EXACT(I113,"CURRENT ATTRIBUTABLE OBSERVED"),EXACT(I113,"CURRENT ATTRIBUTABLE MIXED"),EXACT(I113,"CUSTOM")),IF(EXACT(I113,"CUSTOM"),W113&lt;&gt;"",TRUE)),"VALID","INVALID - EVIDENCE TOKEN / CUSTOM RULE"))</x:f>
      </x:c>
      <x:c r="Q113" s="24" t="str">
        <x:f>IF(A113="","",IF(OR(EXACT(J113,"YES"),EXACT(J113,"UNCLEAR"),EXACT(J113,"NO")),"VALID","INVALID - ACTION TOKEN"))</x:f>
      </x:c>
      <x:c r="R113" s="24" t="str">
        <x:f>IF(A113="","",SUM(AO113:AS113))</x:f>
      </x:c>
      <x:c r="S113" s="24" t="str">
        <x:f>IF(A113="","",COUNTIFS(CRITERIA!$B$6:$B$205,A113,CRITERIA!$G$6:$G$205,"YES",CRITERIA!$L$6:$L$205,"VALID"))</x:f>
      </x:c>
      <x:c r="T113" s="24" t="str">
        <x:f>IF(A113="","",IF(Q113&lt;&gt;"VALID","REPAIR CANVAS",IF(EXACT(J113,"NO"),"STOP - RESEARCH NOT JUSTIFIED",IF(OR(N113&lt;&gt;"VALID",O113&lt;&gt;"VALID",P113&lt;&gt;"VALID",Y113&lt;&gt;"VALID",AH113&lt;&gt;"VALID",AT113&lt;&gt;"VALID",EXACT(J113,"UNCLEAR"),X113&lt;&gt;"YES"),"REPAIR CANVAS","READY TO RESEARCH"))))</x:f>
      </x:c>
      <x:c r="U113" s="24" t="str">
        <x:f>IF(A113="","",IF(T113="READY TO RESEARCH","Freeze this Decision Contract, then conduct the Evidence Audit.",IF(T113="STOP - RESEARCH NOT JUSTIFIED","State the real purpose of the work or reopen the decision before competitor research.","Repair the named controls before collecting competitor evidence.")))</x:f>
      </x:c>
      <x:c r="V113" s="24" t="str">
        <x:f>IF(A113="","",IF(T113="READY TO RESEARCH","Decision ID "&amp;A113&amp;". By "&amp;TEXT(C113,"yyyy-mm-dd")&amp;", "&amp;B113&amp;" will decide whether to "&amp;D113&amp;" for "&amp;E113&amp;", within "&amp;F113&amp;" and "&amp;G113&amp;". Permitted alternative universe: "&amp;AA113&amp;". Explicit exclusions: "&amp;H113&amp;". Material criteria: "&amp;AB113&amp;". Hard constraints: "&amp;Z113&amp;". Evidence threshold: "&amp;I113&amp;IF(EXACT(I113,"CUSTOM")," - "&amp;W113,"")&amp;". Evidence may change: "&amp;K113&amp;". Reopen if "&amp;L113&amp;".","NOT READY - complete or repair the governed canvas before handoff."))</x:f>
      </x:c>
      <x:c r="W113" s="18"/>
      <x:c r="X113" s="18"/>
      <x:c r="Y113" s="24" t="str">
        <x:f>IF(A113="","",IF(OR(EXACT(X113,"YES"),EXACT(X113,"NO")),"VALID","INVALID - QUALITY TOKEN"))</x:f>
      </x:c>
      <x:c r="Z113" s="18"/>
      <x:c r="AA113" s="18" t="str">
        <x:f>IF(A113="","",IF(AT113&lt;&gt;"VALID","NOT READY - ALTERNATIVES",IF(AO113=1,"DIRECT","")&amp;IF(AP113=1,IF(AO113=1,"; ","")&amp;"ADJACENT","")&amp;IF(AQ113=1,IF(SUM(AO113:AP113)&gt;0,"; ","")&amp;"SUBSTITUTE / SERVICE","")&amp;IF(AR113=1,IF(SUM(AO113:AQ113)&gt;0,"; ","")&amp;"INTERNAL BUILD","")&amp;IF(AS113=1,IF(SUM(AO113:AR113)&gt;0,"; ","")&amp;"STATUS QUO","")))</x:f>
      </x:c>
      <x:c r="AB113" s="18" t="str">
        <x:f>IF(A113="","",IF(AH113&lt;&gt;"VALID","NOT READY - CRITERIA",AC113&amp;"; "&amp;AD113&amp;"; "&amp;AE113&amp;IF(AF113&lt;&gt;"","; "&amp;AF113,"")&amp;IF(AG113&lt;&gt;"","; "&amp;AG113,"")))</x:f>
      </x:c>
      <x:c r="AC113" s="18"/>
      <x:c r="AD113" s="18"/>
      <x:c r="AE113" s="18"/>
      <x:c r="AF113" s="18"/>
      <x:c r="AG113" s="18"/>
      <x:c r="AH113" s="24" t="str">
        <x:f>IF(A113="","",IF(AND(AI113&gt;=3,AI113&lt;=5,AJ113&lt;&gt;"",AK113&lt;&gt;"",AL113&lt;&gt;"",S113=AI113,COUNTIF($AJ113:$AN113,AJ113)=1,COUNTIF($AJ113:$AN113,AK113)=1,COUNTIF($AJ113:$AN113,AL113)=1,IF(AM113="",TRUE,COUNTIF($AJ113:$AN113,AM113)=1),IF(AN113="",TRUE,COUNTIF($AJ113:$AN113,AN113)=1),COUNTIFS(CRITERIA!$B$6:$B$205,A113,CRITERIA!$M$6:$M$205,AJ113,CRITERIA!$G$6:$G$205,"YES",CRITERIA!$L$6:$L$205,"VALID")=1,COUNTIFS(CRITERIA!$B$6:$B$205,A113,CRITERIA!$M$6:$M$205,AK113,CRITERIA!$G$6:$G$205,"YES",CRITERIA!$L$6:$L$205,"VALID")=1,COUNTIFS(CRITERIA!$B$6:$B$205,A113,CRITERIA!$M$6:$M$205,AL113,CRITERIA!$G$6:$G$205,"YES",CRITERIA!$L$6:$L$205,"VALID")=1,IF(AM113="",TRUE,COUNTIFS(CRITERIA!$B$6:$B$205,A113,CRITERIA!$M$6:$M$205,AM113,CRITERIA!$G$6:$G$205,"YES",CRITERIA!$L$6:$L$205,"VALID")=1),IF(AN113="",TRUE,COUNTIFS(CRITERIA!$B$6:$B$205,A113,CRITERIA!$M$6:$M$205,AN113,CRITERIA!$G$6:$G$205,"YES",CRITERIA!$L$6:$L$205,"VALID")=1)),"VALID","INVALID - CRITERIA PARITY"))</x:f>
      </x:c>
      <x:c r="AI113" s="24" t="n">
        <x:f>IF(AC113&lt;&gt;"",1,0)+IF(AD113&lt;&gt;"",1,0)+IF(AE113&lt;&gt;"",1,0)+IF(AF113&lt;&gt;"",1,0)+IF(AG113&lt;&gt;"",1,0)</x:f>
        <x:v>0</x:v>
      </x:c>
      <x:c r="AJ113" s="24" t="str">
        <x:f>IF(AC113="","",UPPER(TRIM(AC113)))</x:f>
      </x:c>
      <x:c r="AK113" s="24" t="str">
        <x:f>IF(AD113="","",UPPER(TRIM(AD113)))</x:f>
      </x:c>
      <x:c r="AL113" s="24" t="str">
        <x:f>IF(AE113="","",UPPER(TRIM(AE113)))</x:f>
      </x:c>
      <x:c r="AM113" s="24" t="str">
        <x:f>IF(AF113="","",UPPER(TRIM(AF113)))</x:f>
      </x:c>
      <x:c r="AN113" s="24" t="str">
        <x:f>IF(AG113="","",UPPER(TRIM(AG113)))</x:f>
      </x:c>
      <x:c r="AO113" s="24" t="str">
        <x:f>IF(A113="","",IF(COUNTIFS(ALTERNATIVES!$B$6:$B$205,A113,ALTERNATIVES!$C$6:$C$205,"DIRECT",ALTERNATIVES!$H$6:$H$205,"VALID")&gt;0,1,0))</x:f>
      </x:c>
      <x:c r="AP113" s="24" t="str">
        <x:f>IF(A113="","",IF(COUNTIFS(ALTERNATIVES!$B$6:$B$205,A113,ALTERNATIVES!$C$6:$C$205,"ADJACENT",ALTERNATIVES!$H$6:$H$205,"VALID")&gt;0,1,0))</x:f>
      </x:c>
      <x:c r="AQ113" s="24" t="str">
        <x:f>IF(A113="","",IF(COUNTIFS(ALTERNATIVES!$B$6:$B$205,A113,ALTERNATIVES!$C$6:$C$205,"SUBSTITUTE / SERVICE",ALTERNATIVES!$H$6:$H$205,"VALID")&gt;0,1,0))</x:f>
      </x:c>
      <x:c r="AR113" s="24" t="str">
        <x:f>IF(A113="","",IF(COUNTIFS(ALTERNATIVES!$B$6:$B$205,A113,ALTERNATIVES!$C$6:$C$205,"INTERNAL BUILD",ALTERNATIVES!$H$6:$H$205,"VALID")&gt;0,1,0))</x:f>
      </x:c>
      <x:c r="AS113" s="24" t="str">
        <x:f>IF(A113="","",IF(COUNTIFS(ALTERNATIVES!$B$6:$B$205,A113,ALTERNATIVES!$C$6:$C$205,"STATUS QUO",ALTERNATIVES!$H$6:$H$205,"VALID")&gt;0,1,0))</x:f>
      </x:c>
      <x:c r="AT113" s="24" t="str">
        <x:f>IF(A113="","",IF(R113&gt;=2,"VALID","INVALID - ALTERNATIVE DIVERSITY"))</x:f>
      </x:c>
    </x:row>
    <x:row r="114">
      <x:c r="A114" s="18"/>
      <x:c r="B114" s="18"/>
      <x:c r="C114" s="32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24" t="str">
        <x:f>IF(A114="","",IF(COUNTIF($A$6:$A$205,A114)=1,"VALID","INVALID - DUPLICATE DECISION ID"))</x:f>
      </x:c>
      <x:c r="O114" s="24" t="str">
        <x:f>IF(A114="","",IF(AND(B114&lt;&gt;"",C114&lt;&gt;"",D114&lt;&gt;"",E114&lt;&gt;"",F114&lt;&gt;"",G114&lt;&gt;"",H114&lt;&gt;"",K114&lt;&gt;"",L114&lt;&gt;"",M114&lt;&gt;"",Z114&lt;&gt;"",AC114&lt;&gt;"",AD114&lt;&gt;"",AE114&lt;&gt;""),"VALID","INVALID - REQUIRED FIELD"))</x:f>
      </x:c>
      <x:c r="P114" s="24" t="str">
        <x:f>IF(A114="","",IF(AND(OR(EXACT(I114,"CURRENT ATTRIBUTABLE OBSERVED"),EXACT(I114,"CURRENT ATTRIBUTABLE MIXED"),EXACT(I114,"CUSTOM")),IF(EXACT(I114,"CUSTOM"),W114&lt;&gt;"",TRUE)),"VALID","INVALID - EVIDENCE TOKEN / CUSTOM RULE"))</x:f>
      </x:c>
      <x:c r="Q114" s="24" t="str">
        <x:f>IF(A114="","",IF(OR(EXACT(J114,"YES"),EXACT(J114,"UNCLEAR"),EXACT(J114,"NO")),"VALID","INVALID - ACTION TOKEN"))</x:f>
      </x:c>
      <x:c r="R114" s="24" t="str">
        <x:f>IF(A114="","",SUM(AO114:AS114))</x:f>
      </x:c>
      <x:c r="S114" s="24" t="str">
        <x:f>IF(A114="","",COUNTIFS(CRITERIA!$B$6:$B$205,A114,CRITERIA!$G$6:$G$205,"YES",CRITERIA!$L$6:$L$205,"VALID"))</x:f>
      </x:c>
      <x:c r="T114" s="24" t="str">
        <x:f>IF(A114="","",IF(Q114&lt;&gt;"VALID","REPAIR CANVAS",IF(EXACT(J114,"NO"),"STOP - RESEARCH NOT JUSTIFIED",IF(OR(N114&lt;&gt;"VALID",O114&lt;&gt;"VALID",P114&lt;&gt;"VALID",Y114&lt;&gt;"VALID",AH114&lt;&gt;"VALID",AT114&lt;&gt;"VALID",EXACT(J114,"UNCLEAR"),X114&lt;&gt;"YES"),"REPAIR CANVAS","READY TO RESEARCH"))))</x:f>
      </x:c>
      <x:c r="U114" s="24" t="str">
        <x:f>IF(A114="","",IF(T114="READY TO RESEARCH","Freeze this Decision Contract, then conduct the Evidence Audit.",IF(T114="STOP - RESEARCH NOT JUSTIFIED","State the real purpose of the work or reopen the decision before competitor research.","Repair the named controls before collecting competitor evidence.")))</x:f>
      </x:c>
      <x:c r="V114" s="24" t="str">
        <x:f>IF(A114="","",IF(T114="READY TO RESEARCH","Decision ID "&amp;A114&amp;". By "&amp;TEXT(C114,"yyyy-mm-dd")&amp;", "&amp;B114&amp;" will decide whether to "&amp;D114&amp;" for "&amp;E114&amp;", within "&amp;F114&amp;" and "&amp;G114&amp;". Permitted alternative universe: "&amp;AA114&amp;". Explicit exclusions: "&amp;H114&amp;". Material criteria: "&amp;AB114&amp;". Hard constraints: "&amp;Z114&amp;". Evidence threshold: "&amp;I114&amp;IF(EXACT(I114,"CUSTOM")," - "&amp;W114,"")&amp;". Evidence may change: "&amp;K114&amp;". Reopen if "&amp;L114&amp;".","NOT READY - complete or repair the governed canvas before handoff."))</x:f>
      </x:c>
      <x:c r="W114" s="18"/>
      <x:c r="X114" s="18"/>
      <x:c r="Y114" s="24" t="str">
        <x:f>IF(A114="","",IF(OR(EXACT(X114,"YES"),EXACT(X114,"NO")),"VALID","INVALID - QUALITY TOKEN"))</x:f>
      </x:c>
      <x:c r="Z114" s="18"/>
      <x:c r="AA114" s="18" t="str">
        <x:f>IF(A114="","",IF(AT114&lt;&gt;"VALID","NOT READY - ALTERNATIVES",IF(AO114=1,"DIRECT","")&amp;IF(AP114=1,IF(AO114=1,"; ","")&amp;"ADJACENT","")&amp;IF(AQ114=1,IF(SUM(AO114:AP114)&gt;0,"; ","")&amp;"SUBSTITUTE / SERVICE","")&amp;IF(AR114=1,IF(SUM(AO114:AQ114)&gt;0,"; ","")&amp;"INTERNAL BUILD","")&amp;IF(AS114=1,IF(SUM(AO114:AR114)&gt;0,"; ","")&amp;"STATUS QUO","")))</x:f>
      </x:c>
      <x:c r="AB114" s="18" t="str">
        <x:f>IF(A114="","",IF(AH114&lt;&gt;"VALID","NOT READY - CRITERIA",AC114&amp;"; "&amp;AD114&amp;"; "&amp;AE114&amp;IF(AF114&lt;&gt;"","; "&amp;AF114,"")&amp;IF(AG114&lt;&gt;"","; "&amp;AG114,"")))</x:f>
      </x:c>
      <x:c r="AC114" s="18"/>
      <x:c r="AD114" s="18"/>
      <x:c r="AE114" s="18"/>
      <x:c r="AF114" s="18"/>
      <x:c r="AG114" s="18"/>
      <x:c r="AH114" s="24" t="str">
        <x:f>IF(A114="","",IF(AND(AI114&gt;=3,AI114&lt;=5,AJ114&lt;&gt;"",AK114&lt;&gt;"",AL114&lt;&gt;"",S114=AI114,COUNTIF($AJ114:$AN114,AJ114)=1,COUNTIF($AJ114:$AN114,AK114)=1,COUNTIF($AJ114:$AN114,AL114)=1,IF(AM114="",TRUE,COUNTIF($AJ114:$AN114,AM114)=1),IF(AN114="",TRUE,COUNTIF($AJ114:$AN114,AN114)=1),COUNTIFS(CRITERIA!$B$6:$B$205,A114,CRITERIA!$M$6:$M$205,AJ114,CRITERIA!$G$6:$G$205,"YES",CRITERIA!$L$6:$L$205,"VALID")=1,COUNTIFS(CRITERIA!$B$6:$B$205,A114,CRITERIA!$M$6:$M$205,AK114,CRITERIA!$G$6:$G$205,"YES",CRITERIA!$L$6:$L$205,"VALID")=1,COUNTIFS(CRITERIA!$B$6:$B$205,A114,CRITERIA!$M$6:$M$205,AL114,CRITERIA!$G$6:$G$205,"YES",CRITERIA!$L$6:$L$205,"VALID")=1,IF(AM114="",TRUE,COUNTIFS(CRITERIA!$B$6:$B$205,A114,CRITERIA!$M$6:$M$205,AM114,CRITERIA!$G$6:$G$205,"YES",CRITERIA!$L$6:$L$205,"VALID")=1),IF(AN114="",TRUE,COUNTIFS(CRITERIA!$B$6:$B$205,A114,CRITERIA!$M$6:$M$205,AN114,CRITERIA!$G$6:$G$205,"YES",CRITERIA!$L$6:$L$205,"VALID")=1)),"VALID","INVALID - CRITERIA PARITY"))</x:f>
      </x:c>
      <x:c r="AI114" s="24" t="n">
        <x:f>IF(AC114&lt;&gt;"",1,0)+IF(AD114&lt;&gt;"",1,0)+IF(AE114&lt;&gt;"",1,0)+IF(AF114&lt;&gt;"",1,0)+IF(AG114&lt;&gt;"",1,0)</x:f>
        <x:v>0</x:v>
      </x:c>
      <x:c r="AJ114" s="24" t="str">
        <x:f>IF(AC114="","",UPPER(TRIM(AC114)))</x:f>
      </x:c>
      <x:c r="AK114" s="24" t="str">
        <x:f>IF(AD114="","",UPPER(TRIM(AD114)))</x:f>
      </x:c>
      <x:c r="AL114" s="24" t="str">
        <x:f>IF(AE114="","",UPPER(TRIM(AE114)))</x:f>
      </x:c>
      <x:c r="AM114" s="24" t="str">
        <x:f>IF(AF114="","",UPPER(TRIM(AF114)))</x:f>
      </x:c>
      <x:c r="AN114" s="24" t="str">
        <x:f>IF(AG114="","",UPPER(TRIM(AG114)))</x:f>
      </x:c>
      <x:c r="AO114" s="24" t="str">
        <x:f>IF(A114="","",IF(COUNTIFS(ALTERNATIVES!$B$6:$B$205,A114,ALTERNATIVES!$C$6:$C$205,"DIRECT",ALTERNATIVES!$H$6:$H$205,"VALID")&gt;0,1,0))</x:f>
      </x:c>
      <x:c r="AP114" s="24" t="str">
        <x:f>IF(A114="","",IF(COUNTIFS(ALTERNATIVES!$B$6:$B$205,A114,ALTERNATIVES!$C$6:$C$205,"ADJACENT",ALTERNATIVES!$H$6:$H$205,"VALID")&gt;0,1,0))</x:f>
      </x:c>
      <x:c r="AQ114" s="24" t="str">
        <x:f>IF(A114="","",IF(COUNTIFS(ALTERNATIVES!$B$6:$B$205,A114,ALTERNATIVES!$C$6:$C$205,"SUBSTITUTE / SERVICE",ALTERNATIVES!$H$6:$H$205,"VALID")&gt;0,1,0))</x:f>
      </x:c>
      <x:c r="AR114" s="24" t="str">
        <x:f>IF(A114="","",IF(COUNTIFS(ALTERNATIVES!$B$6:$B$205,A114,ALTERNATIVES!$C$6:$C$205,"INTERNAL BUILD",ALTERNATIVES!$H$6:$H$205,"VALID")&gt;0,1,0))</x:f>
      </x:c>
      <x:c r="AS114" s="24" t="str">
        <x:f>IF(A114="","",IF(COUNTIFS(ALTERNATIVES!$B$6:$B$205,A114,ALTERNATIVES!$C$6:$C$205,"STATUS QUO",ALTERNATIVES!$H$6:$H$205,"VALID")&gt;0,1,0))</x:f>
      </x:c>
      <x:c r="AT114" s="24" t="str">
        <x:f>IF(A114="","",IF(R114&gt;=2,"VALID","INVALID - ALTERNATIVE DIVERSITY"))</x:f>
      </x:c>
    </x:row>
    <x:row r="115">
      <x:c r="A115" s="18"/>
      <x:c r="B115" s="18"/>
      <x:c r="C115" s="32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24" t="str">
        <x:f>IF(A115="","",IF(COUNTIF($A$6:$A$205,A115)=1,"VALID","INVALID - DUPLICATE DECISION ID"))</x:f>
      </x:c>
      <x:c r="O115" s="24" t="str">
        <x:f>IF(A115="","",IF(AND(B115&lt;&gt;"",C115&lt;&gt;"",D115&lt;&gt;"",E115&lt;&gt;"",F115&lt;&gt;"",G115&lt;&gt;"",H115&lt;&gt;"",K115&lt;&gt;"",L115&lt;&gt;"",M115&lt;&gt;"",Z115&lt;&gt;"",AC115&lt;&gt;"",AD115&lt;&gt;"",AE115&lt;&gt;""),"VALID","INVALID - REQUIRED FIELD"))</x:f>
      </x:c>
      <x:c r="P115" s="24" t="str">
        <x:f>IF(A115="","",IF(AND(OR(EXACT(I115,"CURRENT ATTRIBUTABLE OBSERVED"),EXACT(I115,"CURRENT ATTRIBUTABLE MIXED"),EXACT(I115,"CUSTOM")),IF(EXACT(I115,"CUSTOM"),W115&lt;&gt;"",TRUE)),"VALID","INVALID - EVIDENCE TOKEN / CUSTOM RULE"))</x:f>
      </x:c>
      <x:c r="Q115" s="24" t="str">
        <x:f>IF(A115="","",IF(OR(EXACT(J115,"YES"),EXACT(J115,"UNCLEAR"),EXACT(J115,"NO")),"VALID","INVALID - ACTION TOKEN"))</x:f>
      </x:c>
      <x:c r="R115" s="24" t="str">
        <x:f>IF(A115="","",SUM(AO115:AS115))</x:f>
      </x:c>
      <x:c r="S115" s="24" t="str">
        <x:f>IF(A115="","",COUNTIFS(CRITERIA!$B$6:$B$205,A115,CRITERIA!$G$6:$G$205,"YES",CRITERIA!$L$6:$L$205,"VALID"))</x:f>
      </x:c>
      <x:c r="T115" s="24" t="str">
        <x:f>IF(A115="","",IF(Q115&lt;&gt;"VALID","REPAIR CANVAS",IF(EXACT(J115,"NO"),"STOP - RESEARCH NOT JUSTIFIED",IF(OR(N115&lt;&gt;"VALID",O115&lt;&gt;"VALID",P115&lt;&gt;"VALID",Y115&lt;&gt;"VALID",AH115&lt;&gt;"VALID",AT115&lt;&gt;"VALID",EXACT(J115,"UNCLEAR"),X115&lt;&gt;"YES"),"REPAIR CANVAS","READY TO RESEARCH"))))</x:f>
      </x:c>
      <x:c r="U115" s="24" t="str">
        <x:f>IF(A115="","",IF(T115="READY TO RESEARCH","Freeze this Decision Contract, then conduct the Evidence Audit.",IF(T115="STOP - RESEARCH NOT JUSTIFIED","State the real purpose of the work or reopen the decision before competitor research.","Repair the named controls before collecting competitor evidence.")))</x:f>
      </x:c>
      <x:c r="V115" s="24" t="str">
        <x:f>IF(A115="","",IF(T115="READY TO RESEARCH","Decision ID "&amp;A115&amp;". By "&amp;TEXT(C115,"yyyy-mm-dd")&amp;", "&amp;B115&amp;" will decide whether to "&amp;D115&amp;" for "&amp;E115&amp;", within "&amp;F115&amp;" and "&amp;G115&amp;". Permitted alternative universe: "&amp;AA115&amp;". Explicit exclusions: "&amp;H115&amp;". Material criteria: "&amp;AB115&amp;". Hard constraints: "&amp;Z115&amp;". Evidence threshold: "&amp;I115&amp;IF(EXACT(I115,"CUSTOM")," - "&amp;W115,"")&amp;". Evidence may change: "&amp;K115&amp;". Reopen if "&amp;L115&amp;".","NOT READY - complete or repair the governed canvas before handoff."))</x:f>
      </x:c>
      <x:c r="W115" s="18"/>
      <x:c r="X115" s="18"/>
      <x:c r="Y115" s="24" t="str">
        <x:f>IF(A115="","",IF(OR(EXACT(X115,"YES"),EXACT(X115,"NO")),"VALID","INVALID - QUALITY TOKEN"))</x:f>
      </x:c>
      <x:c r="Z115" s="18"/>
      <x:c r="AA115" s="18" t="str">
        <x:f>IF(A115="","",IF(AT115&lt;&gt;"VALID","NOT READY - ALTERNATIVES",IF(AO115=1,"DIRECT","")&amp;IF(AP115=1,IF(AO115=1,"; ","")&amp;"ADJACENT","")&amp;IF(AQ115=1,IF(SUM(AO115:AP115)&gt;0,"; ","")&amp;"SUBSTITUTE / SERVICE","")&amp;IF(AR115=1,IF(SUM(AO115:AQ115)&gt;0,"; ","")&amp;"INTERNAL BUILD","")&amp;IF(AS115=1,IF(SUM(AO115:AR115)&gt;0,"; ","")&amp;"STATUS QUO","")))</x:f>
      </x:c>
      <x:c r="AB115" s="18" t="str">
        <x:f>IF(A115="","",IF(AH115&lt;&gt;"VALID","NOT READY - CRITERIA",AC115&amp;"; "&amp;AD115&amp;"; "&amp;AE115&amp;IF(AF115&lt;&gt;"","; "&amp;AF115,"")&amp;IF(AG115&lt;&gt;"","; "&amp;AG115,"")))</x:f>
      </x:c>
      <x:c r="AC115" s="18"/>
      <x:c r="AD115" s="18"/>
      <x:c r="AE115" s="18"/>
      <x:c r="AF115" s="18"/>
      <x:c r="AG115" s="18"/>
      <x:c r="AH115" s="24" t="str">
        <x:f>IF(A115="","",IF(AND(AI115&gt;=3,AI115&lt;=5,AJ115&lt;&gt;"",AK115&lt;&gt;"",AL115&lt;&gt;"",S115=AI115,COUNTIF($AJ115:$AN115,AJ115)=1,COUNTIF($AJ115:$AN115,AK115)=1,COUNTIF($AJ115:$AN115,AL115)=1,IF(AM115="",TRUE,COUNTIF($AJ115:$AN115,AM115)=1),IF(AN115="",TRUE,COUNTIF($AJ115:$AN115,AN115)=1),COUNTIFS(CRITERIA!$B$6:$B$205,A115,CRITERIA!$M$6:$M$205,AJ115,CRITERIA!$G$6:$G$205,"YES",CRITERIA!$L$6:$L$205,"VALID")=1,COUNTIFS(CRITERIA!$B$6:$B$205,A115,CRITERIA!$M$6:$M$205,AK115,CRITERIA!$G$6:$G$205,"YES",CRITERIA!$L$6:$L$205,"VALID")=1,COUNTIFS(CRITERIA!$B$6:$B$205,A115,CRITERIA!$M$6:$M$205,AL115,CRITERIA!$G$6:$G$205,"YES",CRITERIA!$L$6:$L$205,"VALID")=1,IF(AM115="",TRUE,COUNTIFS(CRITERIA!$B$6:$B$205,A115,CRITERIA!$M$6:$M$205,AM115,CRITERIA!$G$6:$G$205,"YES",CRITERIA!$L$6:$L$205,"VALID")=1),IF(AN115="",TRUE,COUNTIFS(CRITERIA!$B$6:$B$205,A115,CRITERIA!$M$6:$M$205,AN115,CRITERIA!$G$6:$G$205,"YES",CRITERIA!$L$6:$L$205,"VALID")=1)),"VALID","INVALID - CRITERIA PARITY"))</x:f>
      </x:c>
      <x:c r="AI115" s="24" t="n">
        <x:f>IF(AC115&lt;&gt;"",1,0)+IF(AD115&lt;&gt;"",1,0)+IF(AE115&lt;&gt;"",1,0)+IF(AF115&lt;&gt;"",1,0)+IF(AG115&lt;&gt;"",1,0)</x:f>
        <x:v>0</x:v>
      </x:c>
      <x:c r="AJ115" s="24" t="str">
        <x:f>IF(AC115="","",UPPER(TRIM(AC115)))</x:f>
      </x:c>
      <x:c r="AK115" s="24" t="str">
        <x:f>IF(AD115="","",UPPER(TRIM(AD115)))</x:f>
      </x:c>
      <x:c r="AL115" s="24" t="str">
        <x:f>IF(AE115="","",UPPER(TRIM(AE115)))</x:f>
      </x:c>
      <x:c r="AM115" s="24" t="str">
        <x:f>IF(AF115="","",UPPER(TRIM(AF115)))</x:f>
      </x:c>
      <x:c r="AN115" s="24" t="str">
        <x:f>IF(AG115="","",UPPER(TRIM(AG115)))</x:f>
      </x:c>
      <x:c r="AO115" s="24" t="str">
        <x:f>IF(A115="","",IF(COUNTIFS(ALTERNATIVES!$B$6:$B$205,A115,ALTERNATIVES!$C$6:$C$205,"DIRECT",ALTERNATIVES!$H$6:$H$205,"VALID")&gt;0,1,0))</x:f>
      </x:c>
      <x:c r="AP115" s="24" t="str">
        <x:f>IF(A115="","",IF(COUNTIFS(ALTERNATIVES!$B$6:$B$205,A115,ALTERNATIVES!$C$6:$C$205,"ADJACENT",ALTERNATIVES!$H$6:$H$205,"VALID")&gt;0,1,0))</x:f>
      </x:c>
      <x:c r="AQ115" s="24" t="str">
        <x:f>IF(A115="","",IF(COUNTIFS(ALTERNATIVES!$B$6:$B$205,A115,ALTERNATIVES!$C$6:$C$205,"SUBSTITUTE / SERVICE",ALTERNATIVES!$H$6:$H$205,"VALID")&gt;0,1,0))</x:f>
      </x:c>
      <x:c r="AR115" s="24" t="str">
        <x:f>IF(A115="","",IF(COUNTIFS(ALTERNATIVES!$B$6:$B$205,A115,ALTERNATIVES!$C$6:$C$205,"INTERNAL BUILD",ALTERNATIVES!$H$6:$H$205,"VALID")&gt;0,1,0))</x:f>
      </x:c>
      <x:c r="AS115" s="24" t="str">
        <x:f>IF(A115="","",IF(COUNTIFS(ALTERNATIVES!$B$6:$B$205,A115,ALTERNATIVES!$C$6:$C$205,"STATUS QUO",ALTERNATIVES!$H$6:$H$205,"VALID")&gt;0,1,0))</x:f>
      </x:c>
      <x:c r="AT115" s="24" t="str">
        <x:f>IF(A115="","",IF(R115&gt;=2,"VALID","INVALID - ALTERNATIVE DIVERSITY"))</x:f>
      </x:c>
    </x:row>
    <x:row r="116">
      <x:c r="A116" s="18"/>
      <x:c r="B116" s="18"/>
      <x:c r="C116" s="32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24" t="str">
        <x:f>IF(A116="","",IF(COUNTIF($A$6:$A$205,A116)=1,"VALID","INVALID - DUPLICATE DECISION ID"))</x:f>
      </x:c>
      <x:c r="O116" s="24" t="str">
        <x:f>IF(A116="","",IF(AND(B116&lt;&gt;"",C116&lt;&gt;"",D116&lt;&gt;"",E116&lt;&gt;"",F116&lt;&gt;"",G116&lt;&gt;"",H116&lt;&gt;"",K116&lt;&gt;"",L116&lt;&gt;"",M116&lt;&gt;"",Z116&lt;&gt;"",AC116&lt;&gt;"",AD116&lt;&gt;"",AE116&lt;&gt;""),"VALID","INVALID - REQUIRED FIELD"))</x:f>
      </x:c>
      <x:c r="P116" s="24" t="str">
        <x:f>IF(A116="","",IF(AND(OR(EXACT(I116,"CURRENT ATTRIBUTABLE OBSERVED"),EXACT(I116,"CURRENT ATTRIBUTABLE MIXED"),EXACT(I116,"CUSTOM")),IF(EXACT(I116,"CUSTOM"),W116&lt;&gt;"",TRUE)),"VALID","INVALID - EVIDENCE TOKEN / CUSTOM RULE"))</x:f>
      </x:c>
      <x:c r="Q116" s="24" t="str">
        <x:f>IF(A116="","",IF(OR(EXACT(J116,"YES"),EXACT(J116,"UNCLEAR"),EXACT(J116,"NO")),"VALID","INVALID - ACTION TOKEN"))</x:f>
      </x:c>
      <x:c r="R116" s="24" t="str">
        <x:f>IF(A116="","",SUM(AO116:AS116))</x:f>
      </x:c>
      <x:c r="S116" s="24" t="str">
        <x:f>IF(A116="","",COUNTIFS(CRITERIA!$B$6:$B$205,A116,CRITERIA!$G$6:$G$205,"YES",CRITERIA!$L$6:$L$205,"VALID"))</x:f>
      </x:c>
      <x:c r="T116" s="24" t="str">
        <x:f>IF(A116="","",IF(Q116&lt;&gt;"VALID","REPAIR CANVAS",IF(EXACT(J116,"NO"),"STOP - RESEARCH NOT JUSTIFIED",IF(OR(N116&lt;&gt;"VALID",O116&lt;&gt;"VALID",P116&lt;&gt;"VALID",Y116&lt;&gt;"VALID",AH116&lt;&gt;"VALID",AT116&lt;&gt;"VALID",EXACT(J116,"UNCLEAR"),X116&lt;&gt;"YES"),"REPAIR CANVAS","READY TO RESEARCH"))))</x:f>
      </x:c>
      <x:c r="U116" s="24" t="str">
        <x:f>IF(A116="","",IF(T116="READY TO RESEARCH","Freeze this Decision Contract, then conduct the Evidence Audit.",IF(T116="STOP - RESEARCH NOT JUSTIFIED","State the real purpose of the work or reopen the decision before competitor research.","Repair the named controls before collecting competitor evidence.")))</x:f>
      </x:c>
      <x:c r="V116" s="24" t="str">
        <x:f>IF(A116="","",IF(T116="READY TO RESEARCH","Decision ID "&amp;A116&amp;". By "&amp;TEXT(C116,"yyyy-mm-dd")&amp;", "&amp;B116&amp;" will decide whether to "&amp;D116&amp;" for "&amp;E116&amp;", within "&amp;F116&amp;" and "&amp;G116&amp;". Permitted alternative universe: "&amp;AA116&amp;". Explicit exclusions: "&amp;H116&amp;". Material criteria: "&amp;AB116&amp;". Hard constraints: "&amp;Z116&amp;". Evidence threshold: "&amp;I116&amp;IF(EXACT(I116,"CUSTOM")," - "&amp;W116,"")&amp;". Evidence may change: "&amp;K116&amp;". Reopen if "&amp;L116&amp;".","NOT READY - complete or repair the governed canvas before handoff."))</x:f>
      </x:c>
      <x:c r="W116" s="18"/>
      <x:c r="X116" s="18"/>
      <x:c r="Y116" s="24" t="str">
        <x:f>IF(A116="","",IF(OR(EXACT(X116,"YES"),EXACT(X116,"NO")),"VALID","INVALID - QUALITY TOKEN"))</x:f>
      </x:c>
      <x:c r="Z116" s="18"/>
      <x:c r="AA116" s="18" t="str">
        <x:f>IF(A116="","",IF(AT116&lt;&gt;"VALID","NOT READY - ALTERNATIVES",IF(AO116=1,"DIRECT","")&amp;IF(AP116=1,IF(AO116=1,"; ","")&amp;"ADJACENT","")&amp;IF(AQ116=1,IF(SUM(AO116:AP116)&gt;0,"; ","")&amp;"SUBSTITUTE / SERVICE","")&amp;IF(AR116=1,IF(SUM(AO116:AQ116)&gt;0,"; ","")&amp;"INTERNAL BUILD","")&amp;IF(AS116=1,IF(SUM(AO116:AR116)&gt;0,"; ","")&amp;"STATUS QUO","")))</x:f>
      </x:c>
      <x:c r="AB116" s="18" t="str">
        <x:f>IF(A116="","",IF(AH116&lt;&gt;"VALID","NOT READY - CRITERIA",AC116&amp;"; "&amp;AD116&amp;"; "&amp;AE116&amp;IF(AF116&lt;&gt;"","; "&amp;AF116,"")&amp;IF(AG116&lt;&gt;"","; "&amp;AG116,"")))</x:f>
      </x:c>
      <x:c r="AC116" s="18"/>
      <x:c r="AD116" s="18"/>
      <x:c r="AE116" s="18"/>
      <x:c r="AF116" s="18"/>
      <x:c r="AG116" s="18"/>
      <x:c r="AH116" s="24" t="str">
        <x:f>IF(A116="","",IF(AND(AI116&gt;=3,AI116&lt;=5,AJ116&lt;&gt;"",AK116&lt;&gt;"",AL116&lt;&gt;"",S116=AI116,COUNTIF($AJ116:$AN116,AJ116)=1,COUNTIF($AJ116:$AN116,AK116)=1,COUNTIF($AJ116:$AN116,AL116)=1,IF(AM116="",TRUE,COUNTIF($AJ116:$AN116,AM116)=1),IF(AN116="",TRUE,COUNTIF($AJ116:$AN116,AN116)=1),COUNTIFS(CRITERIA!$B$6:$B$205,A116,CRITERIA!$M$6:$M$205,AJ116,CRITERIA!$G$6:$G$205,"YES",CRITERIA!$L$6:$L$205,"VALID")=1,COUNTIFS(CRITERIA!$B$6:$B$205,A116,CRITERIA!$M$6:$M$205,AK116,CRITERIA!$G$6:$G$205,"YES",CRITERIA!$L$6:$L$205,"VALID")=1,COUNTIFS(CRITERIA!$B$6:$B$205,A116,CRITERIA!$M$6:$M$205,AL116,CRITERIA!$G$6:$G$205,"YES",CRITERIA!$L$6:$L$205,"VALID")=1,IF(AM116="",TRUE,COUNTIFS(CRITERIA!$B$6:$B$205,A116,CRITERIA!$M$6:$M$205,AM116,CRITERIA!$G$6:$G$205,"YES",CRITERIA!$L$6:$L$205,"VALID")=1),IF(AN116="",TRUE,COUNTIFS(CRITERIA!$B$6:$B$205,A116,CRITERIA!$M$6:$M$205,AN116,CRITERIA!$G$6:$G$205,"YES",CRITERIA!$L$6:$L$205,"VALID")=1)),"VALID","INVALID - CRITERIA PARITY"))</x:f>
      </x:c>
      <x:c r="AI116" s="24" t="n">
        <x:f>IF(AC116&lt;&gt;"",1,0)+IF(AD116&lt;&gt;"",1,0)+IF(AE116&lt;&gt;"",1,0)+IF(AF116&lt;&gt;"",1,0)+IF(AG116&lt;&gt;"",1,0)</x:f>
        <x:v>0</x:v>
      </x:c>
      <x:c r="AJ116" s="24" t="str">
        <x:f>IF(AC116="","",UPPER(TRIM(AC116)))</x:f>
      </x:c>
      <x:c r="AK116" s="24" t="str">
        <x:f>IF(AD116="","",UPPER(TRIM(AD116)))</x:f>
      </x:c>
      <x:c r="AL116" s="24" t="str">
        <x:f>IF(AE116="","",UPPER(TRIM(AE116)))</x:f>
      </x:c>
      <x:c r="AM116" s="24" t="str">
        <x:f>IF(AF116="","",UPPER(TRIM(AF116)))</x:f>
      </x:c>
      <x:c r="AN116" s="24" t="str">
        <x:f>IF(AG116="","",UPPER(TRIM(AG116)))</x:f>
      </x:c>
      <x:c r="AO116" s="24" t="str">
        <x:f>IF(A116="","",IF(COUNTIFS(ALTERNATIVES!$B$6:$B$205,A116,ALTERNATIVES!$C$6:$C$205,"DIRECT",ALTERNATIVES!$H$6:$H$205,"VALID")&gt;0,1,0))</x:f>
      </x:c>
      <x:c r="AP116" s="24" t="str">
        <x:f>IF(A116="","",IF(COUNTIFS(ALTERNATIVES!$B$6:$B$205,A116,ALTERNATIVES!$C$6:$C$205,"ADJACENT",ALTERNATIVES!$H$6:$H$205,"VALID")&gt;0,1,0))</x:f>
      </x:c>
      <x:c r="AQ116" s="24" t="str">
        <x:f>IF(A116="","",IF(COUNTIFS(ALTERNATIVES!$B$6:$B$205,A116,ALTERNATIVES!$C$6:$C$205,"SUBSTITUTE / SERVICE",ALTERNATIVES!$H$6:$H$205,"VALID")&gt;0,1,0))</x:f>
      </x:c>
      <x:c r="AR116" s="24" t="str">
        <x:f>IF(A116="","",IF(COUNTIFS(ALTERNATIVES!$B$6:$B$205,A116,ALTERNATIVES!$C$6:$C$205,"INTERNAL BUILD",ALTERNATIVES!$H$6:$H$205,"VALID")&gt;0,1,0))</x:f>
      </x:c>
      <x:c r="AS116" s="24" t="str">
        <x:f>IF(A116="","",IF(COUNTIFS(ALTERNATIVES!$B$6:$B$205,A116,ALTERNATIVES!$C$6:$C$205,"STATUS QUO",ALTERNATIVES!$H$6:$H$205,"VALID")&gt;0,1,0))</x:f>
      </x:c>
      <x:c r="AT116" s="24" t="str">
        <x:f>IF(A116="","",IF(R116&gt;=2,"VALID","INVALID - ALTERNATIVE DIVERSITY"))</x:f>
      </x:c>
    </x:row>
    <x:row r="117">
      <x:c r="A117" s="18"/>
      <x:c r="B117" s="18"/>
      <x:c r="C117" s="32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24" t="str">
        <x:f>IF(A117="","",IF(COUNTIF($A$6:$A$205,A117)=1,"VALID","INVALID - DUPLICATE DECISION ID"))</x:f>
      </x:c>
      <x:c r="O117" s="24" t="str">
        <x:f>IF(A117="","",IF(AND(B117&lt;&gt;"",C117&lt;&gt;"",D117&lt;&gt;"",E117&lt;&gt;"",F117&lt;&gt;"",G117&lt;&gt;"",H117&lt;&gt;"",K117&lt;&gt;"",L117&lt;&gt;"",M117&lt;&gt;"",Z117&lt;&gt;"",AC117&lt;&gt;"",AD117&lt;&gt;"",AE117&lt;&gt;""),"VALID","INVALID - REQUIRED FIELD"))</x:f>
      </x:c>
      <x:c r="P117" s="24" t="str">
        <x:f>IF(A117="","",IF(AND(OR(EXACT(I117,"CURRENT ATTRIBUTABLE OBSERVED"),EXACT(I117,"CURRENT ATTRIBUTABLE MIXED"),EXACT(I117,"CUSTOM")),IF(EXACT(I117,"CUSTOM"),W117&lt;&gt;"",TRUE)),"VALID","INVALID - EVIDENCE TOKEN / CUSTOM RULE"))</x:f>
      </x:c>
      <x:c r="Q117" s="24" t="str">
        <x:f>IF(A117="","",IF(OR(EXACT(J117,"YES"),EXACT(J117,"UNCLEAR"),EXACT(J117,"NO")),"VALID","INVALID - ACTION TOKEN"))</x:f>
      </x:c>
      <x:c r="R117" s="24" t="str">
        <x:f>IF(A117="","",SUM(AO117:AS117))</x:f>
      </x:c>
      <x:c r="S117" s="24" t="str">
        <x:f>IF(A117="","",COUNTIFS(CRITERIA!$B$6:$B$205,A117,CRITERIA!$G$6:$G$205,"YES",CRITERIA!$L$6:$L$205,"VALID"))</x:f>
      </x:c>
      <x:c r="T117" s="24" t="str">
        <x:f>IF(A117="","",IF(Q117&lt;&gt;"VALID","REPAIR CANVAS",IF(EXACT(J117,"NO"),"STOP - RESEARCH NOT JUSTIFIED",IF(OR(N117&lt;&gt;"VALID",O117&lt;&gt;"VALID",P117&lt;&gt;"VALID",Y117&lt;&gt;"VALID",AH117&lt;&gt;"VALID",AT117&lt;&gt;"VALID",EXACT(J117,"UNCLEAR"),X117&lt;&gt;"YES"),"REPAIR CANVAS","READY TO RESEARCH"))))</x:f>
      </x:c>
      <x:c r="U117" s="24" t="str">
        <x:f>IF(A117="","",IF(T117="READY TO RESEARCH","Freeze this Decision Contract, then conduct the Evidence Audit.",IF(T117="STOP - RESEARCH NOT JUSTIFIED","State the real purpose of the work or reopen the decision before competitor research.","Repair the named controls before collecting competitor evidence.")))</x:f>
      </x:c>
      <x:c r="V117" s="24" t="str">
        <x:f>IF(A117="","",IF(T117="READY TO RESEARCH","Decision ID "&amp;A117&amp;". By "&amp;TEXT(C117,"yyyy-mm-dd")&amp;", "&amp;B117&amp;" will decide whether to "&amp;D117&amp;" for "&amp;E117&amp;", within "&amp;F117&amp;" and "&amp;G117&amp;". Permitted alternative universe: "&amp;AA117&amp;". Explicit exclusions: "&amp;H117&amp;". Material criteria: "&amp;AB117&amp;". Hard constraints: "&amp;Z117&amp;". Evidence threshold: "&amp;I117&amp;IF(EXACT(I117,"CUSTOM")," - "&amp;W117,"")&amp;". Evidence may change: "&amp;K117&amp;". Reopen if "&amp;L117&amp;".","NOT READY - complete or repair the governed canvas before handoff."))</x:f>
      </x:c>
      <x:c r="W117" s="18"/>
      <x:c r="X117" s="18"/>
      <x:c r="Y117" s="24" t="str">
        <x:f>IF(A117="","",IF(OR(EXACT(X117,"YES"),EXACT(X117,"NO")),"VALID","INVALID - QUALITY TOKEN"))</x:f>
      </x:c>
      <x:c r="Z117" s="18"/>
      <x:c r="AA117" s="18" t="str">
        <x:f>IF(A117="","",IF(AT117&lt;&gt;"VALID","NOT READY - ALTERNATIVES",IF(AO117=1,"DIRECT","")&amp;IF(AP117=1,IF(AO117=1,"; ","")&amp;"ADJACENT","")&amp;IF(AQ117=1,IF(SUM(AO117:AP117)&gt;0,"; ","")&amp;"SUBSTITUTE / SERVICE","")&amp;IF(AR117=1,IF(SUM(AO117:AQ117)&gt;0,"; ","")&amp;"INTERNAL BUILD","")&amp;IF(AS117=1,IF(SUM(AO117:AR117)&gt;0,"; ","")&amp;"STATUS QUO","")))</x:f>
      </x:c>
      <x:c r="AB117" s="18" t="str">
        <x:f>IF(A117="","",IF(AH117&lt;&gt;"VALID","NOT READY - CRITERIA",AC117&amp;"; "&amp;AD117&amp;"; "&amp;AE117&amp;IF(AF117&lt;&gt;"","; "&amp;AF117,"")&amp;IF(AG117&lt;&gt;"","; "&amp;AG117,"")))</x:f>
      </x:c>
      <x:c r="AC117" s="18"/>
      <x:c r="AD117" s="18"/>
      <x:c r="AE117" s="18"/>
      <x:c r="AF117" s="18"/>
      <x:c r="AG117" s="18"/>
      <x:c r="AH117" s="24" t="str">
        <x:f>IF(A117="","",IF(AND(AI117&gt;=3,AI117&lt;=5,AJ117&lt;&gt;"",AK117&lt;&gt;"",AL117&lt;&gt;"",S117=AI117,COUNTIF($AJ117:$AN117,AJ117)=1,COUNTIF($AJ117:$AN117,AK117)=1,COUNTIF($AJ117:$AN117,AL117)=1,IF(AM117="",TRUE,COUNTIF($AJ117:$AN117,AM117)=1),IF(AN117="",TRUE,COUNTIF($AJ117:$AN117,AN117)=1),COUNTIFS(CRITERIA!$B$6:$B$205,A117,CRITERIA!$M$6:$M$205,AJ117,CRITERIA!$G$6:$G$205,"YES",CRITERIA!$L$6:$L$205,"VALID")=1,COUNTIFS(CRITERIA!$B$6:$B$205,A117,CRITERIA!$M$6:$M$205,AK117,CRITERIA!$G$6:$G$205,"YES",CRITERIA!$L$6:$L$205,"VALID")=1,COUNTIFS(CRITERIA!$B$6:$B$205,A117,CRITERIA!$M$6:$M$205,AL117,CRITERIA!$G$6:$G$205,"YES",CRITERIA!$L$6:$L$205,"VALID")=1,IF(AM117="",TRUE,COUNTIFS(CRITERIA!$B$6:$B$205,A117,CRITERIA!$M$6:$M$205,AM117,CRITERIA!$G$6:$G$205,"YES",CRITERIA!$L$6:$L$205,"VALID")=1),IF(AN117="",TRUE,COUNTIFS(CRITERIA!$B$6:$B$205,A117,CRITERIA!$M$6:$M$205,AN117,CRITERIA!$G$6:$G$205,"YES",CRITERIA!$L$6:$L$205,"VALID")=1)),"VALID","INVALID - CRITERIA PARITY"))</x:f>
      </x:c>
      <x:c r="AI117" s="24" t="n">
        <x:f>IF(AC117&lt;&gt;"",1,0)+IF(AD117&lt;&gt;"",1,0)+IF(AE117&lt;&gt;"",1,0)+IF(AF117&lt;&gt;"",1,0)+IF(AG117&lt;&gt;"",1,0)</x:f>
        <x:v>0</x:v>
      </x:c>
      <x:c r="AJ117" s="24" t="str">
        <x:f>IF(AC117="","",UPPER(TRIM(AC117)))</x:f>
      </x:c>
      <x:c r="AK117" s="24" t="str">
        <x:f>IF(AD117="","",UPPER(TRIM(AD117)))</x:f>
      </x:c>
      <x:c r="AL117" s="24" t="str">
        <x:f>IF(AE117="","",UPPER(TRIM(AE117)))</x:f>
      </x:c>
      <x:c r="AM117" s="24" t="str">
        <x:f>IF(AF117="","",UPPER(TRIM(AF117)))</x:f>
      </x:c>
      <x:c r="AN117" s="24" t="str">
        <x:f>IF(AG117="","",UPPER(TRIM(AG117)))</x:f>
      </x:c>
      <x:c r="AO117" s="24" t="str">
        <x:f>IF(A117="","",IF(COUNTIFS(ALTERNATIVES!$B$6:$B$205,A117,ALTERNATIVES!$C$6:$C$205,"DIRECT",ALTERNATIVES!$H$6:$H$205,"VALID")&gt;0,1,0))</x:f>
      </x:c>
      <x:c r="AP117" s="24" t="str">
        <x:f>IF(A117="","",IF(COUNTIFS(ALTERNATIVES!$B$6:$B$205,A117,ALTERNATIVES!$C$6:$C$205,"ADJACENT",ALTERNATIVES!$H$6:$H$205,"VALID")&gt;0,1,0))</x:f>
      </x:c>
      <x:c r="AQ117" s="24" t="str">
        <x:f>IF(A117="","",IF(COUNTIFS(ALTERNATIVES!$B$6:$B$205,A117,ALTERNATIVES!$C$6:$C$205,"SUBSTITUTE / SERVICE",ALTERNATIVES!$H$6:$H$205,"VALID")&gt;0,1,0))</x:f>
      </x:c>
      <x:c r="AR117" s="24" t="str">
        <x:f>IF(A117="","",IF(COUNTIFS(ALTERNATIVES!$B$6:$B$205,A117,ALTERNATIVES!$C$6:$C$205,"INTERNAL BUILD",ALTERNATIVES!$H$6:$H$205,"VALID")&gt;0,1,0))</x:f>
      </x:c>
      <x:c r="AS117" s="24" t="str">
        <x:f>IF(A117="","",IF(COUNTIFS(ALTERNATIVES!$B$6:$B$205,A117,ALTERNATIVES!$C$6:$C$205,"STATUS QUO",ALTERNATIVES!$H$6:$H$205,"VALID")&gt;0,1,0))</x:f>
      </x:c>
      <x:c r="AT117" s="24" t="str">
        <x:f>IF(A117="","",IF(R117&gt;=2,"VALID","INVALID - ALTERNATIVE DIVERSITY"))</x:f>
      </x:c>
    </x:row>
    <x:row r="118">
      <x:c r="A118" s="18"/>
      <x:c r="B118" s="18"/>
      <x:c r="C118" s="32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24" t="str">
        <x:f>IF(A118="","",IF(COUNTIF($A$6:$A$205,A118)=1,"VALID","INVALID - DUPLICATE DECISION ID"))</x:f>
      </x:c>
      <x:c r="O118" s="24" t="str">
        <x:f>IF(A118="","",IF(AND(B118&lt;&gt;"",C118&lt;&gt;"",D118&lt;&gt;"",E118&lt;&gt;"",F118&lt;&gt;"",G118&lt;&gt;"",H118&lt;&gt;"",K118&lt;&gt;"",L118&lt;&gt;"",M118&lt;&gt;"",Z118&lt;&gt;"",AC118&lt;&gt;"",AD118&lt;&gt;"",AE118&lt;&gt;""),"VALID","INVALID - REQUIRED FIELD"))</x:f>
      </x:c>
      <x:c r="P118" s="24" t="str">
        <x:f>IF(A118="","",IF(AND(OR(EXACT(I118,"CURRENT ATTRIBUTABLE OBSERVED"),EXACT(I118,"CURRENT ATTRIBUTABLE MIXED"),EXACT(I118,"CUSTOM")),IF(EXACT(I118,"CUSTOM"),W118&lt;&gt;"",TRUE)),"VALID","INVALID - EVIDENCE TOKEN / CUSTOM RULE"))</x:f>
      </x:c>
      <x:c r="Q118" s="24" t="str">
        <x:f>IF(A118="","",IF(OR(EXACT(J118,"YES"),EXACT(J118,"UNCLEAR"),EXACT(J118,"NO")),"VALID","INVALID - ACTION TOKEN"))</x:f>
      </x:c>
      <x:c r="R118" s="24" t="str">
        <x:f>IF(A118="","",SUM(AO118:AS118))</x:f>
      </x:c>
      <x:c r="S118" s="24" t="str">
        <x:f>IF(A118="","",COUNTIFS(CRITERIA!$B$6:$B$205,A118,CRITERIA!$G$6:$G$205,"YES",CRITERIA!$L$6:$L$205,"VALID"))</x:f>
      </x:c>
      <x:c r="T118" s="24" t="str">
        <x:f>IF(A118="","",IF(Q118&lt;&gt;"VALID","REPAIR CANVAS",IF(EXACT(J118,"NO"),"STOP - RESEARCH NOT JUSTIFIED",IF(OR(N118&lt;&gt;"VALID",O118&lt;&gt;"VALID",P118&lt;&gt;"VALID",Y118&lt;&gt;"VALID",AH118&lt;&gt;"VALID",AT118&lt;&gt;"VALID",EXACT(J118,"UNCLEAR"),X118&lt;&gt;"YES"),"REPAIR CANVAS","READY TO RESEARCH"))))</x:f>
      </x:c>
      <x:c r="U118" s="24" t="str">
        <x:f>IF(A118="","",IF(T118="READY TO RESEARCH","Freeze this Decision Contract, then conduct the Evidence Audit.",IF(T118="STOP - RESEARCH NOT JUSTIFIED","State the real purpose of the work or reopen the decision before competitor research.","Repair the named controls before collecting competitor evidence.")))</x:f>
      </x:c>
      <x:c r="V118" s="24" t="str">
        <x:f>IF(A118="","",IF(T118="READY TO RESEARCH","Decision ID "&amp;A118&amp;". By "&amp;TEXT(C118,"yyyy-mm-dd")&amp;", "&amp;B118&amp;" will decide whether to "&amp;D118&amp;" for "&amp;E118&amp;", within "&amp;F118&amp;" and "&amp;G118&amp;". Permitted alternative universe: "&amp;AA118&amp;". Explicit exclusions: "&amp;H118&amp;". Material criteria: "&amp;AB118&amp;". Hard constraints: "&amp;Z118&amp;". Evidence threshold: "&amp;I118&amp;IF(EXACT(I118,"CUSTOM")," - "&amp;W118,"")&amp;". Evidence may change: "&amp;K118&amp;". Reopen if "&amp;L118&amp;".","NOT READY - complete or repair the governed canvas before handoff."))</x:f>
      </x:c>
      <x:c r="W118" s="18"/>
      <x:c r="X118" s="18"/>
      <x:c r="Y118" s="24" t="str">
        <x:f>IF(A118="","",IF(OR(EXACT(X118,"YES"),EXACT(X118,"NO")),"VALID","INVALID - QUALITY TOKEN"))</x:f>
      </x:c>
      <x:c r="Z118" s="18"/>
      <x:c r="AA118" s="18" t="str">
        <x:f>IF(A118="","",IF(AT118&lt;&gt;"VALID","NOT READY - ALTERNATIVES",IF(AO118=1,"DIRECT","")&amp;IF(AP118=1,IF(AO118=1,"; ","")&amp;"ADJACENT","")&amp;IF(AQ118=1,IF(SUM(AO118:AP118)&gt;0,"; ","")&amp;"SUBSTITUTE / SERVICE","")&amp;IF(AR118=1,IF(SUM(AO118:AQ118)&gt;0,"; ","")&amp;"INTERNAL BUILD","")&amp;IF(AS118=1,IF(SUM(AO118:AR118)&gt;0,"; ","")&amp;"STATUS QUO","")))</x:f>
      </x:c>
      <x:c r="AB118" s="18" t="str">
        <x:f>IF(A118="","",IF(AH118&lt;&gt;"VALID","NOT READY - CRITERIA",AC118&amp;"; "&amp;AD118&amp;"; "&amp;AE118&amp;IF(AF118&lt;&gt;"","; "&amp;AF118,"")&amp;IF(AG118&lt;&gt;"","; "&amp;AG118,"")))</x:f>
      </x:c>
      <x:c r="AC118" s="18"/>
      <x:c r="AD118" s="18"/>
      <x:c r="AE118" s="18"/>
      <x:c r="AF118" s="18"/>
      <x:c r="AG118" s="18"/>
      <x:c r="AH118" s="24" t="str">
        <x:f>IF(A118="","",IF(AND(AI118&gt;=3,AI118&lt;=5,AJ118&lt;&gt;"",AK118&lt;&gt;"",AL118&lt;&gt;"",S118=AI118,COUNTIF($AJ118:$AN118,AJ118)=1,COUNTIF($AJ118:$AN118,AK118)=1,COUNTIF($AJ118:$AN118,AL118)=1,IF(AM118="",TRUE,COUNTIF($AJ118:$AN118,AM118)=1),IF(AN118="",TRUE,COUNTIF($AJ118:$AN118,AN118)=1),COUNTIFS(CRITERIA!$B$6:$B$205,A118,CRITERIA!$M$6:$M$205,AJ118,CRITERIA!$G$6:$G$205,"YES",CRITERIA!$L$6:$L$205,"VALID")=1,COUNTIFS(CRITERIA!$B$6:$B$205,A118,CRITERIA!$M$6:$M$205,AK118,CRITERIA!$G$6:$G$205,"YES",CRITERIA!$L$6:$L$205,"VALID")=1,COUNTIFS(CRITERIA!$B$6:$B$205,A118,CRITERIA!$M$6:$M$205,AL118,CRITERIA!$G$6:$G$205,"YES",CRITERIA!$L$6:$L$205,"VALID")=1,IF(AM118="",TRUE,COUNTIFS(CRITERIA!$B$6:$B$205,A118,CRITERIA!$M$6:$M$205,AM118,CRITERIA!$G$6:$G$205,"YES",CRITERIA!$L$6:$L$205,"VALID")=1),IF(AN118="",TRUE,COUNTIFS(CRITERIA!$B$6:$B$205,A118,CRITERIA!$M$6:$M$205,AN118,CRITERIA!$G$6:$G$205,"YES",CRITERIA!$L$6:$L$205,"VALID")=1)),"VALID","INVALID - CRITERIA PARITY"))</x:f>
      </x:c>
      <x:c r="AI118" s="24" t="n">
        <x:f>IF(AC118&lt;&gt;"",1,0)+IF(AD118&lt;&gt;"",1,0)+IF(AE118&lt;&gt;"",1,0)+IF(AF118&lt;&gt;"",1,0)+IF(AG118&lt;&gt;"",1,0)</x:f>
        <x:v>0</x:v>
      </x:c>
      <x:c r="AJ118" s="24" t="str">
        <x:f>IF(AC118="","",UPPER(TRIM(AC118)))</x:f>
      </x:c>
      <x:c r="AK118" s="24" t="str">
        <x:f>IF(AD118="","",UPPER(TRIM(AD118)))</x:f>
      </x:c>
      <x:c r="AL118" s="24" t="str">
        <x:f>IF(AE118="","",UPPER(TRIM(AE118)))</x:f>
      </x:c>
      <x:c r="AM118" s="24" t="str">
        <x:f>IF(AF118="","",UPPER(TRIM(AF118)))</x:f>
      </x:c>
      <x:c r="AN118" s="24" t="str">
        <x:f>IF(AG118="","",UPPER(TRIM(AG118)))</x:f>
      </x:c>
      <x:c r="AO118" s="24" t="str">
        <x:f>IF(A118="","",IF(COUNTIFS(ALTERNATIVES!$B$6:$B$205,A118,ALTERNATIVES!$C$6:$C$205,"DIRECT",ALTERNATIVES!$H$6:$H$205,"VALID")&gt;0,1,0))</x:f>
      </x:c>
      <x:c r="AP118" s="24" t="str">
        <x:f>IF(A118="","",IF(COUNTIFS(ALTERNATIVES!$B$6:$B$205,A118,ALTERNATIVES!$C$6:$C$205,"ADJACENT",ALTERNATIVES!$H$6:$H$205,"VALID")&gt;0,1,0))</x:f>
      </x:c>
      <x:c r="AQ118" s="24" t="str">
        <x:f>IF(A118="","",IF(COUNTIFS(ALTERNATIVES!$B$6:$B$205,A118,ALTERNATIVES!$C$6:$C$205,"SUBSTITUTE / SERVICE",ALTERNATIVES!$H$6:$H$205,"VALID")&gt;0,1,0))</x:f>
      </x:c>
      <x:c r="AR118" s="24" t="str">
        <x:f>IF(A118="","",IF(COUNTIFS(ALTERNATIVES!$B$6:$B$205,A118,ALTERNATIVES!$C$6:$C$205,"INTERNAL BUILD",ALTERNATIVES!$H$6:$H$205,"VALID")&gt;0,1,0))</x:f>
      </x:c>
      <x:c r="AS118" s="24" t="str">
        <x:f>IF(A118="","",IF(COUNTIFS(ALTERNATIVES!$B$6:$B$205,A118,ALTERNATIVES!$C$6:$C$205,"STATUS QUO",ALTERNATIVES!$H$6:$H$205,"VALID")&gt;0,1,0))</x:f>
      </x:c>
      <x:c r="AT118" s="24" t="str">
        <x:f>IF(A118="","",IF(R118&gt;=2,"VALID","INVALID - ALTERNATIVE DIVERSITY"))</x:f>
      </x:c>
    </x:row>
    <x:row r="119">
      <x:c r="A119" s="18"/>
      <x:c r="B119" s="18"/>
      <x:c r="C119" s="32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24" t="str">
        <x:f>IF(A119="","",IF(COUNTIF($A$6:$A$205,A119)=1,"VALID","INVALID - DUPLICATE DECISION ID"))</x:f>
      </x:c>
      <x:c r="O119" s="24" t="str">
        <x:f>IF(A119="","",IF(AND(B119&lt;&gt;"",C119&lt;&gt;"",D119&lt;&gt;"",E119&lt;&gt;"",F119&lt;&gt;"",G119&lt;&gt;"",H119&lt;&gt;"",K119&lt;&gt;"",L119&lt;&gt;"",M119&lt;&gt;"",Z119&lt;&gt;"",AC119&lt;&gt;"",AD119&lt;&gt;"",AE119&lt;&gt;""),"VALID","INVALID - REQUIRED FIELD"))</x:f>
      </x:c>
      <x:c r="P119" s="24" t="str">
        <x:f>IF(A119="","",IF(AND(OR(EXACT(I119,"CURRENT ATTRIBUTABLE OBSERVED"),EXACT(I119,"CURRENT ATTRIBUTABLE MIXED"),EXACT(I119,"CUSTOM")),IF(EXACT(I119,"CUSTOM"),W119&lt;&gt;"",TRUE)),"VALID","INVALID - EVIDENCE TOKEN / CUSTOM RULE"))</x:f>
      </x:c>
      <x:c r="Q119" s="24" t="str">
        <x:f>IF(A119="","",IF(OR(EXACT(J119,"YES"),EXACT(J119,"UNCLEAR"),EXACT(J119,"NO")),"VALID","INVALID - ACTION TOKEN"))</x:f>
      </x:c>
      <x:c r="R119" s="24" t="str">
        <x:f>IF(A119="","",SUM(AO119:AS119))</x:f>
      </x:c>
      <x:c r="S119" s="24" t="str">
        <x:f>IF(A119="","",COUNTIFS(CRITERIA!$B$6:$B$205,A119,CRITERIA!$G$6:$G$205,"YES",CRITERIA!$L$6:$L$205,"VALID"))</x:f>
      </x:c>
      <x:c r="T119" s="24" t="str">
        <x:f>IF(A119="","",IF(Q119&lt;&gt;"VALID","REPAIR CANVAS",IF(EXACT(J119,"NO"),"STOP - RESEARCH NOT JUSTIFIED",IF(OR(N119&lt;&gt;"VALID",O119&lt;&gt;"VALID",P119&lt;&gt;"VALID",Y119&lt;&gt;"VALID",AH119&lt;&gt;"VALID",AT119&lt;&gt;"VALID",EXACT(J119,"UNCLEAR"),X119&lt;&gt;"YES"),"REPAIR CANVAS","READY TO RESEARCH"))))</x:f>
      </x:c>
      <x:c r="U119" s="24" t="str">
        <x:f>IF(A119="","",IF(T119="READY TO RESEARCH","Freeze this Decision Contract, then conduct the Evidence Audit.",IF(T119="STOP - RESEARCH NOT JUSTIFIED","State the real purpose of the work or reopen the decision before competitor research.","Repair the named controls before collecting competitor evidence.")))</x:f>
      </x:c>
      <x:c r="V119" s="24" t="str">
        <x:f>IF(A119="","",IF(T119="READY TO RESEARCH","Decision ID "&amp;A119&amp;". By "&amp;TEXT(C119,"yyyy-mm-dd")&amp;", "&amp;B119&amp;" will decide whether to "&amp;D119&amp;" for "&amp;E119&amp;", within "&amp;F119&amp;" and "&amp;G119&amp;". Permitted alternative universe: "&amp;AA119&amp;". Explicit exclusions: "&amp;H119&amp;". Material criteria: "&amp;AB119&amp;". Hard constraints: "&amp;Z119&amp;". Evidence threshold: "&amp;I119&amp;IF(EXACT(I119,"CUSTOM")," - "&amp;W119,"")&amp;". Evidence may change: "&amp;K119&amp;". Reopen if "&amp;L119&amp;".","NOT READY - complete or repair the governed canvas before handoff."))</x:f>
      </x:c>
      <x:c r="W119" s="18"/>
      <x:c r="X119" s="18"/>
      <x:c r="Y119" s="24" t="str">
        <x:f>IF(A119="","",IF(OR(EXACT(X119,"YES"),EXACT(X119,"NO")),"VALID","INVALID - QUALITY TOKEN"))</x:f>
      </x:c>
      <x:c r="Z119" s="18"/>
      <x:c r="AA119" s="18" t="str">
        <x:f>IF(A119="","",IF(AT119&lt;&gt;"VALID","NOT READY - ALTERNATIVES",IF(AO119=1,"DIRECT","")&amp;IF(AP119=1,IF(AO119=1,"; ","")&amp;"ADJACENT","")&amp;IF(AQ119=1,IF(SUM(AO119:AP119)&gt;0,"; ","")&amp;"SUBSTITUTE / SERVICE","")&amp;IF(AR119=1,IF(SUM(AO119:AQ119)&gt;0,"; ","")&amp;"INTERNAL BUILD","")&amp;IF(AS119=1,IF(SUM(AO119:AR119)&gt;0,"; ","")&amp;"STATUS QUO","")))</x:f>
      </x:c>
      <x:c r="AB119" s="18" t="str">
        <x:f>IF(A119="","",IF(AH119&lt;&gt;"VALID","NOT READY - CRITERIA",AC119&amp;"; "&amp;AD119&amp;"; "&amp;AE119&amp;IF(AF119&lt;&gt;"","; "&amp;AF119,"")&amp;IF(AG119&lt;&gt;"","; "&amp;AG119,"")))</x:f>
      </x:c>
      <x:c r="AC119" s="18"/>
      <x:c r="AD119" s="18"/>
      <x:c r="AE119" s="18"/>
      <x:c r="AF119" s="18"/>
      <x:c r="AG119" s="18"/>
      <x:c r="AH119" s="24" t="str">
        <x:f>IF(A119="","",IF(AND(AI119&gt;=3,AI119&lt;=5,AJ119&lt;&gt;"",AK119&lt;&gt;"",AL119&lt;&gt;"",S119=AI119,COUNTIF($AJ119:$AN119,AJ119)=1,COUNTIF($AJ119:$AN119,AK119)=1,COUNTIF($AJ119:$AN119,AL119)=1,IF(AM119="",TRUE,COUNTIF($AJ119:$AN119,AM119)=1),IF(AN119="",TRUE,COUNTIF($AJ119:$AN119,AN119)=1),COUNTIFS(CRITERIA!$B$6:$B$205,A119,CRITERIA!$M$6:$M$205,AJ119,CRITERIA!$G$6:$G$205,"YES",CRITERIA!$L$6:$L$205,"VALID")=1,COUNTIFS(CRITERIA!$B$6:$B$205,A119,CRITERIA!$M$6:$M$205,AK119,CRITERIA!$G$6:$G$205,"YES",CRITERIA!$L$6:$L$205,"VALID")=1,COUNTIFS(CRITERIA!$B$6:$B$205,A119,CRITERIA!$M$6:$M$205,AL119,CRITERIA!$G$6:$G$205,"YES",CRITERIA!$L$6:$L$205,"VALID")=1,IF(AM119="",TRUE,COUNTIFS(CRITERIA!$B$6:$B$205,A119,CRITERIA!$M$6:$M$205,AM119,CRITERIA!$G$6:$G$205,"YES",CRITERIA!$L$6:$L$205,"VALID")=1),IF(AN119="",TRUE,COUNTIFS(CRITERIA!$B$6:$B$205,A119,CRITERIA!$M$6:$M$205,AN119,CRITERIA!$G$6:$G$205,"YES",CRITERIA!$L$6:$L$205,"VALID")=1)),"VALID","INVALID - CRITERIA PARITY"))</x:f>
      </x:c>
      <x:c r="AI119" s="24" t="n">
        <x:f>IF(AC119&lt;&gt;"",1,0)+IF(AD119&lt;&gt;"",1,0)+IF(AE119&lt;&gt;"",1,0)+IF(AF119&lt;&gt;"",1,0)+IF(AG119&lt;&gt;"",1,0)</x:f>
        <x:v>0</x:v>
      </x:c>
      <x:c r="AJ119" s="24" t="str">
        <x:f>IF(AC119="","",UPPER(TRIM(AC119)))</x:f>
      </x:c>
      <x:c r="AK119" s="24" t="str">
        <x:f>IF(AD119="","",UPPER(TRIM(AD119)))</x:f>
      </x:c>
      <x:c r="AL119" s="24" t="str">
        <x:f>IF(AE119="","",UPPER(TRIM(AE119)))</x:f>
      </x:c>
      <x:c r="AM119" s="24" t="str">
        <x:f>IF(AF119="","",UPPER(TRIM(AF119)))</x:f>
      </x:c>
      <x:c r="AN119" s="24" t="str">
        <x:f>IF(AG119="","",UPPER(TRIM(AG119)))</x:f>
      </x:c>
      <x:c r="AO119" s="24" t="str">
        <x:f>IF(A119="","",IF(COUNTIFS(ALTERNATIVES!$B$6:$B$205,A119,ALTERNATIVES!$C$6:$C$205,"DIRECT",ALTERNATIVES!$H$6:$H$205,"VALID")&gt;0,1,0))</x:f>
      </x:c>
      <x:c r="AP119" s="24" t="str">
        <x:f>IF(A119="","",IF(COUNTIFS(ALTERNATIVES!$B$6:$B$205,A119,ALTERNATIVES!$C$6:$C$205,"ADJACENT",ALTERNATIVES!$H$6:$H$205,"VALID")&gt;0,1,0))</x:f>
      </x:c>
      <x:c r="AQ119" s="24" t="str">
        <x:f>IF(A119="","",IF(COUNTIFS(ALTERNATIVES!$B$6:$B$205,A119,ALTERNATIVES!$C$6:$C$205,"SUBSTITUTE / SERVICE",ALTERNATIVES!$H$6:$H$205,"VALID")&gt;0,1,0))</x:f>
      </x:c>
      <x:c r="AR119" s="24" t="str">
        <x:f>IF(A119="","",IF(COUNTIFS(ALTERNATIVES!$B$6:$B$205,A119,ALTERNATIVES!$C$6:$C$205,"INTERNAL BUILD",ALTERNATIVES!$H$6:$H$205,"VALID")&gt;0,1,0))</x:f>
      </x:c>
      <x:c r="AS119" s="24" t="str">
        <x:f>IF(A119="","",IF(COUNTIFS(ALTERNATIVES!$B$6:$B$205,A119,ALTERNATIVES!$C$6:$C$205,"STATUS QUO",ALTERNATIVES!$H$6:$H$205,"VALID")&gt;0,1,0))</x:f>
      </x:c>
      <x:c r="AT119" s="24" t="str">
        <x:f>IF(A119="","",IF(R119&gt;=2,"VALID","INVALID - ALTERNATIVE DIVERSITY"))</x:f>
      </x:c>
    </x:row>
    <x:row r="120">
      <x:c r="A120" s="18"/>
      <x:c r="B120" s="18"/>
      <x:c r="C120" s="32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24" t="str">
        <x:f>IF(A120="","",IF(COUNTIF($A$6:$A$205,A120)=1,"VALID","INVALID - DUPLICATE DECISION ID"))</x:f>
      </x:c>
      <x:c r="O120" s="24" t="str">
        <x:f>IF(A120="","",IF(AND(B120&lt;&gt;"",C120&lt;&gt;"",D120&lt;&gt;"",E120&lt;&gt;"",F120&lt;&gt;"",G120&lt;&gt;"",H120&lt;&gt;"",K120&lt;&gt;"",L120&lt;&gt;"",M120&lt;&gt;"",Z120&lt;&gt;"",AC120&lt;&gt;"",AD120&lt;&gt;"",AE120&lt;&gt;""),"VALID","INVALID - REQUIRED FIELD"))</x:f>
      </x:c>
      <x:c r="P120" s="24" t="str">
        <x:f>IF(A120="","",IF(AND(OR(EXACT(I120,"CURRENT ATTRIBUTABLE OBSERVED"),EXACT(I120,"CURRENT ATTRIBUTABLE MIXED"),EXACT(I120,"CUSTOM")),IF(EXACT(I120,"CUSTOM"),W120&lt;&gt;"",TRUE)),"VALID","INVALID - EVIDENCE TOKEN / CUSTOM RULE"))</x:f>
      </x:c>
      <x:c r="Q120" s="24" t="str">
        <x:f>IF(A120="","",IF(OR(EXACT(J120,"YES"),EXACT(J120,"UNCLEAR"),EXACT(J120,"NO")),"VALID","INVALID - ACTION TOKEN"))</x:f>
      </x:c>
      <x:c r="R120" s="24" t="str">
        <x:f>IF(A120="","",SUM(AO120:AS120))</x:f>
      </x:c>
      <x:c r="S120" s="24" t="str">
        <x:f>IF(A120="","",COUNTIFS(CRITERIA!$B$6:$B$205,A120,CRITERIA!$G$6:$G$205,"YES",CRITERIA!$L$6:$L$205,"VALID"))</x:f>
      </x:c>
      <x:c r="T120" s="24" t="str">
        <x:f>IF(A120="","",IF(Q120&lt;&gt;"VALID","REPAIR CANVAS",IF(EXACT(J120,"NO"),"STOP - RESEARCH NOT JUSTIFIED",IF(OR(N120&lt;&gt;"VALID",O120&lt;&gt;"VALID",P120&lt;&gt;"VALID",Y120&lt;&gt;"VALID",AH120&lt;&gt;"VALID",AT120&lt;&gt;"VALID",EXACT(J120,"UNCLEAR"),X120&lt;&gt;"YES"),"REPAIR CANVAS","READY TO RESEARCH"))))</x:f>
      </x:c>
      <x:c r="U120" s="24" t="str">
        <x:f>IF(A120="","",IF(T120="READY TO RESEARCH","Freeze this Decision Contract, then conduct the Evidence Audit.",IF(T120="STOP - RESEARCH NOT JUSTIFIED","State the real purpose of the work or reopen the decision before competitor research.","Repair the named controls before collecting competitor evidence.")))</x:f>
      </x:c>
      <x:c r="V120" s="24" t="str">
        <x:f>IF(A120="","",IF(T120="READY TO RESEARCH","Decision ID "&amp;A120&amp;". By "&amp;TEXT(C120,"yyyy-mm-dd")&amp;", "&amp;B120&amp;" will decide whether to "&amp;D120&amp;" for "&amp;E120&amp;", within "&amp;F120&amp;" and "&amp;G120&amp;". Permitted alternative universe: "&amp;AA120&amp;". Explicit exclusions: "&amp;H120&amp;". Material criteria: "&amp;AB120&amp;". Hard constraints: "&amp;Z120&amp;". Evidence threshold: "&amp;I120&amp;IF(EXACT(I120,"CUSTOM")," - "&amp;W120,"")&amp;". Evidence may change: "&amp;K120&amp;". Reopen if "&amp;L120&amp;".","NOT READY - complete or repair the governed canvas before handoff."))</x:f>
      </x:c>
      <x:c r="W120" s="18"/>
      <x:c r="X120" s="18"/>
      <x:c r="Y120" s="24" t="str">
        <x:f>IF(A120="","",IF(OR(EXACT(X120,"YES"),EXACT(X120,"NO")),"VALID","INVALID - QUALITY TOKEN"))</x:f>
      </x:c>
      <x:c r="Z120" s="18"/>
      <x:c r="AA120" s="18" t="str">
        <x:f>IF(A120="","",IF(AT120&lt;&gt;"VALID","NOT READY - ALTERNATIVES",IF(AO120=1,"DIRECT","")&amp;IF(AP120=1,IF(AO120=1,"; ","")&amp;"ADJACENT","")&amp;IF(AQ120=1,IF(SUM(AO120:AP120)&gt;0,"; ","")&amp;"SUBSTITUTE / SERVICE","")&amp;IF(AR120=1,IF(SUM(AO120:AQ120)&gt;0,"; ","")&amp;"INTERNAL BUILD","")&amp;IF(AS120=1,IF(SUM(AO120:AR120)&gt;0,"; ","")&amp;"STATUS QUO","")))</x:f>
      </x:c>
      <x:c r="AB120" s="18" t="str">
        <x:f>IF(A120="","",IF(AH120&lt;&gt;"VALID","NOT READY - CRITERIA",AC120&amp;"; "&amp;AD120&amp;"; "&amp;AE120&amp;IF(AF120&lt;&gt;"","; "&amp;AF120,"")&amp;IF(AG120&lt;&gt;"","; "&amp;AG120,"")))</x:f>
      </x:c>
      <x:c r="AC120" s="18"/>
      <x:c r="AD120" s="18"/>
      <x:c r="AE120" s="18"/>
      <x:c r="AF120" s="18"/>
      <x:c r="AG120" s="18"/>
      <x:c r="AH120" s="24" t="str">
        <x:f>IF(A120="","",IF(AND(AI120&gt;=3,AI120&lt;=5,AJ120&lt;&gt;"",AK120&lt;&gt;"",AL120&lt;&gt;"",S120=AI120,COUNTIF($AJ120:$AN120,AJ120)=1,COUNTIF($AJ120:$AN120,AK120)=1,COUNTIF($AJ120:$AN120,AL120)=1,IF(AM120="",TRUE,COUNTIF($AJ120:$AN120,AM120)=1),IF(AN120="",TRUE,COUNTIF($AJ120:$AN120,AN120)=1),COUNTIFS(CRITERIA!$B$6:$B$205,A120,CRITERIA!$M$6:$M$205,AJ120,CRITERIA!$G$6:$G$205,"YES",CRITERIA!$L$6:$L$205,"VALID")=1,COUNTIFS(CRITERIA!$B$6:$B$205,A120,CRITERIA!$M$6:$M$205,AK120,CRITERIA!$G$6:$G$205,"YES",CRITERIA!$L$6:$L$205,"VALID")=1,COUNTIFS(CRITERIA!$B$6:$B$205,A120,CRITERIA!$M$6:$M$205,AL120,CRITERIA!$G$6:$G$205,"YES",CRITERIA!$L$6:$L$205,"VALID")=1,IF(AM120="",TRUE,COUNTIFS(CRITERIA!$B$6:$B$205,A120,CRITERIA!$M$6:$M$205,AM120,CRITERIA!$G$6:$G$205,"YES",CRITERIA!$L$6:$L$205,"VALID")=1),IF(AN120="",TRUE,COUNTIFS(CRITERIA!$B$6:$B$205,A120,CRITERIA!$M$6:$M$205,AN120,CRITERIA!$G$6:$G$205,"YES",CRITERIA!$L$6:$L$205,"VALID")=1)),"VALID","INVALID - CRITERIA PARITY"))</x:f>
      </x:c>
      <x:c r="AI120" s="24" t="n">
        <x:f>IF(AC120&lt;&gt;"",1,0)+IF(AD120&lt;&gt;"",1,0)+IF(AE120&lt;&gt;"",1,0)+IF(AF120&lt;&gt;"",1,0)+IF(AG120&lt;&gt;"",1,0)</x:f>
        <x:v>0</x:v>
      </x:c>
      <x:c r="AJ120" s="24" t="str">
        <x:f>IF(AC120="","",UPPER(TRIM(AC120)))</x:f>
      </x:c>
      <x:c r="AK120" s="24" t="str">
        <x:f>IF(AD120="","",UPPER(TRIM(AD120)))</x:f>
      </x:c>
      <x:c r="AL120" s="24" t="str">
        <x:f>IF(AE120="","",UPPER(TRIM(AE120)))</x:f>
      </x:c>
      <x:c r="AM120" s="24" t="str">
        <x:f>IF(AF120="","",UPPER(TRIM(AF120)))</x:f>
      </x:c>
      <x:c r="AN120" s="24" t="str">
        <x:f>IF(AG120="","",UPPER(TRIM(AG120)))</x:f>
      </x:c>
      <x:c r="AO120" s="24" t="str">
        <x:f>IF(A120="","",IF(COUNTIFS(ALTERNATIVES!$B$6:$B$205,A120,ALTERNATIVES!$C$6:$C$205,"DIRECT",ALTERNATIVES!$H$6:$H$205,"VALID")&gt;0,1,0))</x:f>
      </x:c>
      <x:c r="AP120" s="24" t="str">
        <x:f>IF(A120="","",IF(COUNTIFS(ALTERNATIVES!$B$6:$B$205,A120,ALTERNATIVES!$C$6:$C$205,"ADJACENT",ALTERNATIVES!$H$6:$H$205,"VALID")&gt;0,1,0))</x:f>
      </x:c>
      <x:c r="AQ120" s="24" t="str">
        <x:f>IF(A120="","",IF(COUNTIFS(ALTERNATIVES!$B$6:$B$205,A120,ALTERNATIVES!$C$6:$C$205,"SUBSTITUTE / SERVICE",ALTERNATIVES!$H$6:$H$205,"VALID")&gt;0,1,0))</x:f>
      </x:c>
      <x:c r="AR120" s="24" t="str">
        <x:f>IF(A120="","",IF(COUNTIFS(ALTERNATIVES!$B$6:$B$205,A120,ALTERNATIVES!$C$6:$C$205,"INTERNAL BUILD",ALTERNATIVES!$H$6:$H$205,"VALID")&gt;0,1,0))</x:f>
      </x:c>
      <x:c r="AS120" s="24" t="str">
        <x:f>IF(A120="","",IF(COUNTIFS(ALTERNATIVES!$B$6:$B$205,A120,ALTERNATIVES!$C$6:$C$205,"STATUS QUO",ALTERNATIVES!$H$6:$H$205,"VALID")&gt;0,1,0))</x:f>
      </x:c>
      <x:c r="AT120" s="24" t="str">
        <x:f>IF(A120="","",IF(R120&gt;=2,"VALID","INVALID - ALTERNATIVE DIVERSITY"))</x:f>
      </x:c>
    </x:row>
    <x:row r="121">
      <x:c r="A121" s="18"/>
      <x:c r="B121" s="18"/>
      <x:c r="C121" s="32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24" t="str">
        <x:f>IF(A121="","",IF(COUNTIF($A$6:$A$205,A121)=1,"VALID","INVALID - DUPLICATE DECISION ID"))</x:f>
      </x:c>
      <x:c r="O121" s="24" t="str">
        <x:f>IF(A121="","",IF(AND(B121&lt;&gt;"",C121&lt;&gt;"",D121&lt;&gt;"",E121&lt;&gt;"",F121&lt;&gt;"",G121&lt;&gt;"",H121&lt;&gt;"",K121&lt;&gt;"",L121&lt;&gt;"",M121&lt;&gt;"",Z121&lt;&gt;"",AC121&lt;&gt;"",AD121&lt;&gt;"",AE121&lt;&gt;""),"VALID","INVALID - REQUIRED FIELD"))</x:f>
      </x:c>
      <x:c r="P121" s="24" t="str">
        <x:f>IF(A121="","",IF(AND(OR(EXACT(I121,"CURRENT ATTRIBUTABLE OBSERVED"),EXACT(I121,"CURRENT ATTRIBUTABLE MIXED"),EXACT(I121,"CUSTOM")),IF(EXACT(I121,"CUSTOM"),W121&lt;&gt;"",TRUE)),"VALID","INVALID - EVIDENCE TOKEN / CUSTOM RULE"))</x:f>
      </x:c>
      <x:c r="Q121" s="24" t="str">
        <x:f>IF(A121="","",IF(OR(EXACT(J121,"YES"),EXACT(J121,"UNCLEAR"),EXACT(J121,"NO")),"VALID","INVALID - ACTION TOKEN"))</x:f>
      </x:c>
      <x:c r="R121" s="24" t="str">
        <x:f>IF(A121="","",SUM(AO121:AS121))</x:f>
      </x:c>
      <x:c r="S121" s="24" t="str">
        <x:f>IF(A121="","",COUNTIFS(CRITERIA!$B$6:$B$205,A121,CRITERIA!$G$6:$G$205,"YES",CRITERIA!$L$6:$L$205,"VALID"))</x:f>
      </x:c>
      <x:c r="T121" s="24" t="str">
        <x:f>IF(A121="","",IF(Q121&lt;&gt;"VALID","REPAIR CANVAS",IF(EXACT(J121,"NO"),"STOP - RESEARCH NOT JUSTIFIED",IF(OR(N121&lt;&gt;"VALID",O121&lt;&gt;"VALID",P121&lt;&gt;"VALID",Y121&lt;&gt;"VALID",AH121&lt;&gt;"VALID",AT121&lt;&gt;"VALID",EXACT(J121,"UNCLEAR"),X121&lt;&gt;"YES"),"REPAIR CANVAS","READY TO RESEARCH"))))</x:f>
      </x:c>
      <x:c r="U121" s="24" t="str">
        <x:f>IF(A121="","",IF(T121="READY TO RESEARCH","Freeze this Decision Contract, then conduct the Evidence Audit.",IF(T121="STOP - RESEARCH NOT JUSTIFIED","State the real purpose of the work or reopen the decision before competitor research.","Repair the named controls before collecting competitor evidence.")))</x:f>
      </x:c>
      <x:c r="V121" s="24" t="str">
        <x:f>IF(A121="","",IF(T121="READY TO RESEARCH","Decision ID "&amp;A121&amp;". By "&amp;TEXT(C121,"yyyy-mm-dd")&amp;", "&amp;B121&amp;" will decide whether to "&amp;D121&amp;" for "&amp;E121&amp;", within "&amp;F121&amp;" and "&amp;G121&amp;". Permitted alternative universe: "&amp;AA121&amp;". Explicit exclusions: "&amp;H121&amp;". Material criteria: "&amp;AB121&amp;". Hard constraints: "&amp;Z121&amp;". Evidence threshold: "&amp;I121&amp;IF(EXACT(I121,"CUSTOM")," - "&amp;W121,"")&amp;". Evidence may change: "&amp;K121&amp;". Reopen if "&amp;L121&amp;".","NOT READY - complete or repair the governed canvas before handoff."))</x:f>
      </x:c>
      <x:c r="W121" s="18"/>
      <x:c r="X121" s="18"/>
      <x:c r="Y121" s="24" t="str">
        <x:f>IF(A121="","",IF(OR(EXACT(X121,"YES"),EXACT(X121,"NO")),"VALID","INVALID - QUALITY TOKEN"))</x:f>
      </x:c>
      <x:c r="Z121" s="18"/>
      <x:c r="AA121" s="18" t="str">
        <x:f>IF(A121="","",IF(AT121&lt;&gt;"VALID","NOT READY - ALTERNATIVES",IF(AO121=1,"DIRECT","")&amp;IF(AP121=1,IF(AO121=1,"; ","")&amp;"ADJACENT","")&amp;IF(AQ121=1,IF(SUM(AO121:AP121)&gt;0,"; ","")&amp;"SUBSTITUTE / SERVICE","")&amp;IF(AR121=1,IF(SUM(AO121:AQ121)&gt;0,"; ","")&amp;"INTERNAL BUILD","")&amp;IF(AS121=1,IF(SUM(AO121:AR121)&gt;0,"; ","")&amp;"STATUS QUO","")))</x:f>
      </x:c>
      <x:c r="AB121" s="18" t="str">
        <x:f>IF(A121="","",IF(AH121&lt;&gt;"VALID","NOT READY - CRITERIA",AC121&amp;"; "&amp;AD121&amp;"; "&amp;AE121&amp;IF(AF121&lt;&gt;"","; "&amp;AF121,"")&amp;IF(AG121&lt;&gt;"","; "&amp;AG121,"")))</x:f>
      </x:c>
      <x:c r="AC121" s="18"/>
      <x:c r="AD121" s="18"/>
      <x:c r="AE121" s="18"/>
      <x:c r="AF121" s="18"/>
      <x:c r="AG121" s="18"/>
      <x:c r="AH121" s="24" t="str">
        <x:f>IF(A121="","",IF(AND(AI121&gt;=3,AI121&lt;=5,AJ121&lt;&gt;"",AK121&lt;&gt;"",AL121&lt;&gt;"",S121=AI121,COUNTIF($AJ121:$AN121,AJ121)=1,COUNTIF($AJ121:$AN121,AK121)=1,COUNTIF($AJ121:$AN121,AL121)=1,IF(AM121="",TRUE,COUNTIF($AJ121:$AN121,AM121)=1),IF(AN121="",TRUE,COUNTIF($AJ121:$AN121,AN121)=1),COUNTIFS(CRITERIA!$B$6:$B$205,A121,CRITERIA!$M$6:$M$205,AJ121,CRITERIA!$G$6:$G$205,"YES",CRITERIA!$L$6:$L$205,"VALID")=1,COUNTIFS(CRITERIA!$B$6:$B$205,A121,CRITERIA!$M$6:$M$205,AK121,CRITERIA!$G$6:$G$205,"YES",CRITERIA!$L$6:$L$205,"VALID")=1,COUNTIFS(CRITERIA!$B$6:$B$205,A121,CRITERIA!$M$6:$M$205,AL121,CRITERIA!$G$6:$G$205,"YES",CRITERIA!$L$6:$L$205,"VALID")=1,IF(AM121="",TRUE,COUNTIFS(CRITERIA!$B$6:$B$205,A121,CRITERIA!$M$6:$M$205,AM121,CRITERIA!$G$6:$G$205,"YES",CRITERIA!$L$6:$L$205,"VALID")=1),IF(AN121="",TRUE,COUNTIFS(CRITERIA!$B$6:$B$205,A121,CRITERIA!$M$6:$M$205,AN121,CRITERIA!$G$6:$G$205,"YES",CRITERIA!$L$6:$L$205,"VALID")=1)),"VALID","INVALID - CRITERIA PARITY"))</x:f>
      </x:c>
      <x:c r="AI121" s="24" t="n">
        <x:f>IF(AC121&lt;&gt;"",1,0)+IF(AD121&lt;&gt;"",1,0)+IF(AE121&lt;&gt;"",1,0)+IF(AF121&lt;&gt;"",1,0)+IF(AG121&lt;&gt;"",1,0)</x:f>
        <x:v>0</x:v>
      </x:c>
      <x:c r="AJ121" s="24" t="str">
        <x:f>IF(AC121="","",UPPER(TRIM(AC121)))</x:f>
      </x:c>
      <x:c r="AK121" s="24" t="str">
        <x:f>IF(AD121="","",UPPER(TRIM(AD121)))</x:f>
      </x:c>
      <x:c r="AL121" s="24" t="str">
        <x:f>IF(AE121="","",UPPER(TRIM(AE121)))</x:f>
      </x:c>
      <x:c r="AM121" s="24" t="str">
        <x:f>IF(AF121="","",UPPER(TRIM(AF121)))</x:f>
      </x:c>
      <x:c r="AN121" s="24" t="str">
        <x:f>IF(AG121="","",UPPER(TRIM(AG121)))</x:f>
      </x:c>
      <x:c r="AO121" s="24" t="str">
        <x:f>IF(A121="","",IF(COUNTIFS(ALTERNATIVES!$B$6:$B$205,A121,ALTERNATIVES!$C$6:$C$205,"DIRECT",ALTERNATIVES!$H$6:$H$205,"VALID")&gt;0,1,0))</x:f>
      </x:c>
      <x:c r="AP121" s="24" t="str">
        <x:f>IF(A121="","",IF(COUNTIFS(ALTERNATIVES!$B$6:$B$205,A121,ALTERNATIVES!$C$6:$C$205,"ADJACENT",ALTERNATIVES!$H$6:$H$205,"VALID")&gt;0,1,0))</x:f>
      </x:c>
      <x:c r="AQ121" s="24" t="str">
        <x:f>IF(A121="","",IF(COUNTIFS(ALTERNATIVES!$B$6:$B$205,A121,ALTERNATIVES!$C$6:$C$205,"SUBSTITUTE / SERVICE",ALTERNATIVES!$H$6:$H$205,"VALID")&gt;0,1,0))</x:f>
      </x:c>
      <x:c r="AR121" s="24" t="str">
        <x:f>IF(A121="","",IF(COUNTIFS(ALTERNATIVES!$B$6:$B$205,A121,ALTERNATIVES!$C$6:$C$205,"INTERNAL BUILD",ALTERNATIVES!$H$6:$H$205,"VALID")&gt;0,1,0))</x:f>
      </x:c>
      <x:c r="AS121" s="24" t="str">
        <x:f>IF(A121="","",IF(COUNTIFS(ALTERNATIVES!$B$6:$B$205,A121,ALTERNATIVES!$C$6:$C$205,"STATUS QUO",ALTERNATIVES!$H$6:$H$205,"VALID")&gt;0,1,0))</x:f>
      </x:c>
      <x:c r="AT121" s="24" t="str">
        <x:f>IF(A121="","",IF(R121&gt;=2,"VALID","INVALID - ALTERNATIVE DIVERSITY"))</x:f>
      </x:c>
    </x:row>
    <x:row r="122">
      <x:c r="A122" s="18"/>
      <x:c r="B122" s="18"/>
      <x:c r="C122" s="32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24" t="str">
        <x:f>IF(A122="","",IF(COUNTIF($A$6:$A$205,A122)=1,"VALID","INVALID - DUPLICATE DECISION ID"))</x:f>
      </x:c>
      <x:c r="O122" s="24" t="str">
        <x:f>IF(A122="","",IF(AND(B122&lt;&gt;"",C122&lt;&gt;"",D122&lt;&gt;"",E122&lt;&gt;"",F122&lt;&gt;"",G122&lt;&gt;"",H122&lt;&gt;"",K122&lt;&gt;"",L122&lt;&gt;"",M122&lt;&gt;"",Z122&lt;&gt;"",AC122&lt;&gt;"",AD122&lt;&gt;"",AE122&lt;&gt;""),"VALID","INVALID - REQUIRED FIELD"))</x:f>
      </x:c>
      <x:c r="P122" s="24" t="str">
        <x:f>IF(A122="","",IF(AND(OR(EXACT(I122,"CURRENT ATTRIBUTABLE OBSERVED"),EXACT(I122,"CURRENT ATTRIBUTABLE MIXED"),EXACT(I122,"CUSTOM")),IF(EXACT(I122,"CUSTOM"),W122&lt;&gt;"",TRUE)),"VALID","INVALID - EVIDENCE TOKEN / CUSTOM RULE"))</x:f>
      </x:c>
      <x:c r="Q122" s="24" t="str">
        <x:f>IF(A122="","",IF(OR(EXACT(J122,"YES"),EXACT(J122,"UNCLEAR"),EXACT(J122,"NO")),"VALID","INVALID - ACTION TOKEN"))</x:f>
      </x:c>
      <x:c r="R122" s="24" t="str">
        <x:f>IF(A122="","",SUM(AO122:AS122))</x:f>
      </x:c>
      <x:c r="S122" s="24" t="str">
        <x:f>IF(A122="","",COUNTIFS(CRITERIA!$B$6:$B$205,A122,CRITERIA!$G$6:$G$205,"YES",CRITERIA!$L$6:$L$205,"VALID"))</x:f>
      </x:c>
      <x:c r="T122" s="24" t="str">
        <x:f>IF(A122="","",IF(Q122&lt;&gt;"VALID","REPAIR CANVAS",IF(EXACT(J122,"NO"),"STOP - RESEARCH NOT JUSTIFIED",IF(OR(N122&lt;&gt;"VALID",O122&lt;&gt;"VALID",P122&lt;&gt;"VALID",Y122&lt;&gt;"VALID",AH122&lt;&gt;"VALID",AT122&lt;&gt;"VALID",EXACT(J122,"UNCLEAR"),X122&lt;&gt;"YES"),"REPAIR CANVAS","READY TO RESEARCH"))))</x:f>
      </x:c>
      <x:c r="U122" s="24" t="str">
        <x:f>IF(A122="","",IF(T122="READY TO RESEARCH","Freeze this Decision Contract, then conduct the Evidence Audit.",IF(T122="STOP - RESEARCH NOT JUSTIFIED","State the real purpose of the work or reopen the decision before competitor research.","Repair the named controls before collecting competitor evidence.")))</x:f>
      </x:c>
      <x:c r="V122" s="24" t="str">
        <x:f>IF(A122="","",IF(T122="READY TO RESEARCH","Decision ID "&amp;A122&amp;". By "&amp;TEXT(C122,"yyyy-mm-dd")&amp;", "&amp;B122&amp;" will decide whether to "&amp;D122&amp;" for "&amp;E122&amp;", within "&amp;F122&amp;" and "&amp;G122&amp;". Permitted alternative universe: "&amp;AA122&amp;". Explicit exclusions: "&amp;H122&amp;". Material criteria: "&amp;AB122&amp;". Hard constraints: "&amp;Z122&amp;". Evidence threshold: "&amp;I122&amp;IF(EXACT(I122,"CUSTOM")," - "&amp;W122,"")&amp;". Evidence may change: "&amp;K122&amp;". Reopen if "&amp;L122&amp;".","NOT READY - complete or repair the governed canvas before handoff."))</x:f>
      </x:c>
      <x:c r="W122" s="18"/>
      <x:c r="X122" s="18"/>
      <x:c r="Y122" s="24" t="str">
        <x:f>IF(A122="","",IF(OR(EXACT(X122,"YES"),EXACT(X122,"NO")),"VALID","INVALID - QUALITY TOKEN"))</x:f>
      </x:c>
      <x:c r="Z122" s="18"/>
      <x:c r="AA122" s="18" t="str">
        <x:f>IF(A122="","",IF(AT122&lt;&gt;"VALID","NOT READY - ALTERNATIVES",IF(AO122=1,"DIRECT","")&amp;IF(AP122=1,IF(AO122=1,"; ","")&amp;"ADJACENT","")&amp;IF(AQ122=1,IF(SUM(AO122:AP122)&gt;0,"; ","")&amp;"SUBSTITUTE / SERVICE","")&amp;IF(AR122=1,IF(SUM(AO122:AQ122)&gt;0,"; ","")&amp;"INTERNAL BUILD","")&amp;IF(AS122=1,IF(SUM(AO122:AR122)&gt;0,"; ","")&amp;"STATUS QUO","")))</x:f>
      </x:c>
      <x:c r="AB122" s="18" t="str">
        <x:f>IF(A122="","",IF(AH122&lt;&gt;"VALID","NOT READY - CRITERIA",AC122&amp;"; "&amp;AD122&amp;"; "&amp;AE122&amp;IF(AF122&lt;&gt;"","; "&amp;AF122,"")&amp;IF(AG122&lt;&gt;"","; "&amp;AG122,"")))</x:f>
      </x:c>
      <x:c r="AC122" s="18"/>
      <x:c r="AD122" s="18"/>
      <x:c r="AE122" s="18"/>
      <x:c r="AF122" s="18"/>
      <x:c r="AG122" s="18"/>
      <x:c r="AH122" s="24" t="str">
        <x:f>IF(A122="","",IF(AND(AI122&gt;=3,AI122&lt;=5,AJ122&lt;&gt;"",AK122&lt;&gt;"",AL122&lt;&gt;"",S122=AI122,COUNTIF($AJ122:$AN122,AJ122)=1,COUNTIF($AJ122:$AN122,AK122)=1,COUNTIF($AJ122:$AN122,AL122)=1,IF(AM122="",TRUE,COUNTIF($AJ122:$AN122,AM122)=1),IF(AN122="",TRUE,COUNTIF($AJ122:$AN122,AN122)=1),COUNTIFS(CRITERIA!$B$6:$B$205,A122,CRITERIA!$M$6:$M$205,AJ122,CRITERIA!$G$6:$G$205,"YES",CRITERIA!$L$6:$L$205,"VALID")=1,COUNTIFS(CRITERIA!$B$6:$B$205,A122,CRITERIA!$M$6:$M$205,AK122,CRITERIA!$G$6:$G$205,"YES",CRITERIA!$L$6:$L$205,"VALID")=1,COUNTIFS(CRITERIA!$B$6:$B$205,A122,CRITERIA!$M$6:$M$205,AL122,CRITERIA!$G$6:$G$205,"YES",CRITERIA!$L$6:$L$205,"VALID")=1,IF(AM122="",TRUE,COUNTIFS(CRITERIA!$B$6:$B$205,A122,CRITERIA!$M$6:$M$205,AM122,CRITERIA!$G$6:$G$205,"YES",CRITERIA!$L$6:$L$205,"VALID")=1),IF(AN122="",TRUE,COUNTIFS(CRITERIA!$B$6:$B$205,A122,CRITERIA!$M$6:$M$205,AN122,CRITERIA!$G$6:$G$205,"YES",CRITERIA!$L$6:$L$205,"VALID")=1)),"VALID","INVALID - CRITERIA PARITY"))</x:f>
      </x:c>
      <x:c r="AI122" s="24" t="n">
        <x:f>IF(AC122&lt;&gt;"",1,0)+IF(AD122&lt;&gt;"",1,0)+IF(AE122&lt;&gt;"",1,0)+IF(AF122&lt;&gt;"",1,0)+IF(AG122&lt;&gt;"",1,0)</x:f>
        <x:v>0</x:v>
      </x:c>
      <x:c r="AJ122" s="24" t="str">
        <x:f>IF(AC122="","",UPPER(TRIM(AC122)))</x:f>
      </x:c>
      <x:c r="AK122" s="24" t="str">
        <x:f>IF(AD122="","",UPPER(TRIM(AD122)))</x:f>
      </x:c>
      <x:c r="AL122" s="24" t="str">
        <x:f>IF(AE122="","",UPPER(TRIM(AE122)))</x:f>
      </x:c>
      <x:c r="AM122" s="24" t="str">
        <x:f>IF(AF122="","",UPPER(TRIM(AF122)))</x:f>
      </x:c>
      <x:c r="AN122" s="24" t="str">
        <x:f>IF(AG122="","",UPPER(TRIM(AG122)))</x:f>
      </x:c>
      <x:c r="AO122" s="24" t="str">
        <x:f>IF(A122="","",IF(COUNTIFS(ALTERNATIVES!$B$6:$B$205,A122,ALTERNATIVES!$C$6:$C$205,"DIRECT",ALTERNATIVES!$H$6:$H$205,"VALID")&gt;0,1,0))</x:f>
      </x:c>
      <x:c r="AP122" s="24" t="str">
        <x:f>IF(A122="","",IF(COUNTIFS(ALTERNATIVES!$B$6:$B$205,A122,ALTERNATIVES!$C$6:$C$205,"ADJACENT",ALTERNATIVES!$H$6:$H$205,"VALID")&gt;0,1,0))</x:f>
      </x:c>
      <x:c r="AQ122" s="24" t="str">
        <x:f>IF(A122="","",IF(COUNTIFS(ALTERNATIVES!$B$6:$B$205,A122,ALTERNATIVES!$C$6:$C$205,"SUBSTITUTE / SERVICE",ALTERNATIVES!$H$6:$H$205,"VALID")&gt;0,1,0))</x:f>
      </x:c>
      <x:c r="AR122" s="24" t="str">
        <x:f>IF(A122="","",IF(COUNTIFS(ALTERNATIVES!$B$6:$B$205,A122,ALTERNATIVES!$C$6:$C$205,"INTERNAL BUILD",ALTERNATIVES!$H$6:$H$205,"VALID")&gt;0,1,0))</x:f>
      </x:c>
      <x:c r="AS122" s="24" t="str">
        <x:f>IF(A122="","",IF(COUNTIFS(ALTERNATIVES!$B$6:$B$205,A122,ALTERNATIVES!$C$6:$C$205,"STATUS QUO",ALTERNATIVES!$H$6:$H$205,"VALID")&gt;0,1,0))</x:f>
      </x:c>
      <x:c r="AT122" s="24" t="str">
        <x:f>IF(A122="","",IF(R122&gt;=2,"VALID","INVALID - ALTERNATIVE DIVERSITY"))</x:f>
      </x:c>
    </x:row>
    <x:row r="123">
      <x:c r="A123" s="18"/>
      <x:c r="B123" s="18"/>
      <x:c r="C123" s="32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24" t="str">
        <x:f>IF(A123="","",IF(COUNTIF($A$6:$A$205,A123)=1,"VALID","INVALID - DUPLICATE DECISION ID"))</x:f>
      </x:c>
      <x:c r="O123" s="24" t="str">
        <x:f>IF(A123="","",IF(AND(B123&lt;&gt;"",C123&lt;&gt;"",D123&lt;&gt;"",E123&lt;&gt;"",F123&lt;&gt;"",G123&lt;&gt;"",H123&lt;&gt;"",K123&lt;&gt;"",L123&lt;&gt;"",M123&lt;&gt;"",Z123&lt;&gt;"",AC123&lt;&gt;"",AD123&lt;&gt;"",AE123&lt;&gt;""),"VALID","INVALID - REQUIRED FIELD"))</x:f>
      </x:c>
      <x:c r="P123" s="24" t="str">
        <x:f>IF(A123="","",IF(AND(OR(EXACT(I123,"CURRENT ATTRIBUTABLE OBSERVED"),EXACT(I123,"CURRENT ATTRIBUTABLE MIXED"),EXACT(I123,"CUSTOM")),IF(EXACT(I123,"CUSTOM"),W123&lt;&gt;"",TRUE)),"VALID","INVALID - EVIDENCE TOKEN / CUSTOM RULE"))</x:f>
      </x:c>
      <x:c r="Q123" s="24" t="str">
        <x:f>IF(A123="","",IF(OR(EXACT(J123,"YES"),EXACT(J123,"UNCLEAR"),EXACT(J123,"NO")),"VALID","INVALID - ACTION TOKEN"))</x:f>
      </x:c>
      <x:c r="R123" s="24" t="str">
        <x:f>IF(A123="","",SUM(AO123:AS123))</x:f>
      </x:c>
      <x:c r="S123" s="24" t="str">
        <x:f>IF(A123="","",COUNTIFS(CRITERIA!$B$6:$B$205,A123,CRITERIA!$G$6:$G$205,"YES",CRITERIA!$L$6:$L$205,"VALID"))</x:f>
      </x:c>
      <x:c r="T123" s="24" t="str">
        <x:f>IF(A123="","",IF(Q123&lt;&gt;"VALID","REPAIR CANVAS",IF(EXACT(J123,"NO"),"STOP - RESEARCH NOT JUSTIFIED",IF(OR(N123&lt;&gt;"VALID",O123&lt;&gt;"VALID",P123&lt;&gt;"VALID",Y123&lt;&gt;"VALID",AH123&lt;&gt;"VALID",AT123&lt;&gt;"VALID",EXACT(J123,"UNCLEAR"),X123&lt;&gt;"YES"),"REPAIR CANVAS","READY TO RESEARCH"))))</x:f>
      </x:c>
      <x:c r="U123" s="24" t="str">
        <x:f>IF(A123="","",IF(T123="READY TO RESEARCH","Freeze this Decision Contract, then conduct the Evidence Audit.",IF(T123="STOP - RESEARCH NOT JUSTIFIED","State the real purpose of the work or reopen the decision before competitor research.","Repair the named controls before collecting competitor evidence.")))</x:f>
      </x:c>
      <x:c r="V123" s="24" t="str">
        <x:f>IF(A123="","",IF(T123="READY TO RESEARCH","Decision ID "&amp;A123&amp;". By "&amp;TEXT(C123,"yyyy-mm-dd")&amp;", "&amp;B123&amp;" will decide whether to "&amp;D123&amp;" for "&amp;E123&amp;", within "&amp;F123&amp;" and "&amp;G123&amp;". Permitted alternative universe: "&amp;AA123&amp;". Explicit exclusions: "&amp;H123&amp;". Material criteria: "&amp;AB123&amp;". Hard constraints: "&amp;Z123&amp;". Evidence threshold: "&amp;I123&amp;IF(EXACT(I123,"CUSTOM")," - "&amp;W123,"")&amp;". Evidence may change: "&amp;K123&amp;". Reopen if "&amp;L123&amp;".","NOT READY - complete or repair the governed canvas before handoff."))</x:f>
      </x:c>
      <x:c r="W123" s="18"/>
      <x:c r="X123" s="18"/>
      <x:c r="Y123" s="24" t="str">
        <x:f>IF(A123="","",IF(OR(EXACT(X123,"YES"),EXACT(X123,"NO")),"VALID","INVALID - QUALITY TOKEN"))</x:f>
      </x:c>
      <x:c r="Z123" s="18"/>
      <x:c r="AA123" s="18" t="str">
        <x:f>IF(A123="","",IF(AT123&lt;&gt;"VALID","NOT READY - ALTERNATIVES",IF(AO123=1,"DIRECT","")&amp;IF(AP123=1,IF(AO123=1,"; ","")&amp;"ADJACENT","")&amp;IF(AQ123=1,IF(SUM(AO123:AP123)&gt;0,"; ","")&amp;"SUBSTITUTE / SERVICE","")&amp;IF(AR123=1,IF(SUM(AO123:AQ123)&gt;0,"; ","")&amp;"INTERNAL BUILD","")&amp;IF(AS123=1,IF(SUM(AO123:AR123)&gt;0,"; ","")&amp;"STATUS QUO","")))</x:f>
      </x:c>
      <x:c r="AB123" s="18" t="str">
        <x:f>IF(A123="","",IF(AH123&lt;&gt;"VALID","NOT READY - CRITERIA",AC123&amp;"; "&amp;AD123&amp;"; "&amp;AE123&amp;IF(AF123&lt;&gt;"","; "&amp;AF123,"")&amp;IF(AG123&lt;&gt;"","; "&amp;AG123,"")))</x:f>
      </x:c>
      <x:c r="AC123" s="18"/>
      <x:c r="AD123" s="18"/>
      <x:c r="AE123" s="18"/>
      <x:c r="AF123" s="18"/>
      <x:c r="AG123" s="18"/>
      <x:c r="AH123" s="24" t="str">
        <x:f>IF(A123="","",IF(AND(AI123&gt;=3,AI123&lt;=5,AJ123&lt;&gt;"",AK123&lt;&gt;"",AL123&lt;&gt;"",S123=AI123,COUNTIF($AJ123:$AN123,AJ123)=1,COUNTIF($AJ123:$AN123,AK123)=1,COUNTIF($AJ123:$AN123,AL123)=1,IF(AM123="",TRUE,COUNTIF($AJ123:$AN123,AM123)=1),IF(AN123="",TRUE,COUNTIF($AJ123:$AN123,AN123)=1),COUNTIFS(CRITERIA!$B$6:$B$205,A123,CRITERIA!$M$6:$M$205,AJ123,CRITERIA!$G$6:$G$205,"YES",CRITERIA!$L$6:$L$205,"VALID")=1,COUNTIFS(CRITERIA!$B$6:$B$205,A123,CRITERIA!$M$6:$M$205,AK123,CRITERIA!$G$6:$G$205,"YES",CRITERIA!$L$6:$L$205,"VALID")=1,COUNTIFS(CRITERIA!$B$6:$B$205,A123,CRITERIA!$M$6:$M$205,AL123,CRITERIA!$G$6:$G$205,"YES",CRITERIA!$L$6:$L$205,"VALID")=1,IF(AM123="",TRUE,COUNTIFS(CRITERIA!$B$6:$B$205,A123,CRITERIA!$M$6:$M$205,AM123,CRITERIA!$G$6:$G$205,"YES",CRITERIA!$L$6:$L$205,"VALID")=1),IF(AN123="",TRUE,COUNTIFS(CRITERIA!$B$6:$B$205,A123,CRITERIA!$M$6:$M$205,AN123,CRITERIA!$G$6:$G$205,"YES",CRITERIA!$L$6:$L$205,"VALID")=1)),"VALID","INVALID - CRITERIA PARITY"))</x:f>
      </x:c>
      <x:c r="AI123" s="24" t="n">
        <x:f>IF(AC123&lt;&gt;"",1,0)+IF(AD123&lt;&gt;"",1,0)+IF(AE123&lt;&gt;"",1,0)+IF(AF123&lt;&gt;"",1,0)+IF(AG123&lt;&gt;"",1,0)</x:f>
        <x:v>0</x:v>
      </x:c>
      <x:c r="AJ123" s="24" t="str">
        <x:f>IF(AC123="","",UPPER(TRIM(AC123)))</x:f>
      </x:c>
      <x:c r="AK123" s="24" t="str">
        <x:f>IF(AD123="","",UPPER(TRIM(AD123)))</x:f>
      </x:c>
      <x:c r="AL123" s="24" t="str">
        <x:f>IF(AE123="","",UPPER(TRIM(AE123)))</x:f>
      </x:c>
      <x:c r="AM123" s="24" t="str">
        <x:f>IF(AF123="","",UPPER(TRIM(AF123)))</x:f>
      </x:c>
      <x:c r="AN123" s="24" t="str">
        <x:f>IF(AG123="","",UPPER(TRIM(AG123)))</x:f>
      </x:c>
      <x:c r="AO123" s="24" t="str">
        <x:f>IF(A123="","",IF(COUNTIFS(ALTERNATIVES!$B$6:$B$205,A123,ALTERNATIVES!$C$6:$C$205,"DIRECT",ALTERNATIVES!$H$6:$H$205,"VALID")&gt;0,1,0))</x:f>
      </x:c>
      <x:c r="AP123" s="24" t="str">
        <x:f>IF(A123="","",IF(COUNTIFS(ALTERNATIVES!$B$6:$B$205,A123,ALTERNATIVES!$C$6:$C$205,"ADJACENT",ALTERNATIVES!$H$6:$H$205,"VALID")&gt;0,1,0))</x:f>
      </x:c>
      <x:c r="AQ123" s="24" t="str">
        <x:f>IF(A123="","",IF(COUNTIFS(ALTERNATIVES!$B$6:$B$205,A123,ALTERNATIVES!$C$6:$C$205,"SUBSTITUTE / SERVICE",ALTERNATIVES!$H$6:$H$205,"VALID")&gt;0,1,0))</x:f>
      </x:c>
      <x:c r="AR123" s="24" t="str">
        <x:f>IF(A123="","",IF(COUNTIFS(ALTERNATIVES!$B$6:$B$205,A123,ALTERNATIVES!$C$6:$C$205,"INTERNAL BUILD",ALTERNATIVES!$H$6:$H$205,"VALID")&gt;0,1,0))</x:f>
      </x:c>
      <x:c r="AS123" s="24" t="str">
        <x:f>IF(A123="","",IF(COUNTIFS(ALTERNATIVES!$B$6:$B$205,A123,ALTERNATIVES!$C$6:$C$205,"STATUS QUO",ALTERNATIVES!$H$6:$H$205,"VALID")&gt;0,1,0))</x:f>
      </x:c>
      <x:c r="AT123" s="24" t="str">
        <x:f>IF(A123="","",IF(R123&gt;=2,"VALID","INVALID - ALTERNATIVE DIVERSITY"))</x:f>
      </x:c>
    </x:row>
    <x:row r="124">
      <x:c r="A124" s="18"/>
      <x:c r="B124" s="18"/>
      <x:c r="C124" s="32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24" t="str">
        <x:f>IF(A124="","",IF(COUNTIF($A$6:$A$205,A124)=1,"VALID","INVALID - DUPLICATE DECISION ID"))</x:f>
      </x:c>
      <x:c r="O124" s="24" t="str">
        <x:f>IF(A124="","",IF(AND(B124&lt;&gt;"",C124&lt;&gt;"",D124&lt;&gt;"",E124&lt;&gt;"",F124&lt;&gt;"",G124&lt;&gt;"",H124&lt;&gt;"",K124&lt;&gt;"",L124&lt;&gt;"",M124&lt;&gt;"",Z124&lt;&gt;"",AC124&lt;&gt;"",AD124&lt;&gt;"",AE124&lt;&gt;""),"VALID","INVALID - REQUIRED FIELD"))</x:f>
      </x:c>
      <x:c r="P124" s="24" t="str">
        <x:f>IF(A124="","",IF(AND(OR(EXACT(I124,"CURRENT ATTRIBUTABLE OBSERVED"),EXACT(I124,"CURRENT ATTRIBUTABLE MIXED"),EXACT(I124,"CUSTOM")),IF(EXACT(I124,"CUSTOM"),W124&lt;&gt;"",TRUE)),"VALID","INVALID - EVIDENCE TOKEN / CUSTOM RULE"))</x:f>
      </x:c>
      <x:c r="Q124" s="24" t="str">
        <x:f>IF(A124="","",IF(OR(EXACT(J124,"YES"),EXACT(J124,"UNCLEAR"),EXACT(J124,"NO")),"VALID","INVALID - ACTION TOKEN"))</x:f>
      </x:c>
      <x:c r="R124" s="24" t="str">
        <x:f>IF(A124="","",SUM(AO124:AS124))</x:f>
      </x:c>
      <x:c r="S124" s="24" t="str">
        <x:f>IF(A124="","",COUNTIFS(CRITERIA!$B$6:$B$205,A124,CRITERIA!$G$6:$G$205,"YES",CRITERIA!$L$6:$L$205,"VALID"))</x:f>
      </x:c>
      <x:c r="T124" s="24" t="str">
        <x:f>IF(A124="","",IF(Q124&lt;&gt;"VALID","REPAIR CANVAS",IF(EXACT(J124,"NO"),"STOP - RESEARCH NOT JUSTIFIED",IF(OR(N124&lt;&gt;"VALID",O124&lt;&gt;"VALID",P124&lt;&gt;"VALID",Y124&lt;&gt;"VALID",AH124&lt;&gt;"VALID",AT124&lt;&gt;"VALID",EXACT(J124,"UNCLEAR"),X124&lt;&gt;"YES"),"REPAIR CANVAS","READY TO RESEARCH"))))</x:f>
      </x:c>
      <x:c r="U124" s="24" t="str">
        <x:f>IF(A124="","",IF(T124="READY TO RESEARCH","Freeze this Decision Contract, then conduct the Evidence Audit.",IF(T124="STOP - RESEARCH NOT JUSTIFIED","State the real purpose of the work or reopen the decision before competitor research.","Repair the named controls before collecting competitor evidence.")))</x:f>
      </x:c>
      <x:c r="V124" s="24" t="str">
        <x:f>IF(A124="","",IF(T124="READY TO RESEARCH","Decision ID "&amp;A124&amp;". By "&amp;TEXT(C124,"yyyy-mm-dd")&amp;", "&amp;B124&amp;" will decide whether to "&amp;D124&amp;" for "&amp;E124&amp;", within "&amp;F124&amp;" and "&amp;G124&amp;". Permitted alternative universe: "&amp;AA124&amp;". Explicit exclusions: "&amp;H124&amp;". Material criteria: "&amp;AB124&amp;". Hard constraints: "&amp;Z124&amp;". Evidence threshold: "&amp;I124&amp;IF(EXACT(I124,"CUSTOM")," - "&amp;W124,"")&amp;". Evidence may change: "&amp;K124&amp;". Reopen if "&amp;L124&amp;".","NOT READY - complete or repair the governed canvas before handoff."))</x:f>
      </x:c>
      <x:c r="W124" s="18"/>
      <x:c r="X124" s="18"/>
      <x:c r="Y124" s="24" t="str">
        <x:f>IF(A124="","",IF(OR(EXACT(X124,"YES"),EXACT(X124,"NO")),"VALID","INVALID - QUALITY TOKEN"))</x:f>
      </x:c>
      <x:c r="Z124" s="18"/>
      <x:c r="AA124" s="18" t="str">
        <x:f>IF(A124="","",IF(AT124&lt;&gt;"VALID","NOT READY - ALTERNATIVES",IF(AO124=1,"DIRECT","")&amp;IF(AP124=1,IF(AO124=1,"; ","")&amp;"ADJACENT","")&amp;IF(AQ124=1,IF(SUM(AO124:AP124)&gt;0,"; ","")&amp;"SUBSTITUTE / SERVICE","")&amp;IF(AR124=1,IF(SUM(AO124:AQ124)&gt;0,"; ","")&amp;"INTERNAL BUILD","")&amp;IF(AS124=1,IF(SUM(AO124:AR124)&gt;0,"; ","")&amp;"STATUS QUO","")))</x:f>
      </x:c>
      <x:c r="AB124" s="18" t="str">
        <x:f>IF(A124="","",IF(AH124&lt;&gt;"VALID","NOT READY - CRITERIA",AC124&amp;"; "&amp;AD124&amp;"; "&amp;AE124&amp;IF(AF124&lt;&gt;"","; "&amp;AF124,"")&amp;IF(AG124&lt;&gt;"","; "&amp;AG124,"")))</x:f>
      </x:c>
      <x:c r="AC124" s="18"/>
      <x:c r="AD124" s="18"/>
      <x:c r="AE124" s="18"/>
      <x:c r="AF124" s="18"/>
      <x:c r="AG124" s="18"/>
      <x:c r="AH124" s="24" t="str">
        <x:f>IF(A124="","",IF(AND(AI124&gt;=3,AI124&lt;=5,AJ124&lt;&gt;"",AK124&lt;&gt;"",AL124&lt;&gt;"",S124=AI124,COUNTIF($AJ124:$AN124,AJ124)=1,COUNTIF($AJ124:$AN124,AK124)=1,COUNTIF($AJ124:$AN124,AL124)=1,IF(AM124="",TRUE,COUNTIF($AJ124:$AN124,AM124)=1),IF(AN124="",TRUE,COUNTIF($AJ124:$AN124,AN124)=1),COUNTIFS(CRITERIA!$B$6:$B$205,A124,CRITERIA!$M$6:$M$205,AJ124,CRITERIA!$G$6:$G$205,"YES",CRITERIA!$L$6:$L$205,"VALID")=1,COUNTIFS(CRITERIA!$B$6:$B$205,A124,CRITERIA!$M$6:$M$205,AK124,CRITERIA!$G$6:$G$205,"YES",CRITERIA!$L$6:$L$205,"VALID")=1,COUNTIFS(CRITERIA!$B$6:$B$205,A124,CRITERIA!$M$6:$M$205,AL124,CRITERIA!$G$6:$G$205,"YES",CRITERIA!$L$6:$L$205,"VALID")=1,IF(AM124="",TRUE,COUNTIFS(CRITERIA!$B$6:$B$205,A124,CRITERIA!$M$6:$M$205,AM124,CRITERIA!$G$6:$G$205,"YES",CRITERIA!$L$6:$L$205,"VALID")=1),IF(AN124="",TRUE,COUNTIFS(CRITERIA!$B$6:$B$205,A124,CRITERIA!$M$6:$M$205,AN124,CRITERIA!$G$6:$G$205,"YES",CRITERIA!$L$6:$L$205,"VALID")=1)),"VALID","INVALID - CRITERIA PARITY"))</x:f>
      </x:c>
      <x:c r="AI124" s="24" t="n">
        <x:f>IF(AC124&lt;&gt;"",1,0)+IF(AD124&lt;&gt;"",1,0)+IF(AE124&lt;&gt;"",1,0)+IF(AF124&lt;&gt;"",1,0)+IF(AG124&lt;&gt;"",1,0)</x:f>
        <x:v>0</x:v>
      </x:c>
      <x:c r="AJ124" s="24" t="str">
        <x:f>IF(AC124="","",UPPER(TRIM(AC124)))</x:f>
      </x:c>
      <x:c r="AK124" s="24" t="str">
        <x:f>IF(AD124="","",UPPER(TRIM(AD124)))</x:f>
      </x:c>
      <x:c r="AL124" s="24" t="str">
        <x:f>IF(AE124="","",UPPER(TRIM(AE124)))</x:f>
      </x:c>
      <x:c r="AM124" s="24" t="str">
        <x:f>IF(AF124="","",UPPER(TRIM(AF124)))</x:f>
      </x:c>
      <x:c r="AN124" s="24" t="str">
        <x:f>IF(AG124="","",UPPER(TRIM(AG124)))</x:f>
      </x:c>
      <x:c r="AO124" s="24" t="str">
        <x:f>IF(A124="","",IF(COUNTIFS(ALTERNATIVES!$B$6:$B$205,A124,ALTERNATIVES!$C$6:$C$205,"DIRECT",ALTERNATIVES!$H$6:$H$205,"VALID")&gt;0,1,0))</x:f>
      </x:c>
      <x:c r="AP124" s="24" t="str">
        <x:f>IF(A124="","",IF(COUNTIFS(ALTERNATIVES!$B$6:$B$205,A124,ALTERNATIVES!$C$6:$C$205,"ADJACENT",ALTERNATIVES!$H$6:$H$205,"VALID")&gt;0,1,0))</x:f>
      </x:c>
      <x:c r="AQ124" s="24" t="str">
        <x:f>IF(A124="","",IF(COUNTIFS(ALTERNATIVES!$B$6:$B$205,A124,ALTERNATIVES!$C$6:$C$205,"SUBSTITUTE / SERVICE",ALTERNATIVES!$H$6:$H$205,"VALID")&gt;0,1,0))</x:f>
      </x:c>
      <x:c r="AR124" s="24" t="str">
        <x:f>IF(A124="","",IF(COUNTIFS(ALTERNATIVES!$B$6:$B$205,A124,ALTERNATIVES!$C$6:$C$205,"INTERNAL BUILD",ALTERNATIVES!$H$6:$H$205,"VALID")&gt;0,1,0))</x:f>
      </x:c>
      <x:c r="AS124" s="24" t="str">
        <x:f>IF(A124="","",IF(COUNTIFS(ALTERNATIVES!$B$6:$B$205,A124,ALTERNATIVES!$C$6:$C$205,"STATUS QUO",ALTERNATIVES!$H$6:$H$205,"VALID")&gt;0,1,0))</x:f>
      </x:c>
      <x:c r="AT124" s="24" t="str">
        <x:f>IF(A124="","",IF(R124&gt;=2,"VALID","INVALID - ALTERNATIVE DIVERSITY"))</x:f>
      </x:c>
    </x:row>
    <x:row r="125">
      <x:c r="A125" s="18"/>
      <x:c r="B125" s="18"/>
      <x:c r="C125" s="32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24" t="str">
        <x:f>IF(A125="","",IF(COUNTIF($A$6:$A$205,A125)=1,"VALID","INVALID - DUPLICATE DECISION ID"))</x:f>
      </x:c>
      <x:c r="O125" s="24" t="str">
        <x:f>IF(A125="","",IF(AND(B125&lt;&gt;"",C125&lt;&gt;"",D125&lt;&gt;"",E125&lt;&gt;"",F125&lt;&gt;"",G125&lt;&gt;"",H125&lt;&gt;"",K125&lt;&gt;"",L125&lt;&gt;"",M125&lt;&gt;"",Z125&lt;&gt;"",AC125&lt;&gt;"",AD125&lt;&gt;"",AE125&lt;&gt;""),"VALID","INVALID - REQUIRED FIELD"))</x:f>
      </x:c>
      <x:c r="P125" s="24" t="str">
        <x:f>IF(A125="","",IF(AND(OR(EXACT(I125,"CURRENT ATTRIBUTABLE OBSERVED"),EXACT(I125,"CURRENT ATTRIBUTABLE MIXED"),EXACT(I125,"CUSTOM")),IF(EXACT(I125,"CUSTOM"),W125&lt;&gt;"",TRUE)),"VALID","INVALID - EVIDENCE TOKEN / CUSTOM RULE"))</x:f>
      </x:c>
      <x:c r="Q125" s="24" t="str">
        <x:f>IF(A125="","",IF(OR(EXACT(J125,"YES"),EXACT(J125,"UNCLEAR"),EXACT(J125,"NO")),"VALID","INVALID - ACTION TOKEN"))</x:f>
      </x:c>
      <x:c r="R125" s="24" t="str">
        <x:f>IF(A125="","",SUM(AO125:AS125))</x:f>
      </x:c>
      <x:c r="S125" s="24" t="str">
        <x:f>IF(A125="","",COUNTIFS(CRITERIA!$B$6:$B$205,A125,CRITERIA!$G$6:$G$205,"YES",CRITERIA!$L$6:$L$205,"VALID"))</x:f>
      </x:c>
      <x:c r="T125" s="24" t="str">
        <x:f>IF(A125="","",IF(Q125&lt;&gt;"VALID","REPAIR CANVAS",IF(EXACT(J125,"NO"),"STOP - RESEARCH NOT JUSTIFIED",IF(OR(N125&lt;&gt;"VALID",O125&lt;&gt;"VALID",P125&lt;&gt;"VALID",Y125&lt;&gt;"VALID",AH125&lt;&gt;"VALID",AT125&lt;&gt;"VALID",EXACT(J125,"UNCLEAR"),X125&lt;&gt;"YES"),"REPAIR CANVAS","READY TO RESEARCH"))))</x:f>
      </x:c>
      <x:c r="U125" s="24" t="str">
        <x:f>IF(A125="","",IF(T125="READY TO RESEARCH","Freeze this Decision Contract, then conduct the Evidence Audit.",IF(T125="STOP - RESEARCH NOT JUSTIFIED","State the real purpose of the work or reopen the decision before competitor research.","Repair the named controls before collecting competitor evidence.")))</x:f>
      </x:c>
      <x:c r="V125" s="24" t="str">
        <x:f>IF(A125="","",IF(T125="READY TO RESEARCH","Decision ID "&amp;A125&amp;". By "&amp;TEXT(C125,"yyyy-mm-dd")&amp;", "&amp;B125&amp;" will decide whether to "&amp;D125&amp;" for "&amp;E125&amp;", within "&amp;F125&amp;" and "&amp;G125&amp;". Permitted alternative universe: "&amp;AA125&amp;". Explicit exclusions: "&amp;H125&amp;". Material criteria: "&amp;AB125&amp;". Hard constraints: "&amp;Z125&amp;". Evidence threshold: "&amp;I125&amp;IF(EXACT(I125,"CUSTOM")," - "&amp;W125,"")&amp;". Evidence may change: "&amp;K125&amp;". Reopen if "&amp;L125&amp;".","NOT READY - complete or repair the governed canvas before handoff."))</x:f>
      </x:c>
      <x:c r="W125" s="18"/>
      <x:c r="X125" s="18"/>
      <x:c r="Y125" s="24" t="str">
        <x:f>IF(A125="","",IF(OR(EXACT(X125,"YES"),EXACT(X125,"NO")),"VALID","INVALID - QUALITY TOKEN"))</x:f>
      </x:c>
      <x:c r="Z125" s="18"/>
      <x:c r="AA125" s="18" t="str">
        <x:f>IF(A125="","",IF(AT125&lt;&gt;"VALID","NOT READY - ALTERNATIVES",IF(AO125=1,"DIRECT","")&amp;IF(AP125=1,IF(AO125=1,"; ","")&amp;"ADJACENT","")&amp;IF(AQ125=1,IF(SUM(AO125:AP125)&gt;0,"; ","")&amp;"SUBSTITUTE / SERVICE","")&amp;IF(AR125=1,IF(SUM(AO125:AQ125)&gt;0,"; ","")&amp;"INTERNAL BUILD","")&amp;IF(AS125=1,IF(SUM(AO125:AR125)&gt;0,"; ","")&amp;"STATUS QUO","")))</x:f>
      </x:c>
      <x:c r="AB125" s="18" t="str">
        <x:f>IF(A125="","",IF(AH125&lt;&gt;"VALID","NOT READY - CRITERIA",AC125&amp;"; "&amp;AD125&amp;"; "&amp;AE125&amp;IF(AF125&lt;&gt;"","; "&amp;AF125,"")&amp;IF(AG125&lt;&gt;"","; "&amp;AG125,"")))</x:f>
      </x:c>
      <x:c r="AC125" s="18"/>
      <x:c r="AD125" s="18"/>
      <x:c r="AE125" s="18"/>
      <x:c r="AF125" s="18"/>
      <x:c r="AG125" s="18"/>
      <x:c r="AH125" s="24" t="str">
        <x:f>IF(A125="","",IF(AND(AI125&gt;=3,AI125&lt;=5,AJ125&lt;&gt;"",AK125&lt;&gt;"",AL125&lt;&gt;"",S125=AI125,COUNTIF($AJ125:$AN125,AJ125)=1,COUNTIF($AJ125:$AN125,AK125)=1,COUNTIF($AJ125:$AN125,AL125)=1,IF(AM125="",TRUE,COUNTIF($AJ125:$AN125,AM125)=1),IF(AN125="",TRUE,COUNTIF($AJ125:$AN125,AN125)=1),COUNTIFS(CRITERIA!$B$6:$B$205,A125,CRITERIA!$M$6:$M$205,AJ125,CRITERIA!$G$6:$G$205,"YES",CRITERIA!$L$6:$L$205,"VALID")=1,COUNTIFS(CRITERIA!$B$6:$B$205,A125,CRITERIA!$M$6:$M$205,AK125,CRITERIA!$G$6:$G$205,"YES",CRITERIA!$L$6:$L$205,"VALID")=1,COUNTIFS(CRITERIA!$B$6:$B$205,A125,CRITERIA!$M$6:$M$205,AL125,CRITERIA!$G$6:$G$205,"YES",CRITERIA!$L$6:$L$205,"VALID")=1,IF(AM125="",TRUE,COUNTIFS(CRITERIA!$B$6:$B$205,A125,CRITERIA!$M$6:$M$205,AM125,CRITERIA!$G$6:$G$205,"YES",CRITERIA!$L$6:$L$205,"VALID")=1),IF(AN125="",TRUE,COUNTIFS(CRITERIA!$B$6:$B$205,A125,CRITERIA!$M$6:$M$205,AN125,CRITERIA!$G$6:$G$205,"YES",CRITERIA!$L$6:$L$205,"VALID")=1)),"VALID","INVALID - CRITERIA PARITY"))</x:f>
      </x:c>
      <x:c r="AI125" s="24" t="n">
        <x:f>IF(AC125&lt;&gt;"",1,0)+IF(AD125&lt;&gt;"",1,0)+IF(AE125&lt;&gt;"",1,0)+IF(AF125&lt;&gt;"",1,0)+IF(AG125&lt;&gt;"",1,0)</x:f>
        <x:v>0</x:v>
      </x:c>
      <x:c r="AJ125" s="24" t="str">
        <x:f>IF(AC125="","",UPPER(TRIM(AC125)))</x:f>
      </x:c>
      <x:c r="AK125" s="24" t="str">
        <x:f>IF(AD125="","",UPPER(TRIM(AD125)))</x:f>
      </x:c>
      <x:c r="AL125" s="24" t="str">
        <x:f>IF(AE125="","",UPPER(TRIM(AE125)))</x:f>
      </x:c>
      <x:c r="AM125" s="24" t="str">
        <x:f>IF(AF125="","",UPPER(TRIM(AF125)))</x:f>
      </x:c>
      <x:c r="AN125" s="24" t="str">
        <x:f>IF(AG125="","",UPPER(TRIM(AG125)))</x:f>
      </x:c>
      <x:c r="AO125" s="24" t="str">
        <x:f>IF(A125="","",IF(COUNTIFS(ALTERNATIVES!$B$6:$B$205,A125,ALTERNATIVES!$C$6:$C$205,"DIRECT",ALTERNATIVES!$H$6:$H$205,"VALID")&gt;0,1,0))</x:f>
      </x:c>
      <x:c r="AP125" s="24" t="str">
        <x:f>IF(A125="","",IF(COUNTIFS(ALTERNATIVES!$B$6:$B$205,A125,ALTERNATIVES!$C$6:$C$205,"ADJACENT",ALTERNATIVES!$H$6:$H$205,"VALID")&gt;0,1,0))</x:f>
      </x:c>
      <x:c r="AQ125" s="24" t="str">
        <x:f>IF(A125="","",IF(COUNTIFS(ALTERNATIVES!$B$6:$B$205,A125,ALTERNATIVES!$C$6:$C$205,"SUBSTITUTE / SERVICE",ALTERNATIVES!$H$6:$H$205,"VALID")&gt;0,1,0))</x:f>
      </x:c>
      <x:c r="AR125" s="24" t="str">
        <x:f>IF(A125="","",IF(COUNTIFS(ALTERNATIVES!$B$6:$B$205,A125,ALTERNATIVES!$C$6:$C$205,"INTERNAL BUILD",ALTERNATIVES!$H$6:$H$205,"VALID")&gt;0,1,0))</x:f>
      </x:c>
      <x:c r="AS125" s="24" t="str">
        <x:f>IF(A125="","",IF(COUNTIFS(ALTERNATIVES!$B$6:$B$205,A125,ALTERNATIVES!$C$6:$C$205,"STATUS QUO",ALTERNATIVES!$H$6:$H$205,"VALID")&gt;0,1,0))</x:f>
      </x:c>
      <x:c r="AT125" s="24" t="str">
        <x:f>IF(A125="","",IF(R125&gt;=2,"VALID","INVALID - ALTERNATIVE DIVERSITY"))</x:f>
      </x:c>
    </x:row>
    <x:row r="126">
      <x:c r="A126" s="18"/>
      <x:c r="B126" s="18"/>
      <x:c r="C126" s="32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24" t="str">
        <x:f>IF(A126="","",IF(COUNTIF($A$6:$A$205,A126)=1,"VALID","INVALID - DUPLICATE DECISION ID"))</x:f>
      </x:c>
      <x:c r="O126" s="24" t="str">
        <x:f>IF(A126="","",IF(AND(B126&lt;&gt;"",C126&lt;&gt;"",D126&lt;&gt;"",E126&lt;&gt;"",F126&lt;&gt;"",G126&lt;&gt;"",H126&lt;&gt;"",K126&lt;&gt;"",L126&lt;&gt;"",M126&lt;&gt;"",Z126&lt;&gt;"",AC126&lt;&gt;"",AD126&lt;&gt;"",AE126&lt;&gt;""),"VALID","INVALID - REQUIRED FIELD"))</x:f>
      </x:c>
      <x:c r="P126" s="24" t="str">
        <x:f>IF(A126="","",IF(AND(OR(EXACT(I126,"CURRENT ATTRIBUTABLE OBSERVED"),EXACT(I126,"CURRENT ATTRIBUTABLE MIXED"),EXACT(I126,"CUSTOM")),IF(EXACT(I126,"CUSTOM"),W126&lt;&gt;"",TRUE)),"VALID","INVALID - EVIDENCE TOKEN / CUSTOM RULE"))</x:f>
      </x:c>
      <x:c r="Q126" s="24" t="str">
        <x:f>IF(A126="","",IF(OR(EXACT(J126,"YES"),EXACT(J126,"UNCLEAR"),EXACT(J126,"NO")),"VALID","INVALID - ACTION TOKEN"))</x:f>
      </x:c>
      <x:c r="R126" s="24" t="str">
        <x:f>IF(A126="","",SUM(AO126:AS126))</x:f>
      </x:c>
      <x:c r="S126" s="24" t="str">
        <x:f>IF(A126="","",COUNTIFS(CRITERIA!$B$6:$B$205,A126,CRITERIA!$G$6:$G$205,"YES",CRITERIA!$L$6:$L$205,"VALID"))</x:f>
      </x:c>
      <x:c r="T126" s="24" t="str">
        <x:f>IF(A126="","",IF(Q126&lt;&gt;"VALID","REPAIR CANVAS",IF(EXACT(J126,"NO"),"STOP - RESEARCH NOT JUSTIFIED",IF(OR(N126&lt;&gt;"VALID",O126&lt;&gt;"VALID",P126&lt;&gt;"VALID",Y126&lt;&gt;"VALID",AH126&lt;&gt;"VALID",AT126&lt;&gt;"VALID",EXACT(J126,"UNCLEAR"),X126&lt;&gt;"YES"),"REPAIR CANVAS","READY TO RESEARCH"))))</x:f>
      </x:c>
      <x:c r="U126" s="24" t="str">
        <x:f>IF(A126="","",IF(T126="READY TO RESEARCH","Freeze this Decision Contract, then conduct the Evidence Audit.",IF(T126="STOP - RESEARCH NOT JUSTIFIED","State the real purpose of the work or reopen the decision before competitor research.","Repair the named controls before collecting competitor evidence.")))</x:f>
      </x:c>
      <x:c r="V126" s="24" t="str">
        <x:f>IF(A126="","",IF(T126="READY TO RESEARCH","Decision ID "&amp;A126&amp;". By "&amp;TEXT(C126,"yyyy-mm-dd")&amp;", "&amp;B126&amp;" will decide whether to "&amp;D126&amp;" for "&amp;E126&amp;", within "&amp;F126&amp;" and "&amp;G126&amp;". Permitted alternative universe: "&amp;AA126&amp;". Explicit exclusions: "&amp;H126&amp;". Material criteria: "&amp;AB126&amp;". Hard constraints: "&amp;Z126&amp;". Evidence threshold: "&amp;I126&amp;IF(EXACT(I126,"CUSTOM")," - "&amp;W126,"")&amp;". Evidence may change: "&amp;K126&amp;". Reopen if "&amp;L126&amp;".","NOT READY - complete or repair the governed canvas before handoff."))</x:f>
      </x:c>
      <x:c r="W126" s="18"/>
      <x:c r="X126" s="18"/>
      <x:c r="Y126" s="24" t="str">
        <x:f>IF(A126="","",IF(OR(EXACT(X126,"YES"),EXACT(X126,"NO")),"VALID","INVALID - QUALITY TOKEN"))</x:f>
      </x:c>
      <x:c r="Z126" s="18"/>
      <x:c r="AA126" s="18" t="str">
        <x:f>IF(A126="","",IF(AT126&lt;&gt;"VALID","NOT READY - ALTERNATIVES",IF(AO126=1,"DIRECT","")&amp;IF(AP126=1,IF(AO126=1,"; ","")&amp;"ADJACENT","")&amp;IF(AQ126=1,IF(SUM(AO126:AP126)&gt;0,"; ","")&amp;"SUBSTITUTE / SERVICE","")&amp;IF(AR126=1,IF(SUM(AO126:AQ126)&gt;0,"; ","")&amp;"INTERNAL BUILD","")&amp;IF(AS126=1,IF(SUM(AO126:AR126)&gt;0,"; ","")&amp;"STATUS QUO","")))</x:f>
      </x:c>
      <x:c r="AB126" s="18" t="str">
        <x:f>IF(A126="","",IF(AH126&lt;&gt;"VALID","NOT READY - CRITERIA",AC126&amp;"; "&amp;AD126&amp;"; "&amp;AE126&amp;IF(AF126&lt;&gt;"","; "&amp;AF126,"")&amp;IF(AG126&lt;&gt;"","; "&amp;AG126,"")))</x:f>
      </x:c>
      <x:c r="AC126" s="18"/>
      <x:c r="AD126" s="18"/>
      <x:c r="AE126" s="18"/>
      <x:c r="AF126" s="18"/>
      <x:c r="AG126" s="18"/>
      <x:c r="AH126" s="24" t="str">
        <x:f>IF(A126="","",IF(AND(AI126&gt;=3,AI126&lt;=5,AJ126&lt;&gt;"",AK126&lt;&gt;"",AL126&lt;&gt;"",S126=AI126,COUNTIF($AJ126:$AN126,AJ126)=1,COUNTIF($AJ126:$AN126,AK126)=1,COUNTIF($AJ126:$AN126,AL126)=1,IF(AM126="",TRUE,COUNTIF($AJ126:$AN126,AM126)=1),IF(AN126="",TRUE,COUNTIF($AJ126:$AN126,AN126)=1),COUNTIFS(CRITERIA!$B$6:$B$205,A126,CRITERIA!$M$6:$M$205,AJ126,CRITERIA!$G$6:$G$205,"YES",CRITERIA!$L$6:$L$205,"VALID")=1,COUNTIFS(CRITERIA!$B$6:$B$205,A126,CRITERIA!$M$6:$M$205,AK126,CRITERIA!$G$6:$G$205,"YES",CRITERIA!$L$6:$L$205,"VALID")=1,COUNTIFS(CRITERIA!$B$6:$B$205,A126,CRITERIA!$M$6:$M$205,AL126,CRITERIA!$G$6:$G$205,"YES",CRITERIA!$L$6:$L$205,"VALID")=1,IF(AM126="",TRUE,COUNTIFS(CRITERIA!$B$6:$B$205,A126,CRITERIA!$M$6:$M$205,AM126,CRITERIA!$G$6:$G$205,"YES",CRITERIA!$L$6:$L$205,"VALID")=1),IF(AN126="",TRUE,COUNTIFS(CRITERIA!$B$6:$B$205,A126,CRITERIA!$M$6:$M$205,AN126,CRITERIA!$G$6:$G$205,"YES",CRITERIA!$L$6:$L$205,"VALID")=1)),"VALID","INVALID - CRITERIA PARITY"))</x:f>
      </x:c>
      <x:c r="AI126" s="24" t="n">
        <x:f>IF(AC126&lt;&gt;"",1,0)+IF(AD126&lt;&gt;"",1,0)+IF(AE126&lt;&gt;"",1,0)+IF(AF126&lt;&gt;"",1,0)+IF(AG126&lt;&gt;"",1,0)</x:f>
        <x:v>0</x:v>
      </x:c>
      <x:c r="AJ126" s="24" t="str">
        <x:f>IF(AC126="","",UPPER(TRIM(AC126)))</x:f>
      </x:c>
      <x:c r="AK126" s="24" t="str">
        <x:f>IF(AD126="","",UPPER(TRIM(AD126)))</x:f>
      </x:c>
      <x:c r="AL126" s="24" t="str">
        <x:f>IF(AE126="","",UPPER(TRIM(AE126)))</x:f>
      </x:c>
      <x:c r="AM126" s="24" t="str">
        <x:f>IF(AF126="","",UPPER(TRIM(AF126)))</x:f>
      </x:c>
      <x:c r="AN126" s="24" t="str">
        <x:f>IF(AG126="","",UPPER(TRIM(AG126)))</x:f>
      </x:c>
      <x:c r="AO126" s="24" t="str">
        <x:f>IF(A126="","",IF(COUNTIFS(ALTERNATIVES!$B$6:$B$205,A126,ALTERNATIVES!$C$6:$C$205,"DIRECT",ALTERNATIVES!$H$6:$H$205,"VALID")&gt;0,1,0))</x:f>
      </x:c>
      <x:c r="AP126" s="24" t="str">
        <x:f>IF(A126="","",IF(COUNTIFS(ALTERNATIVES!$B$6:$B$205,A126,ALTERNATIVES!$C$6:$C$205,"ADJACENT",ALTERNATIVES!$H$6:$H$205,"VALID")&gt;0,1,0))</x:f>
      </x:c>
      <x:c r="AQ126" s="24" t="str">
        <x:f>IF(A126="","",IF(COUNTIFS(ALTERNATIVES!$B$6:$B$205,A126,ALTERNATIVES!$C$6:$C$205,"SUBSTITUTE / SERVICE",ALTERNATIVES!$H$6:$H$205,"VALID")&gt;0,1,0))</x:f>
      </x:c>
      <x:c r="AR126" s="24" t="str">
        <x:f>IF(A126="","",IF(COUNTIFS(ALTERNATIVES!$B$6:$B$205,A126,ALTERNATIVES!$C$6:$C$205,"INTERNAL BUILD",ALTERNATIVES!$H$6:$H$205,"VALID")&gt;0,1,0))</x:f>
      </x:c>
      <x:c r="AS126" s="24" t="str">
        <x:f>IF(A126="","",IF(COUNTIFS(ALTERNATIVES!$B$6:$B$205,A126,ALTERNATIVES!$C$6:$C$205,"STATUS QUO",ALTERNATIVES!$H$6:$H$205,"VALID")&gt;0,1,0))</x:f>
      </x:c>
      <x:c r="AT126" s="24" t="str">
        <x:f>IF(A126="","",IF(R126&gt;=2,"VALID","INVALID - ALTERNATIVE DIVERSITY"))</x:f>
      </x:c>
    </x:row>
    <x:row r="127">
      <x:c r="A127" s="18"/>
      <x:c r="B127" s="18"/>
      <x:c r="C127" s="32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24" t="str">
        <x:f>IF(A127="","",IF(COUNTIF($A$6:$A$205,A127)=1,"VALID","INVALID - DUPLICATE DECISION ID"))</x:f>
      </x:c>
      <x:c r="O127" s="24" t="str">
        <x:f>IF(A127="","",IF(AND(B127&lt;&gt;"",C127&lt;&gt;"",D127&lt;&gt;"",E127&lt;&gt;"",F127&lt;&gt;"",G127&lt;&gt;"",H127&lt;&gt;"",K127&lt;&gt;"",L127&lt;&gt;"",M127&lt;&gt;"",Z127&lt;&gt;"",AC127&lt;&gt;"",AD127&lt;&gt;"",AE127&lt;&gt;""),"VALID","INVALID - REQUIRED FIELD"))</x:f>
      </x:c>
      <x:c r="P127" s="24" t="str">
        <x:f>IF(A127="","",IF(AND(OR(EXACT(I127,"CURRENT ATTRIBUTABLE OBSERVED"),EXACT(I127,"CURRENT ATTRIBUTABLE MIXED"),EXACT(I127,"CUSTOM")),IF(EXACT(I127,"CUSTOM"),W127&lt;&gt;"",TRUE)),"VALID","INVALID - EVIDENCE TOKEN / CUSTOM RULE"))</x:f>
      </x:c>
      <x:c r="Q127" s="24" t="str">
        <x:f>IF(A127="","",IF(OR(EXACT(J127,"YES"),EXACT(J127,"UNCLEAR"),EXACT(J127,"NO")),"VALID","INVALID - ACTION TOKEN"))</x:f>
      </x:c>
      <x:c r="R127" s="24" t="str">
        <x:f>IF(A127="","",SUM(AO127:AS127))</x:f>
      </x:c>
      <x:c r="S127" s="24" t="str">
        <x:f>IF(A127="","",COUNTIFS(CRITERIA!$B$6:$B$205,A127,CRITERIA!$G$6:$G$205,"YES",CRITERIA!$L$6:$L$205,"VALID"))</x:f>
      </x:c>
      <x:c r="T127" s="24" t="str">
        <x:f>IF(A127="","",IF(Q127&lt;&gt;"VALID","REPAIR CANVAS",IF(EXACT(J127,"NO"),"STOP - RESEARCH NOT JUSTIFIED",IF(OR(N127&lt;&gt;"VALID",O127&lt;&gt;"VALID",P127&lt;&gt;"VALID",Y127&lt;&gt;"VALID",AH127&lt;&gt;"VALID",AT127&lt;&gt;"VALID",EXACT(J127,"UNCLEAR"),X127&lt;&gt;"YES"),"REPAIR CANVAS","READY TO RESEARCH"))))</x:f>
      </x:c>
      <x:c r="U127" s="24" t="str">
        <x:f>IF(A127="","",IF(T127="READY TO RESEARCH","Freeze this Decision Contract, then conduct the Evidence Audit.",IF(T127="STOP - RESEARCH NOT JUSTIFIED","State the real purpose of the work or reopen the decision before competitor research.","Repair the named controls before collecting competitor evidence.")))</x:f>
      </x:c>
      <x:c r="V127" s="24" t="str">
        <x:f>IF(A127="","",IF(T127="READY TO RESEARCH","Decision ID "&amp;A127&amp;". By "&amp;TEXT(C127,"yyyy-mm-dd")&amp;", "&amp;B127&amp;" will decide whether to "&amp;D127&amp;" for "&amp;E127&amp;", within "&amp;F127&amp;" and "&amp;G127&amp;". Permitted alternative universe: "&amp;AA127&amp;". Explicit exclusions: "&amp;H127&amp;". Material criteria: "&amp;AB127&amp;". Hard constraints: "&amp;Z127&amp;". Evidence threshold: "&amp;I127&amp;IF(EXACT(I127,"CUSTOM")," - "&amp;W127,"")&amp;". Evidence may change: "&amp;K127&amp;". Reopen if "&amp;L127&amp;".","NOT READY - complete or repair the governed canvas before handoff."))</x:f>
      </x:c>
      <x:c r="W127" s="18"/>
      <x:c r="X127" s="18"/>
      <x:c r="Y127" s="24" t="str">
        <x:f>IF(A127="","",IF(OR(EXACT(X127,"YES"),EXACT(X127,"NO")),"VALID","INVALID - QUALITY TOKEN"))</x:f>
      </x:c>
      <x:c r="Z127" s="18"/>
      <x:c r="AA127" s="18" t="str">
        <x:f>IF(A127="","",IF(AT127&lt;&gt;"VALID","NOT READY - ALTERNATIVES",IF(AO127=1,"DIRECT","")&amp;IF(AP127=1,IF(AO127=1,"; ","")&amp;"ADJACENT","")&amp;IF(AQ127=1,IF(SUM(AO127:AP127)&gt;0,"; ","")&amp;"SUBSTITUTE / SERVICE","")&amp;IF(AR127=1,IF(SUM(AO127:AQ127)&gt;0,"; ","")&amp;"INTERNAL BUILD","")&amp;IF(AS127=1,IF(SUM(AO127:AR127)&gt;0,"; ","")&amp;"STATUS QUO","")))</x:f>
      </x:c>
      <x:c r="AB127" s="18" t="str">
        <x:f>IF(A127="","",IF(AH127&lt;&gt;"VALID","NOT READY - CRITERIA",AC127&amp;"; "&amp;AD127&amp;"; "&amp;AE127&amp;IF(AF127&lt;&gt;"","; "&amp;AF127,"")&amp;IF(AG127&lt;&gt;"","; "&amp;AG127,"")))</x:f>
      </x:c>
      <x:c r="AC127" s="18"/>
      <x:c r="AD127" s="18"/>
      <x:c r="AE127" s="18"/>
      <x:c r="AF127" s="18"/>
      <x:c r="AG127" s="18"/>
      <x:c r="AH127" s="24" t="str">
        <x:f>IF(A127="","",IF(AND(AI127&gt;=3,AI127&lt;=5,AJ127&lt;&gt;"",AK127&lt;&gt;"",AL127&lt;&gt;"",S127=AI127,COUNTIF($AJ127:$AN127,AJ127)=1,COUNTIF($AJ127:$AN127,AK127)=1,COUNTIF($AJ127:$AN127,AL127)=1,IF(AM127="",TRUE,COUNTIF($AJ127:$AN127,AM127)=1),IF(AN127="",TRUE,COUNTIF($AJ127:$AN127,AN127)=1),COUNTIFS(CRITERIA!$B$6:$B$205,A127,CRITERIA!$M$6:$M$205,AJ127,CRITERIA!$G$6:$G$205,"YES",CRITERIA!$L$6:$L$205,"VALID")=1,COUNTIFS(CRITERIA!$B$6:$B$205,A127,CRITERIA!$M$6:$M$205,AK127,CRITERIA!$G$6:$G$205,"YES",CRITERIA!$L$6:$L$205,"VALID")=1,COUNTIFS(CRITERIA!$B$6:$B$205,A127,CRITERIA!$M$6:$M$205,AL127,CRITERIA!$G$6:$G$205,"YES",CRITERIA!$L$6:$L$205,"VALID")=1,IF(AM127="",TRUE,COUNTIFS(CRITERIA!$B$6:$B$205,A127,CRITERIA!$M$6:$M$205,AM127,CRITERIA!$G$6:$G$205,"YES",CRITERIA!$L$6:$L$205,"VALID")=1),IF(AN127="",TRUE,COUNTIFS(CRITERIA!$B$6:$B$205,A127,CRITERIA!$M$6:$M$205,AN127,CRITERIA!$G$6:$G$205,"YES",CRITERIA!$L$6:$L$205,"VALID")=1)),"VALID","INVALID - CRITERIA PARITY"))</x:f>
      </x:c>
      <x:c r="AI127" s="24" t="n">
        <x:f>IF(AC127&lt;&gt;"",1,0)+IF(AD127&lt;&gt;"",1,0)+IF(AE127&lt;&gt;"",1,0)+IF(AF127&lt;&gt;"",1,0)+IF(AG127&lt;&gt;"",1,0)</x:f>
        <x:v>0</x:v>
      </x:c>
      <x:c r="AJ127" s="24" t="str">
        <x:f>IF(AC127="","",UPPER(TRIM(AC127)))</x:f>
      </x:c>
      <x:c r="AK127" s="24" t="str">
        <x:f>IF(AD127="","",UPPER(TRIM(AD127)))</x:f>
      </x:c>
      <x:c r="AL127" s="24" t="str">
        <x:f>IF(AE127="","",UPPER(TRIM(AE127)))</x:f>
      </x:c>
      <x:c r="AM127" s="24" t="str">
        <x:f>IF(AF127="","",UPPER(TRIM(AF127)))</x:f>
      </x:c>
      <x:c r="AN127" s="24" t="str">
        <x:f>IF(AG127="","",UPPER(TRIM(AG127)))</x:f>
      </x:c>
      <x:c r="AO127" s="24" t="str">
        <x:f>IF(A127="","",IF(COUNTIFS(ALTERNATIVES!$B$6:$B$205,A127,ALTERNATIVES!$C$6:$C$205,"DIRECT",ALTERNATIVES!$H$6:$H$205,"VALID")&gt;0,1,0))</x:f>
      </x:c>
      <x:c r="AP127" s="24" t="str">
        <x:f>IF(A127="","",IF(COUNTIFS(ALTERNATIVES!$B$6:$B$205,A127,ALTERNATIVES!$C$6:$C$205,"ADJACENT",ALTERNATIVES!$H$6:$H$205,"VALID")&gt;0,1,0))</x:f>
      </x:c>
      <x:c r="AQ127" s="24" t="str">
        <x:f>IF(A127="","",IF(COUNTIFS(ALTERNATIVES!$B$6:$B$205,A127,ALTERNATIVES!$C$6:$C$205,"SUBSTITUTE / SERVICE",ALTERNATIVES!$H$6:$H$205,"VALID")&gt;0,1,0))</x:f>
      </x:c>
      <x:c r="AR127" s="24" t="str">
        <x:f>IF(A127="","",IF(COUNTIFS(ALTERNATIVES!$B$6:$B$205,A127,ALTERNATIVES!$C$6:$C$205,"INTERNAL BUILD",ALTERNATIVES!$H$6:$H$205,"VALID")&gt;0,1,0))</x:f>
      </x:c>
      <x:c r="AS127" s="24" t="str">
        <x:f>IF(A127="","",IF(COUNTIFS(ALTERNATIVES!$B$6:$B$205,A127,ALTERNATIVES!$C$6:$C$205,"STATUS QUO",ALTERNATIVES!$H$6:$H$205,"VALID")&gt;0,1,0))</x:f>
      </x:c>
      <x:c r="AT127" s="24" t="str">
        <x:f>IF(A127="","",IF(R127&gt;=2,"VALID","INVALID - ALTERNATIVE DIVERSITY"))</x:f>
      </x:c>
    </x:row>
    <x:row r="128">
      <x:c r="A128" s="18"/>
      <x:c r="B128" s="18"/>
      <x:c r="C128" s="32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24" t="str">
        <x:f>IF(A128="","",IF(COUNTIF($A$6:$A$205,A128)=1,"VALID","INVALID - DUPLICATE DECISION ID"))</x:f>
      </x:c>
      <x:c r="O128" s="24" t="str">
        <x:f>IF(A128="","",IF(AND(B128&lt;&gt;"",C128&lt;&gt;"",D128&lt;&gt;"",E128&lt;&gt;"",F128&lt;&gt;"",G128&lt;&gt;"",H128&lt;&gt;"",K128&lt;&gt;"",L128&lt;&gt;"",M128&lt;&gt;"",Z128&lt;&gt;"",AC128&lt;&gt;"",AD128&lt;&gt;"",AE128&lt;&gt;""),"VALID","INVALID - REQUIRED FIELD"))</x:f>
      </x:c>
      <x:c r="P128" s="24" t="str">
        <x:f>IF(A128="","",IF(AND(OR(EXACT(I128,"CURRENT ATTRIBUTABLE OBSERVED"),EXACT(I128,"CURRENT ATTRIBUTABLE MIXED"),EXACT(I128,"CUSTOM")),IF(EXACT(I128,"CUSTOM"),W128&lt;&gt;"",TRUE)),"VALID","INVALID - EVIDENCE TOKEN / CUSTOM RULE"))</x:f>
      </x:c>
      <x:c r="Q128" s="24" t="str">
        <x:f>IF(A128="","",IF(OR(EXACT(J128,"YES"),EXACT(J128,"UNCLEAR"),EXACT(J128,"NO")),"VALID","INVALID - ACTION TOKEN"))</x:f>
      </x:c>
      <x:c r="R128" s="24" t="str">
        <x:f>IF(A128="","",SUM(AO128:AS128))</x:f>
      </x:c>
      <x:c r="S128" s="24" t="str">
        <x:f>IF(A128="","",COUNTIFS(CRITERIA!$B$6:$B$205,A128,CRITERIA!$G$6:$G$205,"YES",CRITERIA!$L$6:$L$205,"VALID"))</x:f>
      </x:c>
      <x:c r="T128" s="24" t="str">
        <x:f>IF(A128="","",IF(Q128&lt;&gt;"VALID","REPAIR CANVAS",IF(EXACT(J128,"NO"),"STOP - RESEARCH NOT JUSTIFIED",IF(OR(N128&lt;&gt;"VALID",O128&lt;&gt;"VALID",P128&lt;&gt;"VALID",Y128&lt;&gt;"VALID",AH128&lt;&gt;"VALID",AT128&lt;&gt;"VALID",EXACT(J128,"UNCLEAR"),X128&lt;&gt;"YES"),"REPAIR CANVAS","READY TO RESEARCH"))))</x:f>
      </x:c>
      <x:c r="U128" s="24" t="str">
        <x:f>IF(A128="","",IF(T128="READY TO RESEARCH","Freeze this Decision Contract, then conduct the Evidence Audit.",IF(T128="STOP - RESEARCH NOT JUSTIFIED","State the real purpose of the work or reopen the decision before competitor research.","Repair the named controls before collecting competitor evidence.")))</x:f>
      </x:c>
      <x:c r="V128" s="24" t="str">
        <x:f>IF(A128="","",IF(T128="READY TO RESEARCH","Decision ID "&amp;A128&amp;". By "&amp;TEXT(C128,"yyyy-mm-dd")&amp;", "&amp;B128&amp;" will decide whether to "&amp;D128&amp;" for "&amp;E128&amp;", within "&amp;F128&amp;" and "&amp;G128&amp;". Permitted alternative universe: "&amp;AA128&amp;". Explicit exclusions: "&amp;H128&amp;". Material criteria: "&amp;AB128&amp;". Hard constraints: "&amp;Z128&amp;". Evidence threshold: "&amp;I128&amp;IF(EXACT(I128,"CUSTOM")," - "&amp;W128,"")&amp;". Evidence may change: "&amp;K128&amp;". Reopen if "&amp;L128&amp;".","NOT READY - complete or repair the governed canvas before handoff."))</x:f>
      </x:c>
      <x:c r="W128" s="18"/>
      <x:c r="X128" s="18"/>
      <x:c r="Y128" s="24" t="str">
        <x:f>IF(A128="","",IF(OR(EXACT(X128,"YES"),EXACT(X128,"NO")),"VALID","INVALID - QUALITY TOKEN"))</x:f>
      </x:c>
      <x:c r="Z128" s="18"/>
      <x:c r="AA128" s="18" t="str">
        <x:f>IF(A128="","",IF(AT128&lt;&gt;"VALID","NOT READY - ALTERNATIVES",IF(AO128=1,"DIRECT","")&amp;IF(AP128=1,IF(AO128=1,"; ","")&amp;"ADJACENT","")&amp;IF(AQ128=1,IF(SUM(AO128:AP128)&gt;0,"; ","")&amp;"SUBSTITUTE / SERVICE","")&amp;IF(AR128=1,IF(SUM(AO128:AQ128)&gt;0,"; ","")&amp;"INTERNAL BUILD","")&amp;IF(AS128=1,IF(SUM(AO128:AR128)&gt;0,"; ","")&amp;"STATUS QUO","")))</x:f>
      </x:c>
      <x:c r="AB128" s="18" t="str">
        <x:f>IF(A128="","",IF(AH128&lt;&gt;"VALID","NOT READY - CRITERIA",AC128&amp;"; "&amp;AD128&amp;"; "&amp;AE128&amp;IF(AF128&lt;&gt;"","; "&amp;AF128,"")&amp;IF(AG128&lt;&gt;"","; "&amp;AG128,"")))</x:f>
      </x:c>
      <x:c r="AC128" s="18"/>
      <x:c r="AD128" s="18"/>
      <x:c r="AE128" s="18"/>
      <x:c r="AF128" s="18"/>
      <x:c r="AG128" s="18"/>
      <x:c r="AH128" s="24" t="str">
        <x:f>IF(A128="","",IF(AND(AI128&gt;=3,AI128&lt;=5,AJ128&lt;&gt;"",AK128&lt;&gt;"",AL128&lt;&gt;"",S128=AI128,COUNTIF($AJ128:$AN128,AJ128)=1,COUNTIF($AJ128:$AN128,AK128)=1,COUNTIF($AJ128:$AN128,AL128)=1,IF(AM128="",TRUE,COUNTIF($AJ128:$AN128,AM128)=1),IF(AN128="",TRUE,COUNTIF($AJ128:$AN128,AN128)=1),COUNTIFS(CRITERIA!$B$6:$B$205,A128,CRITERIA!$M$6:$M$205,AJ128,CRITERIA!$G$6:$G$205,"YES",CRITERIA!$L$6:$L$205,"VALID")=1,COUNTIFS(CRITERIA!$B$6:$B$205,A128,CRITERIA!$M$6:$M$205,AK128,CRITERIA!$G$6:$G$205,"YES",CRITERIA!$L$6:$L$205,"VALID")=1,COUNTIFS(CRITERIA!$B$6:$B$205,A128,CRITERIA!$M$6:$M$205,AL128,CRITERIA!$G$6:$G$205,"YES",CRITERIA!$L$6:$L$205,"VALID")=1,IF(AM128="",TRUE,COUNTIFS(CRITERIA!$B$6:$B$205,A128,CRITERIA!$M$6:$M$205,AM128,CRITERIA!$G$6:$G$205,"YES",CRITERIA!$L$6:$L$205,"VALID")=1),IF(AN128="",TRUE,COUNTIFS(CRITERIA!$B$6:$B$205,A128,CRITERIA!$M$6:$M$205,AN128,CRITERIA!$G$6:$G$205,"YES",CRITERIA!$L$6:$L$205,"VALID")=1)),"VALID","INVALID - CRITERIA PARITY"))</x:f>
      </x:c>
      <x:c r="AI128" s="24" t="n">
        <x:f>IF(AC128&lt;&gt;"",1,0)+IF(AD128&lt;&gt;"",1,0)+IF(AE128&lt;&gt;"",1,0)+IF(AF128&lt;&gt;"",1,0)+IF(AG128&lt;&gt;"",1,0)</x:f>
        <x:v>0</x:v>
      </x:c>
      <x:c r="AJ128" s="24" t="str">
        <x:f>IF(AC128="","",UPPER(TRIM(AC128)))</x:f>
      </x:c>
      <x:c r="AK128" s="24" t="str">
        <x:f>IF(AD128="","",UPPER(TRIM(AD128)))</x:f>
      </x:c>
      <x:c r="AL128" s="24" t="str">
        <x:f>IF(AE128="","",UPPER(TRIM(AE128)))</x:f>
      </x:c>
      <x:c r="AM128" s="24" t="str">
        <x:f>IF(AF128="","",UPPER(TRIM(AF128)))</x:f>
      </x:c>
      <x:c r="AN128" s="24" t="str">
        <x:f>IF(AG128="","",UPPER(TRIM(AG128)))</x:f>
      </x:c>
      <x:c r="AO128" s="24" t="str">
        <x:f>IF(A128="","",IF(COUNTIFS(ALTERNATIVES!$B$6:$B$205,A128,ALTERNATIVES!$C$6:$C$205,"DIRECT",ALTERNATIVES!$H$6:$H$205,"VALID")&gt;0,1,0))</x:f>
      </x:c>
      <x:c r="AP128" s="24" t="str">
        <x:f>IF(A128="","",IF(COUNTIFS(ALTERNATIVES!$B$6:$B$205,A128,ALTERNATIVES!$C$6:$C$205,"ADJACENT",ALTERNATIVES!$H$6:$H$205,"VALID")&gt;0,1,0))</x:f>
      </x:c>
      <x:c r="AQ128" s="24" t="str">
        <x:f>IF(A128="","",IF(COUNTIFS(ALTERNATIVES!$B$6:$B$205,A128,ALTERNATIVES!$C$6:$C$205,"SUBSTITUTE / SERVICE",ALTERNATIVES!$H$6:$H$205,"VALID")&gt;0,1,0))</x:f>
      </x:c>
      <x:c r="AR128" s="24" t="str">
        <x:f>IF(A128="","",IF(COUNTIFS(ALTERNATIVES!$B$6:$B$205,A128,ALTERNATIVES!$C$6:$C$205,"INTERNAL BUILD",ALTERNATIVES!$H$6:$H$205,"VALID")&gt;0,1,0))</x:f>
      </x:c>
      <x:c r="AS128" s="24" t="str">
        <x:f>IF(A128="","",IF(COUNTIFS(ALTERNATIVES!$B$6:$B$205,A128,ALTERNATIVES!$C$6:$C$205,"STATUS QUO",ALTERNATIVES!$H$6:$H$205,"VALID")&gt;0,1,0))</x:f>
      </x:c>
      <x:c r="AT128" s="24" t="str">
        <x:f>IF(A128="","",IF(R128&gt;=2,"VALID","INVALID - ALTERNATIVE DIVERSITY"))</x:f>
      </x:c>
    </x:row>
    <x:row r="129">
      <x:c r="A129" s="18"/>
      <x:c r="B129" s="18"/>
      <x:c r="C129" s="32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24" t="str">
        <x:f>IF(A129="","",IF(COUNTIF($A$6:$A$205,A129)=1,"VALID","INVALID - DUPLICATE DECISION ID"))</x:f>
      </x:c>
      <x:c r="O129" s="24" t="str">
        <x:f>IF(A129="","",IF(AND(B129&lt;&gt;"",C129&lt;&gt;"",D129&lt;&gt;"",E129&lt;&gt;"",F129&lt;&gt;"",G129&lt;&gt;"",H129&lt;&gt;"",K129&lt;&gt;"",L129&lt;&gt;"",M129&lt;&gt;"",Z129&lt;&gt;"",AC129&lt;&gt;"",AD129&lt;&gt;"",AE129&lt;&gt;""),"VALID","INVALID - REQUIRED FIELD"))</x:f>
      </x:c>
      <x:c r="P129" s="24" t="str">
        <x:f>IF(A129="","",IF(AND(OR(EXACT(I129,"CURRENT ATTRIBUTABLE OBSERVED"),EXACT(I129,"CURRENT ATTRIBUTABLE MIXED"),EXACT(I129,"CUSTOM")),IF(EXACT(I129,"CUSTOM"),W129&lt;&gt;"",TRUE)),"VALID","INVALID - EVIDENCE TOKEN / CUSTOM RULE"))</x:f>
      </x:c>
      <x:c r="Q129" s="24" t="str">
        <x:f>IF(A129="","",IF(OR(EXACT(J129,"YES"),EXACT(J129,"UNCLEAR"),EXACT(J129,"NO")),"VALID","INVALID - ACTION TOKEN"))</x:f>
      </x:c>
      <x:c r="R129" s="24" t="str">
        <x:f>IF(A129="","",SUM(AO129:AS129))</x:f>
      </x:c>
      <x:c r="S129" s="24" t="str">
        <x:f>IF(A129="","",COUNTIFS(CRITERIA!$B$6:$B$205,A129,CRITERIA!$G$6:$G$205,"YES",CRITERIA!$L$6:$L$205,"VALID"))</x:f>
      </x:c>
      <x:c r="T129" s="24" t="str">
        <x:f>IF(A129="","",IF(Q129&lt;&gt;"VALID","REPAIR CANVAS",IF(EXACT(J129,"NO"),"STOP - RESEARCH NOT JUSTIFIED",IF(OR(N129&lt;&gt;"VALID",O129&lt;&gt;"VALID",P129&lt;&gt;"VALID",Y129&lt;&gt;"VALID",AH129&lt;&gt;"VALID",AT129&lt;&gt;"VALID",EXACT(J129,"UNCLEAR"),X129&lt;&gt;"YES"),"REPAIR CANVAS","READY TO RESEARCH"))))</x:f>
      </x:c>
      <x:c r="U129" s="24" t="str">
        <x:f>IF(A129="","",IF(T129="READY TO RESEARCH","Freeze this Decision Contract, then conduct the Evidence Audit.",IF(T129="STOP - RESEARCH NOT JUSTIFIED","State the real purpose of the work or reopen the decision before competitor research.","Repair the named controls before collecting competitor evidence.")))</x:f>
      </x:c>
      <x:c r="V129" s="24" t="str">
        <x:f>IF(A129="","",IF(T129="READY TO RESEARCH","Decision ID "&amp;A129&amp;". By "&amp;TEXT(C129,"yyyy-mm-dd")&amp;", "&amp;B129&amp;" will decide whether to "&amp;D129&amp;" for "&amp;E129&amp;", within "&amp;F129&amp;" and "&amp;G129&amp;". Permitted alternative universe: "&amp;AA129&amp;". Explicit exclusions: "&amp;H129&amp;". Material criteria: "&amp;AB129&amp;". Hard constraints: "&amp;Z129&amp;". Evidence threshold: "&amp;I129&amp;IF(EXACT(I129,"CUSTOM")," - "&amp;W129,"")&amp;". Evidence may change: "&amp;K129&amp;". Reopen if "&amp;L129&amp;".","NOT READY - complete or repair the governed canvas before handoff."))</x:f>
      </x:c>
      <x:c r="W129" s="18"/>
      <x:c r="X129" s="18"/>
      <x:c r="Y129" s="24" t="str">
        <x:f>IF(A129="","",IF(OR(EXACT(X129,"YES"),EXACT(X129,"NO")),"VALID","INVALID - QUALITY TOKEN"))</x:f>
      </x:c>
      <x:c r="Z129" s="18"/>
      <x:c r="AA129" s="18" t="str">
        <x:f>IF(A129="","",IF(AT129&lt;&gt;"VALID","NOT READY - ALTERNATIVES",IF(AO129=1,"DIRECT","")&amp;IF(AP129=1,IF(AO129=1,"; ","")&amp;"ADJACENT","")&amp;IF(AQ129=1,IF(SUM(AO129:AP129)&gt;0,"; ","")&amp;"SUBSTITUTE / SERVICE","")&amp;IF(AR129=1,IF(SUM(AO129:AQ129)&gt;0,"; ","")&amp;"INTERNAL BUILD","")&amp;IF(AS129=1,IF(SUM(AO129:AR129)&gt;0,"; ","")&amp;"STATUS QUO","")))</x:f>
      </x:c>
      <x:c r="AB129" s="18" t="str">
        <x:f>IF(A129="","",IF(AH129&lt;&gt;"VALID","NOT READY - CRITERIA",AC129&amp;"; "&amp;AD129&amp;"; "&amp;AE129&amp;IF(AF129&lt;&gt;"","; "&amp;AF129,"")&amp;IF(AG129&lt;&gt;"","; "&amp;AG129,"")))</x:f>
      </x:c>
      <x:c r="AC129" s="18"/>
      <x:c r="AD129" s="18"/>
      <x:c r="AE129" s="18"/>
      <x:c r="AF129" s="18"/>
      <x:c r="AG129" s="18"/>
      <x:c r="AH129" s="24" t="str">
        <x:f>IF(A129="","",IF(AND(AI129&gt;=3,AI129&lt;=5,AJ129&lt;&gt;"",AK129&lt;&gt;"",AL129&lt;&gt;"",S129=AI129,COUNTIF($AJ129:$AN129,AJ129)=1,COUNTIF($AJ129:$AN129,AK129)=1,COUNTIF($AJ129:$AN129,AL129)=1,IF(AM129="",TRUE,COUNTIF($AJ129:$AN129,AM129)=1),IF(AN129="",TRUE,COUNTIF($AJ129:$AN129,AN129)=1),COUNTIFS(CRITERIA!$B$6:$B$205,A129,CRITERIA!$M$6:$M$205,AJ129,CRITERIA!$G$6:$G$205,"YES",CRITERIA!$L$6:$L$205,"VALID")=1,COUNTIFS(CRITERIA!$B$6:$B$205,A129,CRITERIA!$M$6:$M$205,AK129,CRITERIA!$G$6:$G$205,"YES",CRITERIA!$L$6:$L$205,"VALID")=1,COUNTIFS(CRITERIA!$B$6:$B$205,A129,CRITERIA!$M$6:$M$205,AL129,CRITERIA!$G$6:$G$205,"YES",CRITERIA!$L$6:$L$205,"VALID")=1,IF(AM129="",TRUE,COUNTIFS(CRITERIA!$B$6:$B$205,A129,CRITERIA!$M$6:$M$205,AM129,CRITERIA!$G$6:$G$205,"YES",CRITERIA!$L$6:$L$205,"VALID")=1),IF(AN129="",TRUE,COUNTIFS(CRITERIA!$B$6:$B$205,A129,CRITERIA!$M$6:$M$205,AN129,CRITERIA!$G$6:$G$205,"YES",CRITERIA!$L$6:$L$205,"VALID")=1)),"VALID","INVALID - CRITERIA PARITY"))</x:f>
      </x:c>
      <x:c r="AI129" s="24" t="n">
        <x:f>IF(AC129&lt;&gt;"",1,0)+IF(AD129&lt;&gt;"",1,0)+IF(AE129&lt;&gt;"",1,0)+IF(AF129&lt;&gt;"",1,0)+IF(AG129&lt;&gt;"",1,0)</x:f>
        <x:v>0</x:v>
      </x:c>
      <x:c r="AJ129" s="24" t="str">
        <x:f>IF(AC129="","",UPPER(TRIM(AC129)))</x:f>
      </x:c>
      <x:c r="AK129" s="24" t="str">
        <x:f>IF(AD129="","",UPPER(TRIM(AD129)))</x:f>
      </x:c>
      <x:c r="AL129" s="24" t="str">
        <x:f>IF(AE129="","",UPPER(TRIM(AE129)))</x:f>
      </x:c>
      <x:c r="AM129" s="24" t="str">
        <x:f>IF(AF129="","",UPPER(TRIM(AF129)))</x:f>
      </x:c>
      <x:c r="AN129" s="24" t="str">
        <x:f>IF(AG129="","",UPPER(TRIM(AG129)))</x:f>
      </x:c>
      <x:c r="AO129" s="24" t="str">
        <x:f>IF(A129="","",IF(COUNTIFS(ALTERNATIVES!$B$6:$B$205,A129,ALTERNATIVES!$C$6:$C$205,"DIRECT",ALTERNATIVES!$H$6:$H$205,"VALID")&gt;0,1,0))</x:f>
      </x:c>
      <x:c r="AP129" s="24" t="str">
        <x:f>IF(A129="","",IF(COUNTIFS(ALTERNATIVES!$B$6:$B$205,A129,ALTERNATIVES!$C$6:$C$205,"ADJACENT",ALTERNATIVES!$H$6:$H$205,"VALID")&gt;0,1,0))</x:f>
      </x:c>
      <x:c r="AQ129" s="24" t="str">
        <x:f>IF(A129="","",IF(COUNTIFS(ALTERNATIVES!$B$6:$B$205,A129,ALTERNATIVES!$C$6:$C$205,"SUBSTITUTE / SERVICE",ALTERNATIVES!$H$6:$H$205,"VALID")&gt;0,1,0))</x:f>
      </x:c>
      <x:c r="AR129" s="24" t="str">
        <x:f>IF(A129="","",IF(COUNTIFS(ALTERNATIVES!$B$6:$B$205,A129,ALTERNATIVES!$C$6:$C$205,"INTERNAL BUILD",ALTERNATIVES!$H$6:$H$205,"VALID")&gt;0,1,0))</x:f>
      </x:c>
      <x:c r="AS129" s="24" t="str">
        <x:f>IF(A129="","",IF(COUNTIFS(ALTERNATIVES!$B$6:$B$205,A129,ALTERNATIVES!$C$6:$C$205,"STATUS QUO",ALTERNATIVES!$H$6:$H$205,"VALID")&gt;0,1,0))</x:f>
      </x:c>
      <x:c r="AT129" s="24" t="str">
        <x:f>IF(A129="","",IF(R129&gt;=2,"VALID","INVALID - ALTERNATIVE DIVERSITY"))</x:f>
      </x:c>
    </x:row>
    <x:row r="130">
      <x:c r="A130" s="18"/>
      <x:c r="B130" s="18"/>
      <x:c r="C130" s="32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24" t="str">
        <x:f>IF(A130="","",IF(COUNTIF($A$6:$A$205,A130)=1,"VALID","INVALID - DUPLICATE DECISION ID"))</x:f>
      </x:c>
      <x:c r="O130" s="24" t="str">
        <x:f>IF(A130="","",IF(AND(B130&lt;&gt;"",C130&lt;&gt;"",D130&lt;&gt;"",E130&lt;&gt;"",F130&lt;&gt;"",G130&lt;&gt;"",H130&lt;&gt;"",K130&lt;&gt;"",L130&lt;&gt;"",M130&lt;&gt;"",Z130&lt;&gt;"",AC130&lt;&gt;"",AD130&lt;&gt;"",AE130&lt;&gt;""),"VALID","INVALID - REQUIRED FIELD"))</x:f>
      </x:c>
      <x:c r="P130" s="24" t="str">
        <x:f>IF(A130="","",IF(AND(OR(EXACT(I130,"CURRENT ATTRIBUTABLE OBSERVED"),EXACT(I130,"CURRENT ATTRIBUTABLE MIXED"),EXACT(I130,"CUSTOM")),IF(EXACT(I130,"CUSTOM"),W130&lt;&gt;"",TRUE)),"VALID","INVALID - EVIDENCE TOKEN / CUSTOM RULE"))</x:f>
      </x:c>
      <x:c r="Q130" s="24" t="str">
        <x:f>IF(A130="","",IF(OR(EXACT(J130,"YES"),EXACT(J130,"UNCLEAR"),EXACT(J130,"NO")),"VALID","INVALID - ACTION TOKEN"))</x:f>
      </x:c>
      <x:c r="R130" s="24" t="str">
        <x:f>IF(A130="","",SUM(AO130:AS130))</x:f>
      </x:c>
      <x:c r="S130" s="24" t="str">
        <x:f>IF(A130="","",COUNTIFS(CRITERIA!$B$6:$B$205,A130,CRITERIA!$G$6:$G$205,"YES",CRITERIA!$L$6:$L$205,"VALID"))</x:f>
      </x:c>
      <x:c r="T130" s="24" t="str">
        <x:f>IF(A130="","",IF(Q130&lt;&gt;"VALID","REPAIR CANVAS",IF(EXACT(J130,"NO"),"STOP - RESEARCH NOT JUSTIFIED",IF(OR(N130&lt;&gt;"VALID",O130&lt;&gt;"VALID",P130&lt;&gt;"VALID",Y130&lt;&gt;"VALID",AH130&lt;&gt;"VALID",AT130&lt;&gt;"VALID",EXACT(J130,"UNCLEAR"),X130&lt;&gt;"YES"),"REPAIR CANVAS","READY TO RESEARCH"))))</x:f>
      </x:c>
      <x:c r="U130" s="24" t="str">
        <x:f>IF(A130="","",IF(T130="READY TO RESEARCH","Freeze this Decision Contract, then conduct the Evidence Audit.",IF(T130="STOP - RESEARCH NOT JUSTIFIED","State the real purpose of the work or reopen the decision before competitor research.","Repair the named controls before collecting competitor evidence.")))</x:f>
      </x:c>
      <x:c r="V130" s="24" t="str">
        <x:f>IF(A130="","",IF(T130="READY TO RESEARCH","Decision ID "&amp;A130&amp;". By "&amp;TEXT(C130,"yyyy-mm-dd")&amp;", "&amp;B130&amp;" will decide whether to "&amp;D130&amp;" for "&amp;E130&amp;", within "&amp;F130&amp;" and "&amp;G130&amp;". Permitted alternative universe: "&amp;AA130&amp;". Explicit exclusions: "&amp;H130&amp;". Material criteria: "&amp;AB130&amp;". Hard constraints: "&amp;Z130&amp;". Evidence threshold: "&amp;I130&amp;IF(EXACT(I130,"CUSTOM")," - "&amp;W130,"")&amp;". Evidence may change: "&amp;K130&amp;". Reopen if "&amp;L130&amp;".","NOT READY - complete or repair the governed canvas before handoff."))</x:f>
      </x:c>
      <x:c r="W130" s="18"/>
      <x:c r="X130" s="18"/>
      <x:c r="Y130" s="24" t="str">
        <x:f>IF(A130="","",IF(OR(EXACT(X130,"YES"),EXACT(X130,"NO")),"VALID","INVALID - QUALITY TOKEN"))</x:f>
      </x:c>
      <x:c r="Z130" s="18"/>
      <x:c r="AA130" s="18" t="str">
        <x:f>IF(A130="","",IF(AT130&lt;&gt;"VALID","NOT READY - ALTERNATIVES",IF(AO130=1,"DIRECT","")&amp;IF(AP130=1,IF(AO130=1,"; ","")&amp;"ADJACENT","")&amp;IF(AQ130=1,IF(SUM(AO130:AP130)&gt;0,"; ","")&amp;"SUBSTITUTE / SERVICE","")&amp;IF(AR130=1,IF(SUM(AO130:AQ130)&gt;0,"; ","")&amp;"INTERNAL BUILD","")&amp;IF(AS130=1,IF(SUM(AO130:AR130)&gt;0,"; ","")&amp;"STATUS QUO","")))</x:f>
      </x:c>
      <x:c r="AB130" s="18" t="str">
        <x:f>IF(A130="","",IF(AH130&lt;&gt;"VALID","NOT READY - CRITERIA",AC130&amp;"; "&amp;AD130&amp;"; "&amp;AE130&amp;IF(AF130&lt;&gt;"","; "&amp;AF130,"")&amp;IF(AG130&lt;&gt;"","; "&amp;AG130,"")))</x:f>
      </x:c>
      <x:c r="AC130" s="18"/>
      <x:c r="AD130" s="18"/>
      <x:c r="AE130" s="18"/>
      <x:c r="AF130" s="18"/>
      <x:c r="AG130" s="18"/>
      <x:c r="AH130" s="24" t="str">
        <x:f>IF(A130="","",IF(AND(AI130&gt;=3,AI130&lt;=5,AJ130&lt;&gt;"",AK130&lt;&gt;"",AL130&lt;&gt;"",S130=AI130,COUNTIF($AJ130:$AN130,AJ130)=1,COUNTIF($AJ130:$AN130,AK130)=1,COUNTIF($AJ130:$AN130,AL130)=1,IF(AM130="",TRUE,COUNTIF($AJ130:$AN130,AM130)=1),IF(AN130="",TRUE,COUNTIF($AJ130:$AN130,AN130)=1),COUNTIFS(CRITERIA!$B$6:$B$205,A130,CRITERIA!$M$6:$M$205,AJ130,CRITERIA!$G$6:$G$205,"YES",CRITERIA!$L$6:$L$205,"VALID")=1,COUNTIFS(CRITERIA!$B$6:$B$205,A130,CRITERIA!$M$6:$M$205,AK130,CRITERIA!$G$6:$G$205,"YES",CRITERIA!$L$6:$L$205,"VALID")=1,COUNTIFS(CRITERIA!$B$6:$B$205,A130,CRITERIA!$M$6:$M$205,AL130,CRITERIA!$G$6:$G$205,"YES",CRITERIA!$L$6:$L$205,"VALID")=1,IF(AM130="",TRUE,COUNTIFS(CRITERIA!$B$6:$B$205,A130,CRITERIA!$M$6:$M$205,AM130,CRITERIA!$G$6:$G$205,"YES",CRITERIA!$L$6:$L$205,"VALID")=1),IF(AN130="",TRUE,COUNTIFS(CRITERIA!$B$6:$B$205,A130,CRITERIA!$M$6:$M$205,AN130,CRITERIA!$G$6:$G$205,"YES",CRITERIA!$L$6:$L$205,"VALID")=1)),"VALID","INVALID - CRITERIA PARITY"))</x:f>
      </x:c>
      <x:c r="AI130" s="24" t="n">
        <x:f>IF(AC130&lt;&gt;"",1,0)+IF(AD130&lt;&gt;"",1,0)+IF(AE130&lt;&gt;"",1,0)+IF(AF130&lt;&gt;"",1,0)+IF(AG130&lt;&gt;"",1,0)</x:f>
        <x:v>0</x:v>
      </x:c>
      <x:c r="AJ130" s="24" t="str">
        <x:f>IF(AC130="","",UPPER(TRIM(AC130)))</x:f>
      </x:c>
      <x:c r="AK130" s="24" t="str">
        <x:f>IF(AD130="","",UPPER(TRIM(AD130)))</x:f>
      </x:c>
      <x:c r="AL130" s="24" t="str">
        <x:f>IF(AE130="","",UPPER(TRIM(AE130)))</x:f>
      </x:c>
      <x:c r="AM130" s="24" t="str">
        <x:f>IF(AF130="","",UPPER(TRIM(AF130)))</x:f>
      </x:c>
      <x:c r="AN130" s="24" t="str">
        <x:f>IF(AG130="","",UPPER(TRIM(AG130)))</x:f>
      </x:c>
      <x:c r="AO130" s="24" t="str">
        <x:f>IF(A130="","",IF(COUNTIFS(ALTERNATIVES!$B$6:$B$205,A130,ALTERNATIVES!$C$6:$C$205,"DIRECT",ALTERNATIVES!$H$6:$H$205,"VALID")&gt;0,1,0))</x:f>
      </x:c>
      <x:c r="AP130" s="24" t="str">
        <x:f>IF(A130="","",IF(COUNTIFS(ALTERNATIVES!$B$6:$B$205,A130,ALTERNATIVES!$C$6:$C$205,"ADJACENT",ALTERNATIVES!$H$6:$H$205,"VALID")&gt;0,1,0))</x:f>
      </x:c>
      <x:c r="AQ130" s="24" t="str">
        <x:f>IF(A130="","",IF(COUNTIFS(ALTERNATIVES!$B$6:$B$205,A130,ALTERNATIVES!$C$6:$C$205,"SUBSTITUTE / SERVICE",ALTERNATIVES!$H$6:$H$205,"VALID")&gt;0,1,0))</x:f>
      </x:c>
      <x:c r="AR130" s="24" t="str">
        <x:f>IF(A130="","",IF(COUNTIFS(ALTERNATIVES!$B$6:$B$205,A130,ALTERNATIVES!$C$6:$C$205,"INTERNAL BUILD",ALTERNATIVES!$H$6:$H$205,"VALID")&gt;0,1,0))</x:f>
      </x:c>
      <x:c r="AS130" s="24" t="str">
        <x:f>IF(A130="","",IF(COUNTIFS(ALTERNATIVES!$B$6:$B$205,A130,ALTERNATIVES!$C$6:$C$205,"STATUS QUO",ALTERNATIVES!$H$6:$H$205,"VALID")&gt;0,1,0))</x:f>
      </x:c>
      <x:c r="AT130" s="24" t="str">
        <x:f>IF(A130="","",IF(R130&gt;=2,"VALID","INVALID - ALTERNATIVE DIVERSITY"))</x:f>
      </x:c>
    </x:row>
    <x:row r="131">
      <x:c r="A131" s="18"/>
      <x:c r="B131" s="18"/>
      <x:c r="C131" s="32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24" t="str">
        <x:f>IF(A131="","",IF(COUNTIF($A$6:$A$205,A131)=1,"VALID","INVALID - DUPLICATE DECISION ID"))</x:f>
      </x:c>
      <x:c r="O131" s="24" t="str">
        <x:f>IF(A131="","",IF(AND(B131&lt;&gt;"",C131&lt;&gt;"",D131&lt;&gt;"",E131&lt;&gt;"",F131&lt;&gt;"",G131&lt;&gt;"",H131&lt;&gt;"",K131&lt;&gt;"",L131&lt;&gt;"",M131&lt;&gt;"",Z131&lt;&gt;"",AC131&lt;&gt;"",AD131&lt;&gt;"",AE131&lt;&gt;""),"VALID","INVALID - REQUIRED FIELD"))</x:f>
      </x:c>
      <x:c r="P131" s="24" t="str">
        <x:f>IF(A131="","",IF(AND(OR(EXACT(I131,"CURRENT ATTRIBUTABLE OBSERVED"),EXACT(I131,"CURRENT ATTRIBUTABLE MIXED"),EXACT(I131,"CUSTOM")),IF(EXACT(I131,"CUSTOM"),W131&lt;&gt;"",TRUE)),"VALID","INVALID - EVIDENCE TOKEN / CUSTOM RULE"))</x:f>
      </x:c>
      <x:c r="Q131" s="24" t="str">
        <x:f>IF(A131="","",IF(OR(EXACT(J131,"YES"),EXACT(J131,"UNCLEAR"),EXACT(J131,"NO")),"VALID","INVALID - ACTION TOKEN"))</x:f>
      </x:c>
      <x:c r="R131" s="24" t="str">
        <x:f>IF(A131="","",SUM(AO131:AS131))</x:f>
      </x:c>
      <x:c r="S131" s="24" t="str">
        <x:f>IF(A131="","",COUNTIFS(CRITERIA!$B$6:$B$205,A131,CRITERIA!$G$6:$G$205,"YES",CRITERIA!$L$6:$L$205,"VALID"))</x:f>
      </x:c>
      <x:c r="T131" s="24" t="str">
        <x:f>IF(A131="","",IF(Q131&lt;&gt;"VALID","REPAIR CANVAS",IF(EXACT(J131,"NO"),"STOP - RESEARCH NOT JUSTIFIED",IF(OR(N131&lt;&gt;"VALID",O131&lt;&gt;"VALID",P131&lt;&gt;"VALID",Y131&lt;&gt;"VALID",AH131&lt;&gt;"VALID",AT131&lt;&gt;"VALID",EXACT(J131,"UNCLEAR"),X131&lt;&gt;"YES"),"REPAIR CANVAS","READY TO RESEARCH"))))</x:f>
      </x:c>
      <x:c r="U131" s="24" t="str">
        <x:f>IF(A131="","",IF(T131="READY TO RESEARCH","Freeze this Decision Contract, then conduct the Evidence Audit.",IF(T131="STOP - RESEARCH NOT JUSTIFIED","State the real purpose of the work or reopen the decision before competitor research.","Repair the named controls before collecting competitor evidence.")))</x:f>
      </x:c>
      <x:c r="V131" s="24" t="str">
        <x:f>IF(A131="","",IF(T131="READY TO RESEARCH","Decision ID "&amp;A131&amp;". By "&amp;TEXT(C131,"yyyy-mm-dd")&amp;", "&amp;B131&amp;" will decide whether to "&amp;D131&amp;" for "&amp;E131&amp;", within "&amp;F131&amp;" and "&amp;G131&amp;". Permitted alternative universe: "&amp;AA131&amp;". Explicit exclusions: "&amp;H131&amp;". Material criteria: "&amp;AB131&amp;". Hard constraints: "&amp;Z131&amp;". Evidence threshold: "&amp;I131&amp;IF(EXACT(I131,"CUSTOM")," - "&amp;W131,"")&amp;". Evidence may change: "&amp;K131&amp;". Reopen if "&amp;L131&amp;".","NOT READY - complete or repair the governed canvas before handoff."))</x:f>
      </x:c>
      <x:c r="W131" s="18"/>
      <x:c r="X131" s="18"/>
      <x:c r="Y131" s="24" t="str">
        <x:f>IF(A131="","",IF(OR(EXACT(X131,"YES"),EXACT(X131,"NO")),"VALID","INVALID - QUALITY TOKEN"))</x:f>
      </x:c>
      <x:c r="Z131" s="18"/>
      <x:c r="AA131" s="18" t="str">
        <x:f>IF(A131="","",IF(AT131&lt;&gt;"VALID","NOT READY - ALTERNATIVES",IF(AO131=1,"DIRECT","")&amp;IF(AP131=1,IF(AO131=1,"; ","")&amp;"ADJACENT","")&amp;IF(AQ131=1,IF(SUM(AO131:AP131)&gt;0,"; ","")&amp;"SUBSTITUTE / SERVICE","")&amp;IF(AR131=1,IF(SUM(AO131:AQ131)&gt;0,"; ","")&amp;"INTERNAL BUILD","")&amp;IF(AS131=1,IF(SUM(AO131:AR131)&gt;0,"; ","")&amp;"STATUS QUO","")))</x:f>
      </x:c>
      <x:c r="AB131" s="18" t="str">
        <x:f>IF(A131="","",IF(AH131&lt;&gt;"VALID","NOT READY - CRITERIA",AC131&amp;"; "&amp;AD131&amp;"; "&amp;AE131&amp;IF(AF131&lt;&gt;"","; "&amp;AF131,"")&amp;IF(AG131&lt;&gt;"","; "&amp;AG131,"")))</x:f>
      </x:c>
      <x:c r="AC131" s="18"/>
      <x:c r="AD131" s="18"/>
      <x:c r="AE131" s="18"/>
      <x:c r="AF131" s="18"/>
      <x:c r="AG131" s="18"/>
      <x:c r="AH131" s="24" t="str">
        <x:f>IF(A131="","",IF(AND(AI131&gt;=3,AI131&lt;=5,AJ131&lt;&gt;"",AK131&lt;&gt;"",AL131&lt;&gt;"",S131=AI131,COUNTIF($AJ131:$AN131,AJ131)=1,COUNTIF($AJ131:$AN131,AK131)=1,COUNTIF($AJ131:$AN131,AL131)=1,IF(AM131="",TRUE,COUNTIF($AJ131:$AN131,AM131)=1),IF(AN131="",TRUE,COUNTIF($AJ131:$AN131,AN131)=1),COUNTIFS(CRITERIA!$B$6:$B$205,A131,CRITERIA!$M$6:$M$205,AJ131,CRITERIA!$G$6:$G$205,"YES",CRITERIA!$L$6:$L$205,"VALID")=1,COUNTIFS(CRITERIA!$B$6:$B$205,A131,CRITERIA!$M$6:$M$205,AK131,CRITERIA!$G$6:$G$205,"YES",CRITERIA!$L$6:$L$205,"VALID")=1,COUNTIFS(CRITERIA!$B$6:$B$205,A131,CRITERIA!$M$6:$M$205,AL131,CRITERIA!$G$6:$G$205,"YES",CRITERIA!$L$6:$L$205,"VALID")=1,IF(AM131="",TRUE,COUNTIFS(CRITERIA!$B$6:$B$205,A131,CRITERIA!$M$6:$M$205,AM131,CRITERIA!$G$6:$G$205,"YES",CRITERIA!$L$6:$L$205,"VALID")=1),IF(AN131="",TRUE,COUNTIFS(CRITERIA!$B$6:$B$205,A131,CRITERIA!$M$6:$M$205,AN131,CRITERIA!$G$6:$G$205,"YES",CRITERIA!$L$6:$L$205,"VALID")=1)),"VALID","INVALID - CRITERIA PARITY"))</x:f>
      </x:c>
      <x:c r="AI131" s="24" t="n">
        <x:f>IF(AC131&lt;&gt;"",1,0)+IF(AD131&lt;&gt;"",1,0)+IF(AE131&lt;&gt;"",1,0)+IF(AF131&lt;&gt;"",1,0)+IF(AG131&lt;&gt;"",1,0)</x:f>
        <x:v>0</x:v>
      </x:c>
      <x:c r="AJ131" s="24" t="str">
        <x:f>IF(AC131="","",UPPER(TRIM(AC131)))</x:f>
      </x:c>
      <x:c r="AK131" s="24" t="str">
        <x:f>IF(AD131="","",UPPER(TRIM(AD131)))</x:f>
      </x:c>
      <x:c r="AL131" s="24" t="str">
        <x:f>IF(AE131="","",UPPER(TRIM(AE131)))</x:f>
      </x:c>
      <x:c r="AM131" s="24" t="str">
        <x:f>IF(AF131="","",UPPER(TRIM(AF131)))</x:f>
      </x:c>
      <x:c r="AN131" s="24" t="str">
        <x:f>IF(AG131="","",UPPER(TRIM(AG131)))</x:f>
      </x:c>
      <x:c r="AO131" s="24" t="str">
        <x:f>IF(A131="","",IF(COUNTIFS(ALTERNATIVES!$B$6:$B$205,A131,ALTERNATIVES!$C$6:$C$205,"DIRECT",ALTERNATIVES!$H$6:$H$205,"VALID")&gt;0,1,0))</x:f>
      </x:c>
      <x:c r="AP131" s="24" t="str">
        <x:f>IF(A131="","",IF(COUNTIFS(ALTERNATIVES!$B$6:$B$205,A131,ALTERNATIVES!$C$6:$C$205,"ADJACENT",ALTERNATIVES!$H$6:$H$205,"VALID")&gt;0,1,0))</x:f>
      </x:c>
      <x:c r="AQ131" s="24" t="str">
        <x:f>IF(A131="","",IF(COUNTIFS(ALTERNATIVES!$B$6:$B$205,A131,ALTERNATIVES!$C$6:$C$205,"SUBSTITUTE / SERVICE",ALTERNATIVES!$H$6:$H$205,"VALID")&gt;0,1,0))</x:f>
      </x:c>
      <x:c r="AR131" s="24" t="str">
        <x:f>IF(A131="","",IF(COUNTIFS(ALTERNATIVES!$B$6:$B$205,A131,ALTERNATIVES!$C$6:$C$205,"INTERNAL BUILD",ALTERNATIVES!$H$6:$H$205,"VALID")&gt;0,1,0))</x:f>
      </x:c>
      <x:c r="AS131" s="24" t="str">
        <x:f>IF(A131="","",IF(COUNTIFS(ALTERNATIVES!$B$6:$B$205,A131,ALTERNATIVES!$C$6:$C$205,"STATUS QUO",ALTERNATIVES!$H$6:$H$205,"VALID")&gt;0,1,0))</x:f>
      </x:c>
      <x:c r="AT131" s="24" t="str">
        <x:f>IF(A131="","",IF(R131&gt;=2,"VALID","INVALID - ALTERNATIVE DIVERSITY"))</x:f>
      </x:c>
    </x:row>
    <x:row r="132">
      <x:c r="A132" s="18"/>
      <x:c r="B132" s="18"/>
      <x:c r="C132" s="32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24" t="str">
        <x:f>IF(A132="","",IF(COUNTIF($A$6:$A$205,A132)=1,"VALID","INVALID - DUPLICATE DECISION ID"))</x:f>
      </x:c>
      <x:c r="O132" s="24" t="str">
        <x:f>IF(A132="","",IF(AND(B132&lt;&gt;"",C132&lt;&gt;"",D132&lt;&gt;"",E132&lt;&gt;"",F132&lt;&gt;"",G132&lt;&gt;"",H132&lt;&gt;"",K132&lt;&gt;"",L132&lt;&gt;"",M132&lt;&gt;"",Z132&lt;&gt;"",AC132&lt;&gt;"",AD132&lt;&gt;"",AE132&lt;&gt;""),"VALID","INVALID - REQUIRED FIELD"))</x:f>
      </x:c>
      <x:c r="P132" s="24" t="str">
        <x:f>IF(A132="","",IF(AND(OR(EXACT(I132,"CURRENT ATTRIBUTABLE OBSERVED"),EXACT(I132,"CURRENT ATTRIBUTABLE MIXED"),EXACT(I132,"CUSTOM")),IF(EXACT(I132,"CUSTOM"),W132&lt;&gt;"",TRUE)),"VALID","INVALID - EVIDENCE TOKEN / CUSTOM RULE"))</x:f>
      </x:c>
      <x:c r="Q132" s="24" t="str">
        <x:f>IF(A132="","",IF(OR(EXACT(J132,"YES"),EXACT(J132,"UNCLEAR"),EXACT(J132,"NO")),"VALID","INVALID - ACTION TOKEN"))</x:f>
      </x:c>
      <x:c r="R132" s="24" t="str">
        <x:f>IF(A132="","",SUM(AO132:AS132))</x:f>
      </x:c>
      <x:c r="S132" s="24" t="str">
        <x:f>IF(A132="","",COUNTIFS(CRITERIA!$B$6:$B$205,A132,CRITERIA!$G$6:$G$205,"YES",CRITERIA!$L$6:$L$205,"VALID"))</x:f>
      </x:c>
      <x:c r="T132" s="24" t="str">
        <x:f>IF(A132="","",IF(Q132&lt;&gt;"VALID","REPAIR CANVAS",IF(EXACT(J132,"NO"),"STOP - RESEARCH NOT JUSTIFIED",IF(OR(N132&lt;&gt;"VALID",O132&lt;&gt;"VALID",P132&lt;&gt;"VALID",Y132&lt;&gt;"VALID",AH132&lt;&gt;"VALID",AT132&lt;&gt;"VALID",EXACT(J132,"UNCLEAR"),X132&lt;&gt;"YES"),"REPAIR CANVAS","READY TO RESEARCH"))))</x:f>
      </x:c>
      <x:c r="U132" s="24" t="str">
        <x:f>IF(A132="","",IF(T132="READY TO RESEARCH","Freeze this Decision Contract, then conduct the Evidence Audit.",IF(T132="STOP - RESEARCH NOT JUSTIFIED","State the real purpose of the work or reopen the decision before competitor research.","Repair the named controls before collecting competitor evidence.")))</x:f>
      </x:c>
      <x:c r="V132" s="24" t="str">
        <x:f>IF(A132="","",IF(T132="READY TO RESEARCH","Decision ID "&amp;A132&amp;". By "&amp;TEXT(C132,"yyyy-mm-dd")&amp;", "&amp;B132&amp;" will decide whether to "&amp;D132&amp;" for "&amp;E132&amp;", within "&amp;F132&amp;" and "&amp;G132&amp;". Permitted alternative universe: "&amp;AA132&amp;". Explicit exclusions: "&amp;H132&amp;". Material criteria: "&amp;AB132&amp;". Hard constraints: "&amp;Z132&amp;". Evidence threshold: "&amp;I132&amp;IF(EXACT(I132,"CUSTOM")," - "&amp;W132,"")&amp;". Evidence may change: "&amp;K132&amp;". Reopen if "&amp;L132&amp;".","NOT READY - complete or repair the governed canvas before handoff."))</x:f>
      </x:c>
      <x:c r="W132" s="18"/>
      <x:c r="X132" s="18"/>
      <x:c r="Y132" s="24" t="str">
        <x:f>IF(A132="","",IF(OR(EXACT(X132,"YES"),EXACT(X132,"NO")),"VALID","INVALID - QUALITY TOKEN"))</x:f>
      </x:c>
      <x:c r="Z132" s="18"/>
      <x:c r="AA132" s="18" t="str">
        <x:f>IF(A132="","",IF(AT132&lt;&gt;"VALID","NOT READY - ALTERNATIVES",IF(AO132=1,"DIRECT","")&amp;IF(AP132=1,IF(AO132=1,"; ","")&amp;"ADJACENT","")&amp;IF(AQ132=1,IF(SUM(AO132:AP132)&gt;0,"; ","")&amp;"SUBSTITUTE / SERVICE","")&amp;IF(AR132=1,IF(SUM(AO132:AQ132)&gt;0,"; ","")&amp;"INTERNAL BUILD","")&amp;IF(AS132=1,IF(SUM(AO132:AR132)&gt;0,"; ","")&amp;"STATUS QUO","")))</x:f>
      </x:c>
      <x:c r="AB132" s="18" t="str">
        <x:f>IF(A132="","",IF(AH132&lt;&gt;"VALID","NOT READY - CRITERIA",AC132&amp;"; "&amp;AD132&amp;"; "&amp;AE132&amp;IF(AF132&lt;&gt;"","; "&amp;AF132,"")&amp;IF(AG132&lt;&gt;"","; "&amp;AG132,"")))</x:f>
      </x:c>
      <x:c r="AC132" s="18"/>
      <x:c r="AD132" s="18"/>
      <x:c r="AE132" s="18"/>
      <x:c r="AF132" s="18"/>
      <x:c r="AG132" s="18"/>
      <x:c r="AH132" s="24" t="str">
        <x:f>IF(A132="","",IF(AND(AI132&gt;=3,AI132&lt;=5,AJ132&lt;&gt;"",AK132&lt;&gt;"",AL132&lt;&gt;"",S132=AI132,COUNTIF($AJ132:$AN132,AJ132)=1,COUNTIF($AJ132:$AN132,AK132)=1,COUNTIF($AJ132:$AN132,AL132)=1,IF(AM132="",TRUE,COUNTIF($AJ132:$AN132,AM132)=1),IF(AN132="",TRUE,COUNTIF($AJ132:$AN132,AN132)=1),COUNTIFS(CRITERIA!$B$6:$B$205,A132,CRITERIA!$M$6:$M$205,AJ132,CRITERIA!$G$6:$G$205,"YES",CRITERIA!$L$6:$L$205,"VALID")=1,COUNTIFS(CRITERIA!$B$6:$B$205,A132,CRITERIA!$M$6:$M$205,AK132,CRITERIA!$G$6:$G$205,"YES",CRITERIA!$L$6:$L$205,"VALID")=1,COUNTIFS(CRITERIA!$B$6:$B$205,A132,CRITERIA!$M$6:$M$205,AL132,CRITERIA!$G$6:$G$205,"YES",CRITERIA!$L$6:$L$205,"VALID")=1,IF(AM132="",TRUE,COUNTIFS(CRITERIA!$B$6:$B$205,A132,CRITERIA!$M$6:$M$205,AM132,CRITERIA!$G$6:$G$205,"YES",CRITERIA!$L$6:$L$205,"VALID")=1),IF(AN132="",TRUE,COUNTIFS(CRITERIA!$B$6:$B$205,A132,CRITERIA!$M$6:$M$205,AN132,CRITERIA!$G$6:$G$205,"YES",CRITERIA!$L$6:$L$205,"VALID")=1)),"VALID","INVALID - CRITERIA PARITY"))</x:f>
      </x:c>
      <x:c r="AI132" s="24" t="n">
        <x:f>IF(AC132&lt;&gt;"",1,0)+IF(AD132&lt;&gt;"",1,0)+IF(AE132&lt;&gt;"",1,0)+IF(AF132&lt;&gt;"",1,0)+IF(AG132&lt;&gt;"",1,0)</x:f>
        <x:v>0</x:v>
      </x:c>
      <x:c r="AJ132" s="24" t="str">
        <x:f>IF(AC132="","",UPPER(TRIM(AC132)))</x:f>
      </x:c>
      <x:c r="AK132" s="24" t="str">
        <x:f>IF(AD132="","",UPPER(TRIM(AD132)))</x:f>
      </x:c>
      <x:c r="AL132" s="24" t="str">
        <x:f>IF(AE132="","",UPPER(TRIM(AE132)))</x:f>
      </x:c>
      <x:c r="AM132" s="24" t="str">
        <x:f>IF(AF132="","",UPPER(TRIM(AF132)))</x:f>
      </x:c>
      <x:c r="AN132" s="24" t="str">
        <x:f>IF(AG132="","",UPPER(TRIM(AG132)))</x:f>
      </x:c>
      <x:c r="AO132" s="24" t="str">
        <x:f>IF(A132="","",IF(COUNTIFS(ALTERNATIVES!$B$6:$B$205,A132,ALTERNATIVES!$C$6:$C$205,"DIRECT",ALTERNATIVES!$H$6:$H$205,"VALID")&gt;0,1,0))</x:f>
      </x:c>
      <x:c r="AP132" s="24" t="str">
        <x:f>IF(A132="","",IF(COUNTIFS(ALTERNATIVES!$B$6:$B$205,A132,ALTERNATIVES!$C$6:$C$205,"ADJACENT",ALTERNATIVES!$H$6:$H$205,"VALID")&gt;0,1,0))</x:f>
      </x:c>
      <x:c r="AQ132" s="24" t="str">
        <x:f>IF(A132="","",IF(COUNTIFS(ALTERNATIVES!$B$6:$B$205,A132,ALTERNATIVES!$C$6:$C$205,"SUBSTITUTE / SERVICE",ALTERNATIVES!$H$6:$H$205,"VALID")&gt;0,1,0))</x:f>
      </x:c>
      <x:c r="AR132" s="24" t="str">
        <x:f>IF(A132="","",IF(COUNTIFS(ALTERNATIVES!$B$6:$B$205,A132,ALTERNATIVES!$C$6:$C$205,"INTERNAL BUILD",ALTERNATIVES!$H$6:$H$205,"VALID")&gt;0,1,0))</x:f>
      </x:c>
      <x:c r="AS132" s="24" t="str">
        <x:f>IF(A132="","",IF(COUNTIFS(ALTERNATIVES!$B$6:$B$205,A132,ALTERNATIVES!$C$6:$C$205,"STATUS QUO",ALTERNATIVES!$H$6:$H$205,"VALID")&gt;0,1,0))</x:f>
      </x:c>
      <x:c r="AT132" s="24" t="str">
        <x:f>IF(A132="","",IF(R132&gt;=2,"VALID","INVALID - ALTERNATIVE DIVERSITY"))</x:f>
      </x:c>
    </x:row>
    <x:row r="133">
      <x:c r="A133" s="18"/>
      <x:c r="B133" s="18"/>
      <x:c r="C133" s="32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24" t="str">
        <x:f>IF(A133="","",IF(COUNTIF($A$6:$A$205,A133)=1,"VALID","INVALID - DUPLICATE DECISION ID"))</x:f>
      </x:c>
      <x:c r="O133" s="24" t="str">
        <x:f>IF(A133="","",IF(AND(B133&lt;&gt;"",C133&lt;&gt;"",D133&lt;&gt;"",E133&lt;&gt;"",F133&lt;&gt;"",G133&lt;&gt;"",H133&lt;&gt;"",K133&lt;&gt;"",L133&lt;&gt;"",M133&lt;&gt;"",Z133&lt;&gt;"",AC133&lt;&gt;"",AD133&lt;&gt;"",AE133&lt;&gt;""),"VALID","INVALID - REQUIRED FIELD"))</x:f>
      </x:c>
      <x:c r="P133" s="24" t="str">
        <x:f>IF(A133="","",IF(AND(OR(EXACT(I133,"CURRENT ATTRIBUTABLE OBSERVED"),EXACT(I133,"CURRENT ATTRIBUTABLE MIXED"),EXACT(I133,"CUSTOM")),IF(EXACT(I133,"CUSTOM"),W133&lt;&gt;"",TRUE)),"VALID","INVALID - EVIDENCE TOKEN / CUSTOM RULE"))</x:f>
      </x:c>
      <x:c r="Q133" s="24" t="str">
        <x:f>IF(A133="","",IF(OR(EXACT(J133,"YES"),EXACT(J133,"UNCLEAR"),EXACT(J133,"NO")),"VALID","INVALID - ACTION TOKEN"))</x:f>
      </x:c>
      <x:c r="R133" s="24" t="str">
        <x:f>IF(A133="","",SUM(AO133:AS133))</x:f>
      </x:c>
      <x:c r="S133" s="24" t="str">
        <x:f>IF(A133="","",COUNTIFS(CRITERIA!$B$6:$B$205,A133,CRITERIA!$G$6:$G$205,"YES",CRITERIA!$L$6:$L$205,"VALID"))</x:f>
      </x:c>
      <x:c r="T133" s="24" t="str">
        <x:f>IF(A133="","",IF(Q133&lt;&gt;"VALID","REPAIR CANVAS",IF(EXACT(J133,"NO"),"STOP - RESEARCH NOT JUSTIFIED",IF(OR(N133&lt;&gt;"VALID",O133&lt;&gt;"VALID",P133&lt;&gt;"VALID",Y133&lt;&gt;"VALID",AH133&lt;&gt;"VALID",AT133&lt;&gt;"VALID",EXACT(J133,"UNCLEAR"),X133&lt;&gt;"YES"),"REPAIR CANVAS","READY TO RESEARCH"))))</x:f>
      </x:c>
      <x:c r="U133" s="24" t="str">
        <x:f>IF(A133="","",IF(T133="READY TO RESEARCH","Freeze this Decision Contract, then conduct the Evidence Audit.",IF(T133="STOP - RESEARCH NOT JUSTIFIED","State the real purpose of the work or reopen the decision before competitor research.","Repair the named controls before collecting competitor evidence.")))</x:f>
      </x:c>
      <x:c r="V133" s="24" t="str">
        <x:f>IF(A133="","",IF(T133="READY TO RESEARCH","Decision ID "&amp;A133&amp;". By "&amp;TEXT(C133,"yyyy-mm-dd")&amp;", "&amp;B133&amp;" will decide whether to "&amp;D133&amp;" for "&amp;E133&amp;", within "&amp;F133&amp;" and "&amp;G133&amp;". Permitted alternative universe: "&amp;AA133&amp;". Explicit exclusions: "&amp;H133&amp;". Material criteria: "&amp;AB133&amp;". Hard constraints: "&amp;Z133&amp;". Evidence threshold: "&amp;I133&amp;IF(EXACT(I133,"CUSTOM")," - "&amp;W133,"")&amp;". Evidence may change: "&amp;K133&amp;". Reopen if "&amp;L133&amp;".","NOT READY - complete or repair the governed canvas before handoff."))</x:f>
      </x:c>
      <x:c r="W133" s="18"/>
      <x:c r="X133" s="18"/>
      <x:c r="Y133" s="24" t="str">
        <x:f>IF(A133="","",IF(OR(EXACT(X133,"YES"),EXACT(X133,"NO")),"VALID","INVALID - QUALITY TOKEN"))</x:f>
      </x:c>
      <x:c r="Z133" s="18"/>
      <x:c r="AA133" s="18" t="str">
        <x:f>IF(A133="","",IF(AT133&lt;&gt;"VALID","NOT READY - ALTERNATIVES",IF(AO133=1,"DIRECT","")&amp;IF(AP133=1,IF(AO133=1,"; ","")&amp;"ADJACENT","")&amp;IF(AQ133=1,IF(SUM(AO133:AP133)&gt;0,"; ","")&amp;"SUBSTITUTE / SERVICE","")&amp;IF(AR133=1,IF(SUM(AO133:AQ133)&gt;0,"; ","")&amp;"INTERNAL BUILD","")&amp;IF(AS133=1,IF(SUM(AO133:AR133)&gt;0,"; ","")&amp;"STATUS QUO","")))</x:f>
      </x:c>
      <x:c r="AB133" s="18" t="str">
        <x:f>IF(A133="","",IF(AH133&lt;&gt;"VALID","NOT READY - CRITERIA",AC133&amp;"; "&amp;AD133&amp;"; "&amp;AE133&amp;IF(AF133&lt;&gt;"","; "&amp;AF133,"")&amp;IF(AG133&lt;&gt;"","; "&amp;AG133,"")))</x:f>
      </x:c>
      <x:c r="AC133" s="18"/>
      <x:c r="AD133" s="18"/>
      <x:c r="AE133" s="18"/>
      <x:c r="AF133" s="18"/>
      <x:c r="AG133" s="18"/>
      <x:c r="AH133" s="24" t="str">
        <x:f>IF(A133="","",IF(AND(AI133&gt;=3,AI133&lt;=5,AJ133&lt;&gt;"",AK133&lt;&gt;"",AL133&lt;&gt;"",S133=AI133,COUNTIF($AJ133:$AN133,AJ133)=1,COUNTIF($AJ133:$AN133,AK133)=1,COUNTIF($AJ133:$AN133,AL133)=1,IF(AM133="",TRUE,COUNTIF($AJ133:$AN133,AM133)=1),IF(AN133="",TRUE,COUNTIF($AJ133:$AN133,AN133)=1),COUNTIFS(CRITERIA!$B$6:$B$205,A133,CRITERIA!$M$6:$M$205,AJ133,CRITERIA!$G$6:$G$205,"YES",CRITERIA!$L$6:$L$205,"VALID")=1,COUNTIFS(CRITERIA!$B$6:$B$205,A133,CRITERIA!$M$6:$M$205,AK133,CRITERIA!$G$6:$G$205,"YES",CRITERIA!$L$6:$L$205,"VALID")=1,COUNTIFS(CRITERIA!$B$6:$B$205,A133,CRITERIA!$M$6:$M$205,AL133,CRITERIA!$G$6:$G$205,"YES",CRITERIA!$L$6:$L$205,"VALID")=1,IF(AM133="",TRUE,COUNTIFS(CRITERIA!$B$6:$B$205,A133,CRITERIA!$M$6:$M$205,AM133,CRITERIA!$G$6:$G$205,"YES",CRITERIA!$L$6:$L$205,"VALID")=1),IF(AN133="",TRUE,COUNTIFS(CRITERIA!$B$6:$B$205,A133,CRITERIA!$M$6:$M$205,AN133,CRITERIA!$G$6:$G$205,"YES",CRITERIA!$L$6:$L$205,"VALID")=1)),"VALID","INVALID - CRITERIA PARITY"))</x:f>
      </x:c>
      <x:c r="AI133" s="24" t="n">
        <x:f>IF(AC133&lt;&gt;"",1,0)+IF(AD133&lt;&gt;"",1,0)+IF(AE133&lt;&gt;"",1,0)+IF(AF133&lt;&gt;"",1,0)+IF(AG133&lt;&gt;"",1,0)</x:f>
        <x:v>0</x:v>
      </x:c>
      <x:c r="AJ133" s="24" t="str">
        <x:f>IF(AC133="","",UPPER(TRIM(AC133)))</x:f>
      </x:c>
      <x:c r="AK133" s="24" t="str">
        <x:f>IF(AD133="","",UPPER(TRIM(AD133)))</x:f>
      </x:c>
      <x:c r="AL133" s="24" t="str">
        <x:f>IF(AE133="","",UPPER(TRIM(AE133)))</x:f>
      </x:c>
      <x:c r="AM133" s="24" t="str">
        <x:f>IF(AF133="","",UPPER(TRIM(AF133)))</x:f>
      </x:c>
      <x:c r="AN133" s="24" t="str">
        <x:f>IF(AG133="","",UPPER(TRIM(AG133)))</x:f>
      </x:c>
      <x:c r="AO133" s="24" t="str">
        <x:f>IF(A133="","",IF(COUNTIFS(ALTERNATIVES!$B$6:$B$205,A133,ALTERNATIVES!$C$6:$C$205,"DIRECT",ALTERNATIVES!$H$6:$H$205,"VALID")&gt;0,1,0))</x:f>
      </x:c>
      <x:c r="AP133" s="24" t="str">
        <x:f>IF(A133="","",IF(COUNTIFS(ALTERNATIVES!$B$6:$B$205,A133,ALTERNATIVES!$C$6:$C$205,"ADJACENT",ALTERNATIVES!$H$6:$H$205,"VALID")&gt;0,1,0))</x:f>
      </x:c>
      <x:c r="AQ133" s="24" t="str">
        <x:f>IF(A133="","",IF(COUNTIFS(ALTERNATIVES!$B$6:$B$205,A133,ALTERNATIVES!$C$6:$C$205,"SUBSTITUTE / SERVICE",ALTERNATIVES!$H$6:$H$205,"VALID")&gt;0,1,0))</x:f>
      </x:c>
      <x:c r="AR133" s="24" t="str">
        <x:f>IF(A133="","",IF(COUNTIFS(ALTERNATIVES!$B$6:$B$205,A133,ALTERNATIVES!$C$6:$C$205,"INTERNAL BUILD",ALTERNATIVES!$H$6:$H$205,"VALID")&gt;0,1,0))</x:f>
      </x:c>
      <x:c r="AS133" s="24" t="str">
        <x:f>IF(A133="","",IF(COUNTIFS(ALTERNATIVES!$B$6:$B$205,A133,ALTERNATIVES!$C$6:$C$205,"STATUS QUO",ALTERNATIVES!$H$6:$H$205,"VALID")&gt;0,1,0))</x:f>
      </x:c>
      <x:c r="AT133" s="24" t="str">
        <x:f>IF(A133="","",IF(R133&gt;=2,"VALID","INVALID - ALTERNATIVE DIVERSITY"))</x:f>
      </x:c>
    </x:row>
    <x:row r="134">
      <x:c r="A134" s="18"/>
      <x:c r="B134" s="18"/>
      <x:c r="C134" s="32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24" t="str">
        <x:f>IF(A134="","",IF(COUNTIF($A$6:$A$205,A134)=1,"VALID","INVALID - DUPLICATE DECISION ID"))</x:f>
      </x:c>
      <x:c r="O134" s="24" t="str">
        <x:f>IF(A134="","",IF(AND(B134&lt;&gt;"",C134&lt;&gt;"",D134&lt;&gt;"",E134&lt;&gt;"",F134&lt;&gt;"",G134&lt;&gt;"",H134&lt;&gt;"",K134&lt;&gt;"",L134&lt;&gt;"",M134&lt;&gt;"",Z134&lt;&gt;"",AC134&lt;&gt;"",AD134&lt;&gt;"",AE134&lt;&gt;""),"VALID","INVALID - REQUIRED FIELD"))</x:f>
      </x:c>
      <x:c r="P134" s="24" t="str">
        <x:f>IF(A134="","",IF(AND(OR(EXACT(I134,"CURRENT ATTRIBUTABLE OBSERVED"),EXACT(I134,"CURRENT ATTRIBUTABLE MIXED"),EXACT(I134,"CUSTOM")),IF(EXACT(I134,"CUSTOM"),W134&lt;&gt;"",TRUE)),"VALID","INVALID - EVIDENCE TOKEN / CUSTOM RULE"))</x:f>
      </x:c>
      <x:c r="Q134" s="24" t="str">
        <x:f>IF(A134="","",IF(OR(EXACT(J134,"YES"),EXACT(J134,"UNCLEAR"),EXACT(J134,"NO")),"VALID","INVALID - ACTION TOKEN"))</x:f>
      </x:c>
      <x:c r="R134" s="24" t="str">
        <x:f>IF(A134="","",SUM(AO134:AS134))</x:f>
      </x:c>
      <x:c r="S134" s="24" t="str">
        <x:f>IF(A134="","",COUNTIFS(CRITERIA!$B$6:$B$205,A134,CRITERIA!$G$6:$G$205,"YES",CRITERIA!$L$6:$L$205,"VALID"))</x:f>
      </x:c>
      <x:c r="T134" s="24" t="str">
        <x:f>IF(A134="","",IF(Q134&lt;&gt;"VALID","REPAIR CANVAS",IF(EXACT(J134,"NO"),"STOP - RESEARCH NOT JUSTIFIED",IF(OR(N134&lt;&gt;"VALID",O134&lt;&gt;"VALID",P134&lt;&gt;"VALID",Y134&lt;&gt;"VALID",AH134&lt;&gt;"VALID",AT134&lt;&gt;"VALID",EXACT(J134,"UNCLEAR"),X134&lt;&gt;"YES"),"REPAIR CANVAS","READY TO RESEARCH"))))</x:f>
      </x:c>
      <x:c r="U134" s="24" t="str">
        <x:f>IF(A134="","",IF(T134="READY TO RESEARCH","Freeze this Decision Contract, then conduct the Evidence Audit.",IF(T134="STOP - RESEARCH NOT JUSTIFIED","State the real purpose of the work or reopen the decision before competitor research.","Repair the named controls before collecting competitor evidence.")))</x:f>
      </x:c>
      <x:c r="V134" s="24" t="str">
        <x:f>IF(A134="","",IF(T134="READY TO RESEARCH","Decision ID "&amp;A134&amp;". By "&amp;TEXT(C134,"yyyy-mm-dd")&amp;", "&amp;B134&amp;" will decide whether to "&amp;D134&amp;" for "&amp;E134&amp;", within "&amp;F134&amp;" and "&amp;G134&amp;". Permitted alternative universe: "&amp;AA134&amp;". Explicit exclusions: "&amp;H134&amp;". Material criteria: "&amp;AB134&amp;". Hard constraints: "&amp;Z134&amp;". Evidence threshold: "&amp;I134&amp;IF(EXACT(I134,"CUSTOM")," - "&amp;W134,"")&amp;". Evidence may change: "&amp;K134&amp;". Reopen if "&amp;L134&amp;".","NOT READY - complete or repair the governed canvas before handoff."))</x:f>
      </x:c>
      <x:c r="W134" s="18"/>
      <x:c r="X134" s="18"/>
      <x:c r="Y134" s="24" t="str">
        <x:f>IF(A134="","",IF(OR(EXACT(X134,"YES"),EXACT(X134,"NO")),"VALID","INVALID - QUALITY TOKEN"))</x:f>
      </x:c>
      <x:c r="Z134" s="18"/>
      <x:c r="AA134" s="18" t="str">
        <x:f>IF(A134="","",IF(AT134&lt;&gt;"VALID","NOT READY - ALTERNATIVES",IF(AO134=1,"DIRECT","")&amp;IF(AP134=1,IF(AO134=1,"; ","")&amp;"ADJACENT","")&amp;IF(AQ134=1,IF(SUM(AO134:AP134)&gt;0,"; ","")&amp;"SUBSTITUTE / SERVICE","")&amp;IF(AR134=1,IF(SUM(AO134:AQ134)&gt;0,"; ","")&amp;"INTERNAL BUILD","")&amp;IF(AS134=1,IF(SUM(AO134:AR134)&gt;0,"; ","")&amp;"STATUS QUO","")))</x:f>
      </x:c>
      <x:c r="AB134" s="18" t="str">
        <x:f>IF(A134="","",IF(AH134&lt;&gt;"VALID","NOT READY - CRITERIA",AC134&amp;"; "&amp;AD134&amp;"; "&amp;AE134&amp;IF(AF134&lt;&gt;"","; "&amp;AF134,"")&amp;IF(AG134&lt;&gt;"","; "&amp;AG134,"")))</x:f>
      </x:c>
      <x:c r="AC134" s="18"/>
      <x:c r="AD134" s="18"/>
      <x:c r="AE134" s="18"/>
      <x:c r="AF134" s="18"/>
      <x:c r="AG134" s="18"/>
      <x:c r="AH134" s="24" t="str">
        <x:f>IF(A134="","",IF(AND(AI134&gt;=3,AI134&lt;=5,AJ134&lt;&gt;"",AK134&lt;&gt;"",AL134&lt;&gt;"",S134=AI134,COUNTIF($AJ134:$AN134,AJ134)=1,COUNTIF($AJ134:$AN134,AK134)=1,COUNTIF($AJ134:$AN134,AL134)=1,IF(AM134="",TRUE,COUNTIF($AJ134:$AN134,AM134)=1),IF(AN134="",TRUE,COUNTIF($AJ134:$AN134,AN134)=1),COUNTIFS(CRITERIA!$B$6:$B$205,A134,CRITERIA!$M$6:$M$205,AJ134,CRITERIA!$G$6:$G$205,"YES",CRITERIA!$L$6:$L$205,"VALID")=1,COUNTIFS(CRITERIA!$B$6:$B$205,A134,CRITERIA!$M$6:$M$205,AK134,CRITERIA!$G$6:$G$205,"YES",CRITERIA!$L$6:$L$205,"VALID")=1,COUNTIFS(CRITERIA!$B$6:$B$205,A134,CRITERIA!$M$6:$M$205,AL134,CRITERIA!$G$6:$G$205,"YES",CRITERIA!$L$6:$L$205,"VALID")=1,IF(AM134="",TRUE,COUNTIFS(CRITERIA!$B$6:$B$205,A134,CRITERIA!$M$6:$M$205,AM134,CRITERIA!$G$6:$G$205,"YES",CRITERIA!$L$6:$L$205,"VALID")=1),IF(AN134="",TRUE,COUNTIFS(CRITERIA!$B$6:$B$205,A134,CRITERIA!$M$6:$M$205,AN134,CRITERIA!$G$6:$G$205,"YES",CRITERIA!$L$6:$L$205,"VALID")=1)),"VALID","INVALID - CRITERIA PARITY"))</x:f>
      </x:c>
      <x:c r="AI134" s="24" t="n">
        <x:f>IF(AC134&lt;&gt;"",1,0)+IF(AD134&lt;&gt;"",1,0)+IF(AE134&lt;&gt;"",1,0)+IF(AF134&lt;&gt;"",1,0)+IF(AG134&lt;&gt;"",1,0)</x:f>
        <x:v>0</x:v>
      </x:c>
      <x:c r="AJ134" s="24" t="str">
        <x:f>IF(AC134="","",UPPER(TRIM(AC134)))</x:f>
      </x:c>
      <x:c r="AK134" s="24" t="str">
        <x:f>IF(AD134="","",UPPER(TRIM(AD134)))</x:f>
      </x:c>
      <x:c r="AL134" s="24" t="str">
        <x:f>IF(AE134="","",UPPER(TRIM(AE134)))</x:f>
      </x:c>
      <x:c r="AM134" s="24" t="str">
        <x:f>IF(AF134="","",UPPER(TRIM(AF134)))</x:f>
      </x:c>
      <x:c r="AN134" s="24" t="str">
        <x:f>IF(AG134="","",UPPER(TRIM(AG134)))</x:f>
      </x:c>
      <x:c r="AO134" s="24" t="str">
        <x:f>IF(A134="","",IF(COUNTIFS(ALTERNATIVES!$B$6:$B$205,A134,ALTERNATIVES!$C$6:$C$205,"DIRECT",ALTERNATIVES!$H$6:$H$205,"VALID")&gt;0,1,0))</x:f>
      </x:c>
      <x:c r="AP134" s="24" t="str">
        <x:f>IF(A134="","",IF(COUNTIFS(ALTERNATIVES!$B$6:$B$205,A134,ALTERNATIVES!$C$6:$C$205,"ADJACENT",ALTERNATIVES!$H$6:$H$205,"VALID")&gt;0,1,0))</x:f>
      </x:c>
      <x:c r="AQ134" s="24" t="str">
        <x:f>IF(A134="","",IF(COUNTIFS(ALTERNATIVES!$B$6:$B$205,A134,ALTERNATIVES!$C$6:$C$205,"SUBSTITUTE / SERVICE",ALTERNATIVES!$H$6:$H$205,"VALID")&gt;0,1,0))</x:f>
      </x:c>
      <x:c r="AR134" s="24" t="str">
        <x:f>IF(A134="","",IF(COUNTIFS(ALTERNATIVES!$B$6:$B$205,A134,ALTERNATIVES!$C$6:$C$205,"INTERNAL BUILD",ALTERNATIVES!$H$6:$H$205,"VALID")&gt;0,1,0))</x:f>
      </x:c>
      <x:c r="AS134" s="24" t="str">
        <x:f>IF(A134="","",IF(COUNTIFS(ALTERNATIVES!$B$6:$B$205,A134,ALTERNATIVES!$C$6:$C$205,"STATUS QUO",ALTERNATIVES!$H$6:$H$205,"VALID")&gt;0,1,0))</x:f>
      </x:c>
      <x:c r="AT134" s="24" t="str">
        <x:f>IF(A134="","",IF(R134&gt;=2,"VALID","INVALID - ALTERNATIVE DIVERSITY"))</x:f>
      </x:c>
    </x:row>
    <x:row r="135">
      <x:c r="A135" s="18"/>
      <x:c r="B135" s="18"/>
      <x:c r="C135" s="32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24" t="str">
        <x:f>IF(A135="","",IF(COUNTIF($A$6:$A$205,A135)=1,"VALID","INVALID - DUPLICATE DECISION ID"))</x:f>
      </x:c>
      <x:c r="O135" s="24" t="str">
        <x:f>IF(A135="","",IF(AND(B135&lt;&gt;"",C135&lt;&gt;"",D135&lt;&gt;"",E135&lt;&gt;"",F135&lt;&gt;"",G135&lt;&gt;"",H135&lt;&gt;"",K135&lt;&gt;"",L135&lt;&gt;"",M135&lt;&gt;"",Z135&lt;&gt;"",AC135&lt;&gt;"",AD135&lt;&gt;"",AE135&lt;&gt;""),"VALID","INVALID - REQUIRED FIELD"))</x:f>
      </x:c>
      <x:c r="P135" s="24" t="str">
        <x:f>IF(A135="","",IF(AND(OR(EXACT(I135,"CURRENT ATTRIBUTABLE OBSERVED"),EXACT(I135,"CURRENT ATTRIBUTABLE MIXED"),EXACT(I135,"CUSTOM")),IF(EXACT(I135,"CUSTOM"),W135&lt;&gt;"",TRUE)),"VALID","INVALID - EVIDENCE TOKEN / CUSTOM RULE"))</x:f>
      </x:c>
      <x:c r="Q135" s="24" t="str">
        <x:f>IF(A135="","",IF(OR(EXACT(J135,"YES"),EXACT(J135,"UNCLEAR"),EXACT(J135,"NO")),"VALID","INVALID - ACTION TOKEN"))</x:f>
      </x:c>
      <x:c r="R135" s="24" t="str">
        <x:f>IF(A135="","",SUM(AO135:AS135))</x:f>
      </x:c>
      <x:c r="S135" s="24" t="str">
        <x:f>IF(A135="","",COUNTIFS(CRITERIA!$B$6:$B$205,A135,CRITERIA!$G$6:$G$205,"YES",CRITERIA!$L$6:$L$205,"VALID"))</x:f>
      </x:c>
      <x:c r="T135" s="24" t="str">
        <x:f>IF(A135="","",IF(Q135&lt;&gt;"VALID","REPAIR CANVAS",IF(EXACT(J135,"NO"),"STOP - RESEARCH NOT JUSTIFIED",IF(OR(N135&lt;&gt;"VALID",O135&lt;&gt;"VALID",P135&lt;&gt;"VALID",Y135&lt;&gt;"VALID",AH135&lt;&gt;"VALID",AT135&lt;&gt;"VALID",EXACT(J135,"UNCLEAR"),X135&lt;&gt;"YES"),"REPAIR CANVAS","READY TO RESEARCH"))))</x:f>
      </x:c>
      <x:c r="U135" s="24" t="str">
        <x:f>IF(A135="","",IF(T135="READY TO RESEARCH","Freeze this Decision Contract, then conduct the Evidence Audit.",IF(T135="STOP - RESEARCH NOT JUSTIFIED","State the real purpose of the work or reopen the decision before competitor research.","Repair the named controls before collecting competitor evidence.")))</x:f>
      </x:c>
      <x:c r="V135" s="24" t="str">
        <x:f>IF(A135="","",IF(T135="READY TO RESEARCH","Decision ID "&amp;A135&amp;". By "&amp;TEXT(C135,"yyyy-mm-dd")&amp;", "&amp;B135&amp;" will decide whether to "&amp;D135&amp;" for "&amp;E135&amp;", within "&amp;F135&amp;" and "&amp;G135&amp;". Permitted alternative universe: "&amp;AA135&amp;". Explicit exclusions: "&amp;H135&amp;". Material criteria: "&amp;AB135&amp;". Hard constraints: "&amp;Z135&amp;". Evidence threshold: "&amp;I135&amp;IF(EXACT(I135,"CUSTOM")," - "&amp;W135,"")&amp;". Evidence may change: "&amp;K135&amp;". Reopen if "&amp;L135&amp;".","NOT READY - complete or repair the governed canvas before handoff."))</x:f>
      </x:c>
      <x:c r="W135" s="18"/>
      <x:c r="X135" s="18"/>
      <x:c r="Y135" s="24" t="str">
        <x:f>IF(A135="","",IF(OR(EXACT(X135,"YES"),EXACT(X135,"NO")),"VALID","INVALID - QUALITY TOKEN"))</x:f>
      </x:c>
      <x:c r="Z135" s="18"/>
      <x:c r="AA135" s="18" t="str">
        <x:f>IF(A135="","",IF(AT135&lt;&gt;"VALID","NOT READY - ALTERNATIVES",IF(AO135=1,"DIRECT","")&amp;IF(AP135=1,IF(AO135=1,"; ","")&amp;"ADJACENT","")&amp;IF(AQ135=1,IF(SUM(AO135:AP135)&gt;0,"; ","")&amp;"SUBSTITUTE / SERVICE","")&amp;IF(AR135=1,IF(SUM(AO135:AQ135)&gt;0,"; ","")&amp;"INTERNAL BUILD","")&amp;IF(AS135=1,IF(SUM(AO135:AR135)&gt;0,"; ","")&amp;"STATUS QUO","")))</x:f>
      </x:c>
      <x:c r="AB135" s="18" t="str">
        <x:f>IF(A135="","",IF(AH135&lt;&gt;"VALID","NOT READY - CRITERIA",AC135&amp;"; "&amp;AD135&amp;"; "&amp;AE135&amp;IF(AF135&lt;&gt;"","; "&amp;AF135,"")&amp;IF(AG135&lt;&gt;"","; "&amp;AG135,"")))</x:f>
      </x:c>
      <x:c r="AC135" s="18"/>
      <x:c r="AD135" s="18"/>
      <x:c r="AE135" s="18"/>
      <x:c r="AF135" s="18"/>
      <x:c r="AG135" s="18"/>
      <x:c r="AH135" s="24" t="str">
        <x:f>IF(A135="","",IF(AND(AI135&gt;=3,AI135&lt;=5,AJ135&lt;&gt;"",AK135&lt;&gt;"",AL135&lt;&gt;"",S135=AI135,COUNTIF($AJ135:$AN135,AJ135)=1,COUNTIF($AJ135:$AN135,AK135)=1,COUNTIF($AJ135:$AN135,AL135)=1,IF(AM135="",TRUE,COUNTIF($AJ135:$AN135,AM135)=1),IF(AN135="",TRUE,COUNTIF($AJ135:$AN135,AN135)=1),COUNTIFS(CRITERIA!$B$6:$B$205,A135,CRITERIA!$M$6:$M$205,AJ135,CRITERIA!$G$6:$G$205,"YES",CRITERIA!$L$6:$L$205,"VALID")=1,COUNTIFS(CRITERIA!$B$6:$B$205,A135,CRITERIA!$M$6:$M$205,AK135,CRITERIA!$G$6:$G$205,"YES",CRITERIA!$L$6:$L$205,"VALID")=1,COUNTIFS(CRITERIA!$B$6:$B$205,A135,CRITERIA!$M$6:$M$205,AL135,CRITERIA!$G$6:$G$205,"YES",CRITERIA!$L$6:$L$205,"VALID")=1,IF(AM135="",TRUE,COUNTIFS(CRITERIA!$B$6:$B$205,A135,CRITERIA!$M$6:$M$205,AM135,CRITERIA!$G$6:$G$205,"YES",CRITERIA!$L$6:$L$205,"VALID")=1),IF(AN135="",TRUE,COUNTIFS(CRITERIA!$B$6:$B$205,A135,CRITERIA!$M$6:$M$205,AN135,CRITERIA!$G$6:$G$205,"YES",CRITERIA!$L$6:$L$205,"VALID")=1)),"VALID","INVALID - CRITERIA PARITY"))</x:f>
      </x:c>
      <x:c r="AI135" s="24" t="n">
        <x:f>IF(AC135&lt;&gt;"",1,0)+IF(AD135&lt;&gt;"",1,0)+IF(AE135&lt;&gt;"",1,0)+IF(AF135&lt;&gt;"",1,0)+IF(AG135&lt;&gt;"",1,0)</x:f>
        <x:v>0</x:v>
      </x:c>
      <x:c r="AJ135" s="24" t="str">
        <x:f>IF(AC135="","",UPPER(TRIM(AC135)))</x:f>
      </x:c>
      <x:c r="AK135" s="24" t="str">
        <x:f>IF(AD135="","",UPPER(TRIM(AD135)))</x:f>
      </x:c>
      <x:c r="AL135" s="24" t="str">
        <x:f>IF(AE135="","",UPPER(TRIM(AE135)))</x:f>
      </x:c>
      <x:c r="AM135" s="24" t="str">
        <x:f>IF(AF135="","",UPPER(TRIM(AF135)))</x:f>
      </x:c>
      <x:c r="AN135" s="24" t="str">
        <x:f>IF(AG135="","",UPPER(TRIM(AG135)))</x:f>
      </x:c>
      <x:c r="AO135" s="24" t="str">
        <x:f>IF(A135="","",IF(COUNTIFS(ALTERNATIVES!$B$6:$B$205,A135,ALTERNATIVES!$C$6:$C$205,"DIRECT",ALTERNATIVES!$H$6:$H$205,"VALID")&gt;0,1,0))</x:f>
      </x:c>
      <x:c r="AP135" s="24" t="str">
        <x:f>IF(A135="","",IF(COUNTIFS(ALTERNATIVES!$B$6:$B$205,A135,ALTERNATIVES!$C$6:$C$205,"ADJACENT",ALTERNATIVES!$H$6:$H$205,"VALID")&gt;0,1,0))</x:f>
      </x:c>
      <x:c r="AQ135" s="24" t="str">
        <x:f>IF(A135="","",IF(COUNTIFS(ALTERNATIVES!$B$6:$B$205,A135,ALTERNATIVES!$C$6:$C$205,"SUBSTITUTE / SERVICE",ALTERNATIVES!$H$6:$H$205,"VALID")&gt;0,1,0))</x:f>
      </x:c>
      <x:c r="AR135" s="24" t="str">
        <x:f>IF(A135="","",IF(COUNTIFS(ALTERNATIVES!$B$6:$B$205,A135,ALTERNATIVES!$C$6:$C$205,"INTERNAL BUILD",ALTERNATIVES!$H$6:$H$205,"VALID")&gt;0,1,0))</x:f>
      </x:c>
      <x:c r="AS135" s="24" t="str">
        <x:f>IF(A135="","",IF(COUNTIFS(ALTERNATIVES!$B$6:$B$205,A135,ALTERNATIVES!$C$6:$C$205,"STATUS QUO",ALTERNATIVES!$H$6:$H$205,"VALID")&gt;0,1,0))</x:f>
      </x:c>
      <x:c r="AT135" s="24" t="str">
        <x:f>IF(A135="","",IF(R135&gt;=2,"VALID","INVALID - ALTERNATIVE DIVERSITY"))</x:f>
      </x:c>
    </x:row>
    <x:row r="136">
      <x:c r="A136" s="18"/>
      <x:c r="B136" s="18"/>
      <x:c r="C136" s="32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24" t="str">
        <x:f>IF(A136="","",IF(COUNTIF($A$6:$A$205,A136)=1,"VALID","INVALID - DUPLICATE DECISION ID"))</x:f>
      </x:c>
      <x:c r="O136" s="24" t="str">
        <x:f>IF(A136="","",IF(AND(B136&lt;&gt;"",C136&lt;&gt;"",D136&lt;&gt;"",E136&lt;&gt;"",F136&lt;&gt;"",G136&lt;&gt;"",H136&lt;&gt;"",K136&lt;&gt;"",L136&lt;&gt;"",M136&lt;&gt;"",Z136&lt;&gt;"",AC136&lt;&gt;"",AD136&lt;&gt;"",AE136&lt;&gt;""),"VALID","INVALID - REQUIRED FIELD"))</x:f>
      </x:c>
      <x:c r="P136" s="24" t="str">
        <x:f>IF(A136="","",IF(AND(OR(EXACT(I136,"CURRENT ATTRIBUTABLE OBSERVED"),EXACT(I136,"CURRENT ATTRIBUTABLE MIXED"),EXACT(I136,"CUSTOM")),IF(EXACT(I136,"CUSTOM"),W136&lt;&gt;"",TRUE)),"VALID","INVALID - EVIDENCE TOKEN / CUSTOM RULE"))</x:f>
      </x:c>
      <x:c r="Q136" s="24" t="str">
        <x:f>IF(A136="","",IF(OR(EXACT(J136,"YES"),EXACT(J136,"UNCLEAR"),EXACT(J136,"NO")),"VALID","INVALID - ACTION TOKEN"))</x:f>
      </x:c>
      <x:c r="R136" s="24" t="str">
        <x:f>IF(A136="","",SUM(AO136:AS136))</x:f>
      </x:c>
      <x:c r="S136" s="24" t="str">
        <x:f>IF(A136="","",COUNTIFS(CRITERIA!$B$6:$B$205,A136,CRITERIA!$G$6:$G$205,"YES",CRITERIA!$L$6:$L$205,"VALID"))</x:f>
      </x:c>
      <x:c r="T136" s="24" t="str">
        <x:f>IF(A136="","",IF(Q136&lt;&gt;"VALID","REPAIR CANVAS",IF(EXACT(J136,"NO"),"STOP - RESEARCH NOT JUSTIFIED",IF(OR(N136&lt;&gt;"VALID",O136&lt;&gt;"VALID",P136&lt;&gt;"VALID",Y136&lt;&gt;"VALID",AH136&lt;&gt;"VALID",AT136&lt;&gt;"VALID",EXACT(J136,"UNCLEAR"),X136&lt;&gt;"YES"),"REPAIR CANVAS","READY TO RESEARCH"))))</x:f>
      </x:c>
      <x:c r="U136" s="24" t="str">
        <x:f>IF(A136="","",IF(T136="READY TO RESEARCH","Freeze this Decision Contract, then conduct the Evidence Audit.",IF(T136="STOP - RESEARCH NOT JUSTIFIED","State the real purpose of the work or reopen the decision before competitor research.","Repair the named controls before collecting competitor evidence.")))</x:f>
      </x:c>
      <x:c r="V136" s="24" t="str">
        <x:f>IF(A136="","",IF(T136="READY TO RESEARCH","Decision ID "&amp;A136&amp;". By "&amp;TEXT(C136,"yyyy-mm-dd")&amp;", "&amp;B136&amp;" will decide whether to "&amp;D136&amp;" for "&amp;E136&amp;", within "&amp;F136&amp;" and "&amp;G136&amp;". Permitted alternative universe: "&amp;AA136&amp;". Explicit exclusions: "&amp;H136&amp;". Material criteria: "&amp;AB136&amp;". Hard constraints: "&amp;Z136&amp;". Evidence threshold: "&amp;I136&amp;IF(EXACT(I136,"CUSTOM")," - "&amp;W136,"")&amp;". Evidence may change: "&amp;K136&amp;". Reopen if "&amp;L136&amp;".","NOT READY - complete or repair the governed canvas before handoff."))</x:f>
      </x:c>
      <x:c r="W136" s="18"/>
      <x:c r="X136" s="18"/>
      <x:c r="Y136" s="24" t="str">
        <x:f>IF(A136="","",IF(OR(EXACT(X136,"YES"),EXACT(X136,"NO")),"VALID","INVALID - QUALITY TOKEN"))</x:f>
      </x:c>
      <x:c r="Z136" s="18"/>
      <x:c r="AA136" s="18" t="str">
        <x:f>IF(A136="","",IF(AT136&lt;&gt;"VALID","NOT READY - ALTERNATIVES",IF(AO136=1,"DIRECT","")&amp;IF(AP136=1,IF(AO136=1,"; ","")&amp;"ADJACENT","")&amp;IF(AQ136=1,IF(SUM(AO136:AP136)&gt;0,"; ","")&amp;"SUBSTITUTE / SERVICE","")&amp;IF(AR136=1,IF(SUM(AO136:AQ136)&gt;0,"; ","")&amp;"INTERNAL BUILD","")&amp;IF(AS136=1,IF(SUM(AO136:AR136)&gt;0,"; ","")&amp;"STATUS QUO","")))</x:f>
      </x:c>
      <x:c r="AB136" s="18" t="str">
        <x:f>IF(A136="","",IF(AH136&lt;&gt;"VALID","NOT READY - CRITERIA",AC136&amp;"; "&amp;AD136&amp;"; "&amp;AE136&amp;IF(AF136&lt;&gt;"","; "&amp;AF136,"")&amp;IF(AG136&lt;&gt;"","; "&amp;AG136,"")))</x:f>
      </x:c>
      <x:c r="AC136" s="18"/>
      <x:c r="AD136" s="18"/>
      <x:c r="AE136" s="18"/>
      <x:c r="AF136" s="18"/>
      <x:c r="AG136" s="18"/>
      <x:c r="AH136" s="24" t="str">
        <x:f>IF(A136="","",IF(AND(AI136&gt;=3,AI136&lt;=5,AJ136&lt;&gt;"",AK136&lt;&gt;"",AL136&lt;&gt;"",S136=AI136,COUNTIF($AJ136:$AN136,AJ136)=1,COUNTIF($AJ136:$AN136,AK136)=1,COUNTIF($AJ136:$AN136,AL136)=1,IF(AM136="",TRUE,COUNTIF($AJ136:$AN136,AM136)=1),IF(AN136="",TRUE,COUNTIF($AJ136:$AN136,AN136)=1),COUNTIFS(CRITERIA!$B$6:$B$205,A136,CRITERIA!$M$6:$M$205,AJ136,CRITERIA!$G$6:$G$205,"YES",CRITERIA!$L$6:$L$205,"VALID")=1,COUNTIFS(CRITERIA!$B$6:$B$205,A136,CRITERIA!$M$6:$M$205,AK136,CRITERIA!$G$6:$G$205,"YES",CRITERIA!$L$6:$L$205,"VALID")=1,COUNTIFS(CRITERIA!$B$6:$B$205,A136,CRITERIA!$M$6:$M$205,AL136,CRITERIA!$G$6:$G$205,"YES",CRITERIA!$L$6:$L$205,"VALID")=1,IF(AM136="",TRUE,COUNTIFS(CRITERIA!$B$6:$B$205,A136,CRITERIA!$M$6:$M$205,AM136,CRITERIA!$G$6:$G$205,"YES",CRITERIA!$L$6:$L$205,"VALID")=1),IF(AN136="",TRUE,COUNTIFS(CRITERIA!$B$6:$B$205,A136,CRITERIA!$M$6:$M$205,AN136,CRITERIA!$G$6:$G$205,"YES",CRITERIA!$L$6:$L$205,"VALID")=1)),"VALID","INVALID - CRITERIA PARITY"))</x:f>
      </x:c>
      <x:c r="AI136" s="24" t="n">
        <x:f>IF(AC136&lt;&gt;"",1,0)+IF(AD136&lt;&gt;"",1,0)+IF(AE136&lt;&gt;"",1,0)+IF(AF136&lt;&gt;"",1,0)+IF(AG136&lt;&gt;"",1,0)</x:f>
        <x:v>0</x:v>
      </x:c>
      <x:c r="AJ136" s="24" t="str">
        <x:f>IF(AC136="","",UPPER(TRIM(AC136)))</x:f>
      </x:c>
      <x:c r="AK136" s="24" t="str">
        <x:f>IF(AD136="","",UPPER(TRIM(AD136)))</x:f>
      </x:c>
      <x:c r="AL136" s="24" t="str">
        <x:f>IF(AE136="","",UPPER(TRIM(AE136)))</x:f>
      </x:c>
      <x:c r="AM136" s="24" t="str">
        <x:f>IF(AF136="","",UPPER(TRIM(AF136)))</x:f>
      </x:c>
      <x:c r="AN136" s="24" t="str">
        <x:f>IF(AG136="","",UPPER(TRIM(AG136)))</x:f>
      </x:c>
      <x:c r="AO136" s="24" t="str">
        <x:f>IF(A136="","",IF(COUNTIFS(ALTERNATIVES!$B$6:$B$205,A136,ALTERNATIVES!$C$6:$C$205,"DIRECT",ALTERNATIVES!$H$6:$H$205,"VALID")&gt;0,1,0))</x:f>
      </x:c>
      <x:c r="AP136" s="24" t="str">
        <x:f>IF(A136="","",IF(COUNTIFS(ALTERNATIVES!$B$6:$B$205,A136,ALTERNATIVES!$C$6:$C$205,"ADJACENT",ALTERNATIVES!$H$6:$H$205,"VALID")&gt;0,1,0))</x:f>
      </x:c>
      <x:c r="AQ136" s="24" t="str">
        <x:f>IF(A136="","",IF(COUNTIFS(ALTERNATIVES!$B$6:$B$205,A136,ALTERNATIVES!$C$6:$C$205,"SUBSTITUTE / SERVICE",ALTERNATIVES!$H$6:$H$205,"VALID")&gt;0,1,0))</x:f>
      </x:c>
      <x:c r="AR136" s="24" t="str">
        <x:f>IF(A136="","",IF(COUNTIFS(ALTERNATIVES!$B$6:$B$205,A136,ALTERNATIVES!$C$6:$C$205,"INTERNAL BUILD",ALTERNATIVES!$H$6:$H$205,"VALID")&gt;0,1,0))</x:f>
      </x:c>
      <x:c r="AS136" s="24" t="str">
        <x:f>IF(A136="","",IF(COUNTIFS(ALTERNATIVES!$B$6:$B$205,A136,ALTERNATIVES!$C$6:$C$205,"STATUS QUO",ALTERNATIVES!$H$6:$H$205,"VALID")&gt;0,1,0))</x:f>
      </x:c>
      <x:c r="AT136" s="24" t="str">
        <x:f>IF(A136="","",IF(R136&gt;=2,"VALID","INVALID - ALTERNATIVE DIVERSITY"))</x:f>
      </x:c>
    </x:row>
    <x:row r="137">
      <x:c r="A137" s="18"/>
      <x:c r="B137" s="18"/>
      <x:c r="C137" s="32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24" t="str">
        <x:f>IF(A137="","",IF(COUNTIF($A$6:$A$205,A137)=1,"VALID","INVALID - DUPLICATE DECISION ID"))</x:f>
      </x:c>
      <x:c r="O137" s="24" t="str">
        <x:f>IF(A137="","",IF(AND(B137&lt;&gt;"",C137&lt;&gt;"",D137&lt;&gt;"",E137&lt;&gt;"",F137&lt;&gt;"",G137&lt;&gt;"",H137&lt;&gt;"",K137&lt;&gt;"",L137&lt;&gt;"",M137&lt;&gt;"",Z137&lt;&gt;"",AC137&lt;&gt;"",AD137&lt;&gt;"",AE137&lt;&gt;""),"VALID","INVALID - REQUIRED FIELD"))</x:f>
      </x:c>
      <x:c r="P137" s="24" t="str">
        <x:f>IF(A137="","",IF(AND(OR(EXACT(I137,"CURRENT ATTRIBUTABLE OBSERVED"),EXACT(I137,"CURRENT ATTRIBUTABLE MIXED"),EXACT(I137,"CUSTOM")),IF(EXACT(I137,"CUSTOM"),W137&lt;&gt;"",TRUE)),"VALID","INVALID - EVIDENCE TOKEN / CUSTOM RULE"))</x:f>
      </x:c>
      <x:c r="Q137" s="24" t="str">
        <x:f>IF(A137="","",IF(OR(EXACT(J137,"YES"),EXACT(J137,"UNCLEAR"),EXACT(J137,"NO")),"VALID","INVALID - ACTION TOKEN"))</x:f>
      </x:c>
      <x:c r="R137" s="24" t="str">
        <x:f>IF(A137="","",SUM(AO137:AS137))</x:f>
      </x:c>
      <x:c r="S137" s="24" t="str">
        <x:f>IF(A137="","",COUNTIFS(CRITERIA!$B$6:$B$205,A137,CRITERIA!$G$6:$G$205,"YES",CRITERIA!$L$6:$L$205,"VALID"))</x:f>
      </x:c>
      <x:c r="T137" s="24" t="str">
        <x:f>IF(A137="","",IF(Q137&lt;&gt;"VALID","REPAIR CANVAS",IF(EXACT(J137,"NO"),"STOP - RESEARCH NOT JUSTIFIED",IF(OR(N137&lt;&gt;"VALID",O137&lt;&gt;"VALID",P137&lt;&gt;"VALID",Y137&lt;&gt;"VALID",AH137&lt;&gt;"VALID",AT137&lt;&gt;"VALID",EXACT(J137,"UNCLEAR"),X137&lt;&gt;"YES"),"REPAIR CANVAS","READY TO RESEARCH"))))</x:f>
      </x:c>
      <x:c r="U137" s="24" t="str">
        <x:f>IF(A137="","",IF(T137="READY TO RESEARCH","Freeze this Decision Contract, then conduct the Evidence Audit.",IF(T137="STOP - RESEARCH NOT JUSTIFIED","State the real purpose of the work or reopen the decision before competitor research.","Repair the named controls before collecting competitor evidence.")))</x:f>
      </x:c>
      <x:c r="V137" s="24" t="str">
        <x:f>IF(A137="","",IF(T137="READY TO RESEARCH","Decision ID "&amp;A137&amp;". By "&amp;TEXT(C137,"yyyy-mm-dd")&amp;", "&amp;B137&amp;" will decide whether to "&amp;D137&amp;" for "&amp;E137&amp;", within "&amp;F137&amp;" and "&amp;G137&amp;". Permitted alternative universe: "&amp;AA137&amp;". Explicit exclusions: "&amp;H137&amp;". Material criteria: "&amp;AB137&amp;". Hard constraints: "&amp;Z137&amp;". Evidence threshold: "&amp;I137&amp;IF(EXACT(I137,"CUSTOM")," - "&amp;W137,"")&amp;". Evidence may change: "&amp;K137&amp;". Reopen if "&amp;L137&amp;".","NOT READY - complete or repair the governed canvas before handoff."))</x:f>
      </x:c>
      <x:c r="W137" s="18"/>
      <x:c r="X137" s="18"/>
      <x:c r="Y137" s="24" t="str">
        <x:f>IF(A137="","",IF(OR(EXACT(X137,"YES"),EXACT(X137,"NO")),"VALID","INVALID - QUALITY TOKEN"))</x:f>
      </x:c>
      <x:c r="Z137" s="18"/>
      <x:c r="AA137" s="18" t="str">
        <x:f>IF(A137="","",IF(AT137&lt;&gt;"VALID","NOT READY - ALTERNATIVES",IF(AO137=1,"DIRECT","")&amp;IF(AP137=1,IF(AO137=1,"; ","")&amp;"ADJACENT","")&amp;IF(AQ137=1,IF(SUM(AO137:AP137)&gt;0,"; ","")&amp;"SUBSTITUTE / SERVICE","")&amp;IF(AR137=1,IF(SUM(AO137:AQ137)&gt;0,"; ","")&amp;"INTERNAL BUILD","")&amp;IF(AS137=1,IF(SUM(AO137:AR137)&gt;0,"; ","")&amp;"STATUS QUO","")))</x:f>
      </x:c>
      <x:c r="AB137" s="18" t="str">
        <x:f>IF(A137="","",IF(AH137&lt;&gt;"VALID","NOT READY - CRITERIA",AC137&amp;"; "&amp;AD137&amp;"; "&amp;AE137&amp;IF(AF137&lt;&gt;"","; "&amp;AF137,"")&amp;IF(AG137&lt;&gt;"","; "&amp;AG137,"")))</x:f>
      </x:c>
      <x:c r="AC137" s="18"/>
      <x:c r="AD137" s="18"/>
      <x:c r="AE137" s="18"/>
      <x:c r="AF137" s="18"/>
      <x:c r="AG137" s="18"/>
      <x:c r="AH137" s="24" t="str">
        <x:f>IF(A137="","",IF(AND(AI137&gt;=3,AI137&lt;=5,AJ137&lt;&gt;"",AK137&lt;&gt;"",AL137&lt;&gt;"",S137=AI137,COUNTIF($AJ137:$AN137,AJ137)=1,COUNTIF($AJ137:$AN137,AK137)=1,COUNTIF($AJ137:$AN137,AL137)=1,IF(AM137="",TRUE,COUNTIF($AJ137:$AN137,AM137)=1),IF(AN137="",TRUE,COUNTIF($AJ137:$AN137,AN137)=1),COUNTIFS(CRITERIA!$B$6:$B$205,A137,CRITERIA!$M$6:$M$205,AJ137,CRITERIA!$G$6:$G$205,"YES",CRITERIA!$L$6:$L$205,"VALID")=1,COUNTIFS(CRITERIA!$B$6:$B$205,A137,CRITERIA!$M$6:$M$205,AK137,CRITERIA!$G$6:$G$205,"YES",CRITERIA!$L$6:$L$205,"VALID")=1,COUNTIFS(CRITERIA!$B$6:$B$205,A137,CRITERIA!$M$6:$M$205,AL137,CRITERIA!$G$6:$G$205,"YES",CRITERIA!$L$6:$L$205,"VALID")=1,IF(AM137="",TRUE,COUNTIFS(CRITERIA!$B$6:$B$205,A137,CRITERIA!$M$6:$M$205,AM137,CRITERIA!$G$6:$G$205,"YES",CRITERIA!$L$6:$L$205,"VALID")=1),IF(AN137="",TRUE,COUNTIFS(CRITERIA!$B$6:$B$205,A137,CRITERIA!$M$6:$M$205,AN137,CRITERIA!$G$6:$G$205,"YES",CRITERIA!$L$6:$L$205,"VALID")=1)),"VALID","INVALID - CRITERIA PARITY"))</x:f>
      </x:c>
      <x:c r="AI137" s="24" t="n">
        <x:f>IF(AC137&lt;&gt;"",1,0)+IF(AD137&lt;&gt;"",1,0)+IF(AE137&lt;&gt;"",1,0)+IF(AF137&lt;&gt;"",1,0)+IF(AG137&lt;&gt;"",1,0)</x:f>
        <x:v>0</x:v>
      </x:c>
      <x:c r="AJ137" s="24" t="str">
        <x:f>IF(AC137="","",UPPER(TRIM(AC137)))</x:f>
      </x:c>
      <x:c r="AK137" s="24" t="str">
        <x:f>IF(AD137="","",UPPER(TRIM(AD137)))</x:f>
      </x:c>
      <x:c r="AL137" s="24" t="str">
        <x:f>IF(AE137="","",UPPER(TRIM(AE137)))</x:f>
      </x:c>
      <x:c r="AM137" s="24" t="str">
        <x:f>IF(AF137="","",UPPER(TRIM(AF137)))</x:f>
      </x:c>
      <x:c r="AN137" s="24" t="str">
        <x:f>IF(AG137="","",UPPER(TRIM(AG137)))</x:f>
      </x:c>
      <x:c r="AO137" s="24" t="str">
        <x:f>IF(A137="","",IF(COUNTIFS(ALTERNATIVES!$B$6:$B$205,A137,ALTERNATIVES!$C$6:$C$205,"DIRECT",ALTERNATIVES!$H$6:$H$205,"VALID")&gt;0,1,0))</x:f>
      </x:c>
      <x:c r="AP137" s="24" t="str">
        <x:f>IF(A137="","",IF(COUNTIFS(ALTERNATIVES!$B$6:$B$205,A137,ALTERNATIVES!$C$6:$C$205,"ADJACENT",ALTERNATIVES!$H$6:$H$205,"VALID")&gt;0,1,0))</x:f>
      </x:c>
      <x:c r="AQ137" s="24" t="str">
        <x:f>IF(A137="","",IF(COUNTIFS(ALTERNATIVES!$B$6:$B$205,A137,ALTERNATIVES!$C$6:$C$205,"SUBSTITUTE / SERVICE",ALTERNATIVES!$H$6:$H$205,"VALID")&gt;0,1,0))</x:f>
      </x:c>
      <x:c r="AR137" s="24" t="str">
        <x:f>IF(A137="","",IF(COUNTIFS(ALTERNATIVES!$B$6:$B$205,A137,ALTERNATIVES!$C$6:$C$205,"INTERNAL BUILD",ALTERNATIVES!$H$6:$H$205,"VALID")&gt;0,1,0))</x:f>
      </x:c>
      <x:c r="AS137" s="24" t="str">
        <x:f>IF(A137="","",IF(COUNTIFS(ALTERNATIVES!$B$6:$B$205,A137,ALTERNATIVES!$C$6:$C$205,"STATUS QUO",ALTERNATIVES!$H$6:$H$205,"VALID")&gt;0,1,0))</x:f>
      </x:c>
      <x:c r="AT137" s="24" t="str">
        <x:f>IF(A137="","",IF(R137&gt;=2,"VALID","INVALID - ALTERNATIVE DIVERSITY"))</x:f>
      </x:c>
    </x:row>
    <x:row r="138">
      <x:c r="A138" s="18"/>
      <x:c r="B138" s="18"/>
      <x:c r="C138" s="32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24" t="str">
        <x:f>IF(A138="","",IF(COUNTIF($A$6:$A$205,A138)=1,"VALID","INVALID - DUPLICATE DECISION ID"))</x:f>
      </x:c>
      <x:c r="O138" s="24" t="str">
        <x:f>IF(A138="","",IF(AND(B138&lt;&gt;"",C138&lt;&gt;"",D138&lt;&gt;"",E138&lt;&gt;"",F138&lt;&gt;"",G138&lt;&gt;"",H138&lt;&gt;"",K138&lt;&gt;"",L138&lt;&gt;"",M138&lt;&gt;"",Z138&lt;&gt;"",AC138&lt;&gt;"",AD138&lt;&gt;"",AE138&lt;&gt;""),"VALID","INVALID - REQUIRED FIELD"))</x:f>
      </x:c>
      <x:c r="P138" s="24" t="str">
        <x:f>IF(A138="","",IF(AND(OR(EXACT(I138,"CURRENT ATTRIBUTABLE OBSERVED"),EXACT(I138,"CURRENT ATTRIBUTABLE MIXED"),EXACT(I138,"CUSTOM")),IF(EXACT(I138,"CUSTOM"),W138&lt;&gt;"",TRUE)),"VALID","INVALID - EVIDENCE TOKEN / CUSTOM RULE"))</x:f>
      </x:c>
      <x:c r="Q138" s="24" t="str">
        <x:f>IF(A138="","",IF(OR(EXACT(J138,"YES"),EXACT(J138,"UNCLEAR"),EXACT(J138,"NO")),"VALID","INVALID - ACTION TOKEN"))</x:f>
      </x:c>
      <x:c r="R138" s="24" t="str">
        <x:f>IF(A138="","",SUM(AO138:AS138))</x:f>
      </x:c>
      <x:c r="S138" s="24" t="str">
        <x:f>IF(A138="","",COUNTIFS(CRITERIA!$B$6:$B$205,A138,CRITERIA!$G$6:$G$205,"YES",CRITERIA!$L$6:$L$205,"VALID"))</x:f>
      </x:c>
      <x:c r="T138" s="24" t="str">
        <x:f>IF(A138="","",IF(Q138&lt;&gt;"VALID","REPAIR CANVAS",IF(EXACT(J138,"NO"),"STOP - RESEARCH NOT JUSTIFIED",IF(OR(N138&lt;&gt;"VALID",O138&lt;&gt;"VALID",P138&lt;&gt;"VALID",Y138&lt;&gt;"VALID",AH138&lt;&gt;"VALID",AT138&lt;&gt;"VALID",EXACT(J138,"UNCLEAR"),X138&lt;&gt;"YES"),"REPAIR CANVAS","READY TO RESEARCH"))))</x:f>
      </x:c>
      <x:c r="U138" s="24" t="str">
        <x:f>IF(A138="","",IF(T138="READY TO RESEARCH","Freeze this Decision Contract, then conduct the Evidence Audit.",IF(T138="STOP - RESEARCH NOT JUSTIFIED","State the real purpose of the work or reopen the decision before competitor research.","Repair the named controls before collecting competitor evidence.")))</x:f>
      </x:c>
      <x:c r="V138" s="24" t="str">
        <x:f>IF(A138="","",IF(T138="READY TO RESEARCH","Decision ID "&amp;A138&amp;". By "&amp;TEXT(C138,"yyyy-mm-dd")&amp;", "&amp;B138&amp;" will decide whether to "&amp;D138&amp;" for "&amp;E138&amp;", within "&amp;F138&amp;" and "&amp;G138&amp;". Permitted alternative universe: "&amp;AA138&amp;". Explicit exclusions: "&amp;H138&amp;". Material criteria: "&amp;AB138&amp;". Hard constraints: "&amp;Z138&amp;". Evidence threshold: "&amp;I138&amp;IF(EXACT(I138,"CUSTOM")," - "&amp;W138,"")&amp;". Evidence may change: "&amp;K138&amp;". Reopen if "&amp;L138&amp;".","NOT READY - complete or repair the governed canvas before handoff."))</x:f>
      </x:c>
      <x:c r="W138" s="18"/>
      <x:c r="X138" s="18"/>
      <x:c r="Y138" s="24" t="str">
        <x:f>IF(A138="","",IF(OR(EXACT(X138,"YES"),EXACT(X138,"NO")),"VALID","INVALID - QUALITY TOKEN"))</x:f>
      </x:c>
      <x:c r="Z138" s="18"/>
      <x:c r="AA138" s="18" t="str">
        <x:f>IF(A138="","",IF(AT138&lt;&gt;"VALID","NOT READY - ALTERNATIVES",IF(AO138=1,"DIRECT","")&amp;IF(AP138=1,IF(AO138=1,"; ","")&amp;"ADJACENT","")&amp;IF(AQ138=1,IF(SUM(AO138:AP138)&gt;0,"; ","")&amp;"SUBSTITUTE / SERVICE","")&amp;IF(AR138=1,IF(SUM(AO138:AQ138)&gt;0,"; ","")&amp;"INTERNAL BUILD","")&amp;IF(AS138=1,IF(SUM(AO138:AR138)&gt;0,"; ","")&amp;"STATUS QUO","")))</x:f>
      </x:c>
      <x:c r="AB138" s="18" t="str">
        <x:f>IF(A138="","",IF(AH138&lt;&gt;"VALID","NOT READY - CRITERIA",AC138&amp;"; "&amp;AD138&amp;"; "&amp;AE138&amp;IF(AF138&lt;&gt;"","; "&amp;AF138,"")&amp;IF(AG138&lt;&gt;"","; "&amp;AG138,"")))</x:f>
      </x:c>
      <x:c r="AC138" s="18"/>
      <x:c r="AD138" s="18"/>
      <x:c r="AE138" s="18"/>
      <x:c r="AF138" s="18"/>
      <x:c r="AG138" s="18"/>
      <x:c r="AH138" s="24" t="str">
        <x:f>IF(A138="","",IF(AND(AI138&gt;=3,AI138&lt;=5,AJ138&lt;&gt;"",AK138&lt;&gt;"",AL138&lt;&gt;"",S138=AI138,COUNTIF($AJ138:$AN138,AJ138)=1,COUNTIF($AJ138:$AN138,AK138)=1,COUNTIF($AJ138:$AN138,AL138)=1,IF(AM138="",TRUE,COUNTIF($AJ138:$AN138,AM138)=1),IF(AN138="",TRUE,COUNTIF($AJ138:$AN138,AN138)=1),COUNTIFS(CRITERIA!$B$6:$B$205,A138,CRITERIA!$M$6:$M$205,AJ138,CRITERIA!$G$6:$G$205,"YES",CRITERIA!$L$6:$L$205,"VALID")=1,COUNTIFS(CRITERIA!$B$6:$B$205,A138,CRITERIA!$M$6:$M$205,AK138,CRITERIA!$G$6:$G$205,"YES",CRITERIA!$L$6:$L$205,"VALID")=1,COUNTIFS(CRITERIA!$B$6:$B$205,A138,CRITERIA!$M$6:$M$205,AL138,CRITERIA!$G$6:$G$205,"YES",CRITERIA!$L$6:$L$205,"VALID")=1,IF(AM138="",TRUE,COUNTIFS(CRITERIA!$B$6:$B$205,A138,CRITERIA!$M$6:$M$205,AM138,CRITERIA!$G$6:$G$205,"YES",CRITERIA!$L$6:$L$205,"VALID")=1),IF(AN138="",TRUE,COUNTIFS(CRITERIA!$B$6:$B$205,A138,CRITERIA!$M$6:$M$205,AN138,CRITERIA!$G$6:$G$205,"YES",CRITERIA!$L$6:$L$205,"VALID")=1)),"VALID","INVALID - CRITERIA PARITY"))</x:f>
      </x:c>
      <x:c r="AI138" s="24" t="n">
        <x:f>IF(AC138&lt;&gt;"",1,0)+IF(AD138&lt;&gt;"",1,0)+IF(AE138&lt;&gt;"",1,0)+IF(AF138&lt;&gt;"",1,0)+IF(AG138&lt;&gt;"",1,0)</x:f>
        <x:v>0</x:v>
      </x:c>
      <x:c r="AJ138" s="24" t="str">
        <x:f>IF(AC138="","",UPPER(TRIM(AC138)))</x:f>
      </x:c>
      <x:c r="AK138" s="24" t="str">
        <x:f>IF(AD138="","",UPPER(TRIM(AD138)))</x:f>
      </x:c>
      <x:c r="AL138" s="24" t="str">
        <x:f>IF(AE138="","",UPPER(TRIM(AE138)))</x:f>
      </x:c>
      <x:c r="AM138" s="24" t="str">
        <x:f>IF(AF138="","",UPPER(TRIM(AF138)))</x:f>
      </x:c>
      <x:c r="AN138" s="24" t="str">
        <x:f>IF(AG138="","",UPPER(TRIM(AG138)))</x:f>
      </x:c>
      <x:c r="AO138" s="24" t="str">
        <x:f>IF(A138="","",IF(COUNTIFS(ALTERNATIVES!$B$6:$B$205,A138,ALTERNATIVES!$C$6:$C$205,"DIRECT",ALTERNATIVES!$H$6:$H$205,"VALID")&gt;0,1,0))</x:f>
      </x:c>
      <x:c r="AP138" s="24" t="str">
        <x:f>IF(A138="","",IF(COUNTIFS(ALTERNATIVES!$B$6:$B$205,A138,ALTERNATIVES!$C$6:$C$205,"ADJACENT",ALTERNATIVES!$H$6:$H$205,"VALID")&gt;0,1,0))</x:f>
      </x:c>
      <x:c r="AQ138" s="24" t="str">
        <x:f>IF(A138="","",IF(COUNTIFS(ALTERNATIVES!$B$6:$B$205,A138,ALTERNATIVES!$C$6:$C$205,"SUBSTITUTE / SERVICE",ALTERNATIVES!$H$6:$H$205,"VALID")&gt;0,1,0))</x:f>
      </x:c>
      <x:c r="AR138" s="24" t="str">
        <x:f>IF(A138="","",IF(COUNTIFS(ALTERNATIVES!$B$6:$B$205,A138,ALTERNATIVES!$C$6:$C$205,"INTERNAL BUILD",ALTERNATIVES!$H$6:$H$205,"VALID")&gt;0,1,0))</x:f>
      </x:c>
      <x:c r="AS138" s="24" t="str">
        <x:f>IF(A138="","",IF(COUNTIFS(ALTERNATIVES!$B$6:$B$205,A138,ALTERNATIVES!$C$6:$C$205,"STATUS QUO",ALTERNATIVES!$H$6:$H$205,"VALID")&gt;0,1,0))</x:f>
      </x:c>
      <x:c r="AT138" s="24" t="str">
        <x:f>IF(A138="","",IF(R138&gt;=2,"VALID","INVALID - ALTERNATIVE DIVERSITY"))</x:f>
      </x:c>
    </x:row>
    <x:row r="139">
      <x:c r="A139" s="18"/>
      <x:c r="B139" s="18"/>
      <x:c r="C139" s="32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24" t="str">
        <x:f>IF(A139="","",IF(COUNTIF($A$6:$A$205,A139)=1,"VALID","INVALID - DUPLICATE DECISION ID"))</x:f>
      </x:c>
      <x:c r="O139" s="24" t="str">
        <x:f>IF(A139="","",IF(AND(B139&lt;&gt;"",C139&lt;&gt;"",D139&lt;&gt;"",E139&lt;&gt;"",F139&lt;&gt;"",G139&lt;&gt;"",H139&lt;&gt;"",K139&lt;&gt;"",L139&lt;&gt;"",M139&lt;&gt;"",Z139&lt;&gt;"",AC139&lt;&gt;"",AD139&lt;&gt;"",AE139&lt;&gt;""),"VALID","INVALID - REQUIRED FIELD"))</x:f>
      </x:c>
      <x:c r="P139" s="24" t="str">
        <x:f>IF(A139="","",IF(AND(OR(EXACT(I139,"CURRENT ATTRIBUTABLE OBSERVED"),EXACT(I139,"CURRENT ATTRIBUTABLE MIXED"),EXACT(I139,"CUSTOM")),IF(EXACT(I139,"CUSTOM"),W139&lt;&gt;"",TRUE)),"VALID","INVALID - EVIDENCE TOKEN / CUSTOM RULE"))</x:f>
      </x:c>
      <x:c r="Q139" s="24" t="str">
        <x:f>IF(A139="","",IF(OR(EXACT(J139,"YES"),EXACT(J139,"UNCLEAR"),EXACT(J139,"NO")),"VALID","INVALID - ACTION TOKEN"))</x:f>
      </x:c>
      <x:c r="R139" s="24" t="str">
        <x:f>IF(A139="","",SUM(AO139:AS139))</x:f>
      </x:c>
      <x:c r="S139" s="24" t="str">
        <x:f>IF(A139="","",COUNTIFS(CRITERIA!$B$6:$B$205,A139,CRITERIA!$G$6:$G$205,"YES",CRITERIA!$L$6:$L$205,"VALID"))</x:f>
      </x:c>
      <x:c r="T139" s="24" t="str">
        <x:f>IF(A139="","",IF(Q139&lt;&gt;"VALID","REPAIR CANVAS",IF(EXACT(J139,"NO"),"STOP - RESEARCH NOT JUSTIFIED",IF(OR(N139&lt;&gt;"VALID",O139&lt;&gt;"VALID",P139&lt;&gt;"VALID",Y139&lt;&gt;"VALID",AH139&lt;&gt;"VALID",AT139&lt;&gt;"VALID",EXACT(J139,"UNCLEAR"),X139&lt;&gt;"YES"),"REPAIR CANVAS","READY TO RESEARCH"))))</x:f>
      </x:c>
      <x:c r="U139" s="24" t="str">
        <x:f>IF(A139="","",IF(T139="READY TO RESEARCH","Freeze this Decision Contract, then conduct the Evidence Audit.",IF(T139="STOP - RESEARCH NOT JUSTIFIED","State the real purpose of the work or reopen the decision before competitor research.","Repair the named controls before collecting competitor evidence.")))</x:f>
      </x:c>
      <x:c r="V139" s="24" t="str">
        <x:f>IF(A139="","",IF(T139="READY TO RESEARCH","Decision ID "&amp;A139&amp;". By "&amp;TEXT(C139,"yyyy-mm-dd")&amp;", "&amp;B139&amp;" will decide whether to "&amp;D139&amp;" for "&amp;E139&amp;", within "&amp;F139&amp;" and "&amp;G139&amp;". Permitted alternative universe: "&amp;AA139&amp;". Explicit exclusions: "&amp;H139&amp;". Material criteria: "&amp;AB139&amp;". Hard constraints: "&amp;Z139&amp;". Evidence threshold: "&amp;I139&amp;IF(EXACT(I139,"CUSTOM")," - "&amp;W139,"")&amp;". Evidence may change: "&amp;K139&amp;". Reopen if "&amp;L139&amp;".","NOT READY - complete or repair the governed canvas before handoff."))</x:f>
      </x:c>
      <x:c r="W139" s="18"/>
      <x:c r="X139" s="18"/>
      <x:c r="Y139" s="24" t="str">
        <x:f>IF(A139="","",IF(OR(EXACT(X139,"YES"),EXACT(X139,"NO")),"VALID","INVALID - QUALITY TOKEN"))</x:f>
      </x:c>
      <x:c r="Z139" s="18"/>
      <x:c r="AA139" s="18" t="str">
        <x:f>IF(A139="","",IF(AT139&lt;&gt;"VALID","NOT READY - ALTERNATIVES",IF(AO139=1,"DIRECT","")&amp;IF(AP139=1,IF(AO139=1,"; ","")&amp;"ADJACENT","")&amp;IF(AQ139=1,IF(SUM(AO139:AP139)&gt;0,"; ","")&amp;"SUBSTITUTE / SERVICE","")&amp;IF(AR139=1,IF(SUM(AO139:AQ139)&gt;0,"; ","")&amp;"INTERNAL BUILD","")&amp;IF(AS139=1,IF(SUM(AO139:AR139)&gt;0,"; ","")&amp;"STATUS QUO","")))</x:f>
      </x:c>
      <x:c r="AB139" s="18" t="str">
        <x:f>IF(A139="","",IF(AH139&lt;&gt;"VALID","NOT READY - CRITERIA",AC139&amp;"; "&amp;AD139&amp;"; "&amp;AE139&amp;IF(AF139&lt;&gt;"","; "&amp;AF139,"")&amp;IF(AG139&lt;&gt;"","; "&amp;AG139,"")))</x:f>
      </x:c>
      <x:c r="AC139" s="18"/>
      <x:c r="AD139" s="18"/>
      <x:c r="AE139" s="18"/>
      <x:c r="AF139" s="18"/>
      <x:c r="AG139" s="18"/>
      <x:c r="AH139" s="24" t="str">
        <x:f>IF(A139="","",IF(AND(AI139&gt;=3,AI139&lt;=5,AJ139&lt;&gt;"",AK139&lt;&gt;"",AL139&lt;&gt;"",S139=AI139,COUNTIF($AJ139:$AN139,AJ139)=1,COUNTIF($AJ139:$AN139,AK139)=1,COUNTIF($AJ139:$AN139,AL139)=1,IF(AM139="",TRUE,COUNTIF($AJ139:$AN139,AM139)=1),IF(AN139="",TRUE,COUNTIF($AJ139:$AN139,AN139)=1),COUNTIFS(CRITERIA!$B$6:$B$205,A139,CRITERIA!$M$6:$M$205,AJ139,CRITERIA!$G$6:$G$205,"YES",CRITERIA!$L$6:$L$205,"VALID")=1,COUNTIFS(CRITERIA!$B$6:$B$205,A139,CRITERIA!$M$6:$M$205,AK139,CRITERIA!$G$6:$G$205,"YES",CRITERIA!$L$6:$L$205,"VALID")=1,COUNTIFS(CRITERIA!$B$6:$B$205,A139,CRITERIA!$M$6:$M$205,AL139,CRITERIA!$G$6:$G$205,"YES",CRITERIA!$L$6:$L$205,"VALID")=1,IF(AM139="",TRUE,COUNTIFS(CRITERIA!$B$6:$B$205,A139,CRITERIA!$M$6:$M$205,AM139,CRITERIA!$G$6:$G$205,"YES",CRITERIA!$L$6:$L$205,"VALID")=1),IF(AN139="",TRUE,COUNTIFS(CRITERIA!$B$6:$B$205,A139,CRITERIA!$M$6:$M$205,AN139,CRITERIA!$G$6:$G$205,"YES",CRITERIA!$L$6:$L$205,"VALID")=1)),"VALID","INVALID - CRITERIA PARITY"))</x:f>
      </x:c>
      <x:c r="AI139" s="24" t="n">
        <x:f>IF(AC139&lt;&gt;"",1,0)+IF(AD139&lt;&gt;"",1,0)+IF(AE139&lt;&gt;"",1,0)+IF(AF139&lt;&gt;"",1,0)+IF(AG139&lt;&gt;"",1,0)</x:f>
        <x:v>0</x:v>
      </x:c>
      <x:c r="AJ139" s="24" t="str">
        <x:f>IF(AC139="","",UPPER(TRIM(AC139)))</x:f>
      </x:c>
      <x:c r="AK139" s="24" t="str">
        <x:f>IF(AD139="","",UPPER(TRIM(AD139)))</x:f>
      </x:c>
      <x:c r="AL139" s="24" t="str">
        <x:f>IF(AE139="","",UPPER(TRIM(AE139)))</x:f>
      </x:c>
      <x:c r="AM139" s="24" t="str">
        <x:f>IF(AF139="","",UPPER(TRIM(AF139)))</x:f>
      </x:c>
      <x:c r="AN139" s="24" t="str">
        <x:f>IF(AG139="","",UPPER(TRIM(AG139)))</x:f>
      </x:c>
      <x:c r="AO139" s="24" t="str">
        <x:f>IF(A139="","",IF(COUNTIFS(ALTERNATIVES!$B$6:$B$205,A139,ALTERNATIVES!$C$6:$C$205,"DIRECT",ALTERNATIVES!$H$6:$H$205,"VALID")&gt;0,1,0))</x:f>
      </x:c>
      <x:c r="AP139" s="24" t="str">
        <x:f>IF(A139="","",IF(COUNTIFS(ALTERNATIVES!$B$6:$B$205,A139,ALTERNATIVES!$C$6:$C$205,"ADJACENT",ALTERNATIVES!$H$6:$H$205,"VALID")&gt;0,1,0))</x:f>
      </x:c>
      <x:c r="AQ139" s="24" t="str">
        <x:f>IF(A139="","",IF(COUNTIFS(ALTERNATIVES!$B$6:$B$205,A139,ALTERNATIVES!$C$6:$C$205,"SUBSTITUTE / SERVICE",ALTERNATIVES!$H$6:$H$205,"VALID")&gt;0,1,0))</x:f>
      </x:c>
      <x:c r="AR139" s="24" t="str">
        <x:f>IF(A139="","",IF(COUNTIFS(ALTERNATIVES!$B$6:$B$205,A139,ALTERNATIVES!$C$6:$C$205,"INTERNAL BUILD",ALTERNATIVES!$H$6:$H$205,"VALID")&gt;0,1,0))</x:f>
      </x:c>
      <x:c r="AS139" s="24" t="str">
        <x:f>IF(A139="","",IF(COUNTIFS(ALTERNATIVES!$B$6:$B$205,A139,ALTERNATIVES!$C$6:$C$205,"STATUS QUO",ALTERNATIVES!$H$6:$H$205,"VALID")&gt;0,1,0))</x:f>
      </x:c>
      <x:c r="AT139" s="24" t="str">
        <x:f>IF(A139="","",IF(R139&gt;=2,"VALID","INVALID - ALTERNATIVE DIVERSITY"))</x:f>
      </x:c>
    </x:row>
    <x:row r="140">
      <x:c r="A140" s="18"/>
      <x:c r="B140" s="18"/>
      <x:c r="C140" s="32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24" t="str">
        <x:f>IF(A140="","",IF(COUNTIF($A$6:$A$205,A140)=1,"VALID","INVALID - DUPLICATE DECISION ID"))</x:f>
      </x:c>
      <x:c r="O140" s="24" t="str">
        <x:f>IF(A140="","",IF(AND(B140&lt;&gt;"",C140&lt;&gt;"",D140&lt;&gt;"",E140&lt;&gt;"",F140&lt;&gt;"",G140&lt;&gt;"",H140&lt;&gt;"",K140&lt;&gt;"",L140&lt;&gt;"",M140&lt;&gt;"",Z140&lt;&gt;"",AC140&lt;&gt;"",AD140&lt;&gt;"",AE140&lt;&gt;""),"VALID","INVALID - REQUIRED FIELD"))</x:f>
      </x:c>
      <x:c r="P140" s="24" t="str">
        <x:f>IF(A140="","",IF(AND(OR(EXACT(I140,"CURRENT ATTRIBUTABLE OBSERVED"),EXACT(I140,"CURRENT ATTRIBUTABLE MIXED"),EXACT(I140,"CUSTOM")),IF(EXACT(I140,"CUSTOM"),W140&lt;&gt;"",TRUE)),"VALID","INVALID - EVIDENCE TOKEN / CUSTOM RULE"))</x:f>
      </x:c>
      <x:c r="Q140" s="24" t="str">
        <x:f>IF(A140="","",IF(OR(EXACT(J140,"YES"),EXACT(J140,"UNCLEAR"),EXACT(J140,"NO")),"VALID","INVALID - ACTION TOKEN"))</x:f>
      </x:c>
      <x:c r="R140" s="24" t="str">
        <x:f>IF(A140="","",SUM(AO140:AS140))</x:f>
      </x:c>
      <x:c r="S140" s="24" t="str">
        <x:f>IF(A140="","",COUNTIFS(CRITERIA!$B$6:$B$205,A140,CRITERIA!$G$6:$G$205,"YES",CRITERIA!$L$6:$L$205,"VALID"))</x:f>
      </x:c>
      <x:c r="T140" s="24" t="str">
        <x:f>IF(A140="","",IF(Q140&lt;&gt;"VALID","REPAIR CANVAS",IF(EXACT(J140,"NO"),"STOP - RESEARCH NOT JUSTIFIED",IF(OR(N140&lt;&gt;"VALID",O140&lt;&gt;"VALID",P140&lt;&gt;"VALID",Y140&lt;&gt;"VALID",AH140&lt;&gt;"VALID",AT140&lt;&gt;"VALID",EXACT(J140,"UNCLEAR"),X140&lt;&gt;"YES"),"REPAIR CANVAS","READY TO RESEARCH"))))</x:f>
      </x:c>
      <x:c r="U140" s="24" t="str">
        <x:f>IF(A140="","",IF(T140="READY TO RESEARCH","Freeze this Decision Contract, then conduct the Evidence Audit.",IF(T140="STOP - RESEARCH NOT JUSTIFIED","State the real purpose of the work or reopen the decision before competitor research.","Repair the named controls before collecting competitor evidence.")))</x:f>
      </x:c>
      <x:c r="V140" s="24" t="str">
        <x:f>IF(A140="","",IF(T140="READY TO RESEARCH","Decision ID "&amp;A140&amp;". By "&amp;TEXT(C140,"yyyy-mm-dd")&amp;", "&amp;B140&amp;" will decide whether to "&amp;D140&amp;" for "&amp;E140&amp;", within "&amp;F140&amp;" and "&amp;G140&amp;". Permitted alternative universe: "&amp;AA140&amp;". Explicit exclusions: "&amp;H140&amp;". Material criteria: "&amp;AB140&amp;". Hard constraints: "&amp;Z140&amp;". Evidence threshold: "&amp;I140&amp;IF(EXACT(I140,"CUSTOM")," - "&amp;W140,"")&amp;". Evidence may change: "&amp;K140&amp;". Reopen if "&amp;L140&amp;".","NOT READY - complete or repair the governed canvas before handoff."))</x:f>
      </x:c>
      <x:c r="W140" s="18"/>
      <x:c r="X140" s="18"/>
      <x:c r="Y140" s="24" t="str">
        <x:f>IF(A140="","",IF(OR(EXACT(X140,"YES"),EXACT(X140,"NO")),"VALID","INVALID - QUALITY TOKEN"))</x:f>
      </x:c>
      <x:c r="Z140" s="18"/>
      <x:c r="AA140" s="18" t="str">
        <x:f>IF(A140="","",IF(AT140&lt;&gt;"VALID","NOT READY - ALTERNATIVES",IF(AO140=1,"DIRECT","")&amp;IF(AP140=1,IF(AO140=1,"; ","")&amp;"ADJACENT","")&amp;IF(AQ140=1,IF(SUM(AO140:AP140)&gt;0,"; ","")&amp;"SUBSTITUTE / SERVICE","")&amp;IF(AR140=1,IF(SUM(AO140:AQ140)&gt;0,"; ","")&amp;"INTERNAL BUILD","")&amp;IF(AS140=1,IF(SUM(AO140:AR140)&gt;0,"; ","")&amp;"STATUS QUO","")))</x:f>
      </x:c>
      <x:c r="AB140" s="18" t="str">
        <x:f>IF(A140="","",IF(AH140&lt;&gt;"VALID","NOT READY - CRITERIA",AC140&amp;"; "&amp;AD140&amp;"; "&amp;AE140&amp;IF(AF140&lt;&gt;"","; "&amp;AF140,"")&amp;IF(AG140&lt;&gt;"","; "&amp;AG140,"")))</x:f>
      </x:c>
      <x:c r="AC140" s="18"/>
      <x:c r="AD140" s="18"/>
      <x:c r="AE140" s="18"/>
      <x:c r="AF140" s="18"/>
      <x:c r="AG140" s="18"/>
      <x:c r="AH140" s="24" t="str">
        <x:f>IF(A140="","",IF(AND(AI140&gt;=3,AI140&lt;=5,AJ140&lt;&gt;"",AK140&lt;&gt;"",AL140&lt;&gt;"",S140=AI140,COUNTIF($AJ140:$AN140,AJ140)=1,COUNTIF($AJ140:$AN140,AK140)=1,COUNTIF($AJ140:$AN140,AL140)=1,IF(AM140="",TRUE,COUNTIF($AJ140:$AN140,AM140)=1),IF(AN140="",TRUE,COUNTIF($AJ140:$AN140,AN140)=1),COUNTIFS(CRITERIA!$B$6:$B$205,A140,CRITERIA!$M$6:$M$205,AJ140,CRITERIA!$G$6:$G$205,"YES",CRITERIA!$L$6:$L$205,"VALID")=1,COUNTIFS(CRITERIA!$B$6:$B$205,A140,CRITERIA!$M$6:$M$205,AK140,CRITERIA!$G$6:$G$205,"YES",CRITERIA!$L$6:$L$205,"VALID")=1,COUNTIFS(CRITERIA!$B$6:$B$205,A140,CRITERIA!$M$6:$M$205,AL140,CRITERIA!$G$6:$G$205,"YES",CRITERIA!$L$6:$L$205,"VALID")=1,IF(AM140="",TRUE,COUNTIFS(CRITERIA!$B$6:$B$205,A140,CRITERIA!$M$6:$M$205,AM140,CRITERIA!$G$6:$G$205,"YES",CRITERIA!$L$6:$L$205,"VALID")=1),IF(AN140="",TRUE,COUNTIFS(CRITERIA!$B$6:$B$205,A140,CRITERIA!$M$6:$M$205,AN140,CRITERIA!$G$6:$G$205,"YES",CRITERIA!$L$6:$L$205,"VALID")=1)),"VALID","INVALID - CRITERIA PARITY"))</x:f>
      </x:c>
      <x:c r="AI140" s="24" t="n">
        <x:f>IF(AC140&lt;&gt;"",1,0)+IF(AD140&lt;&gt;"",1,0)+IF(AE140&lt;&gt;"",1,0)+IF(AF140&lt;&gt;"",1,0)+IF(AG140&lt;&gt;"",1,0)</x:f>
        <x:v>0</x:v>
      </x:c>
      <x:c r="AJ140" s="24" t="str">
        <x:f>IF(AC140="","",UPPER(TRIM(AC140)))</x:f>
      </x:c>
      <x:c r="AK140" s="24" t="str">
        <x:f>IF(AD140="","",UPPER(TRIM(AD140)))</x:f>
      </x:c>
      <x:c r="AL140" s="24" t="str">
        <x:f>IF(AE140="","",UPPER(TRIM(AE140)))</x:f>
      </x:c>
      <x:c r="AM140" s="24" t="str">
        <x:f>IF(AF140="","",UPPER(TRIM(AF140)))</x:f>
      </x:c>
      <x:c r="AN140" s="24" t="str">
        <x:f>IF(AG140="","",UPPER(TRIM(AG140)))</x:f>
      </x:c>
      <x:c r="AO140" s="24" t="str">
        <x:f>IF(A140="","",IF(COUNTIFS(ALTERNATIVES!$B$6:$B$205,A140,ALTERNATIVES!$C$6:$C$205,"DIRECT",ALTERNATIVES!$H$6:$H$205,"VALID")&gt;0,1,0))</x:f>
      </x:c>
      <x:c r="AP140" s="24" t="str">
        <x:f>IF(A140="","",IF(COUNTIFS(ALTERNATIVES!$B$6:$B$205,A140,ALTERNATIVES!$C$6:$C$205,"ADJACENT",ALTERNATIVES!$H$6:$H$205,"VALID")&gt;0,1,0))</x:f>
      </x:c>
      <x:c r="AQ140" s="24" t="str">
        <x:f>IF(A140="","",IF(COUNTIFS(ALTERNATIVES!$B$6:$B$205,A140,ALTERNATIVES!$C$6:$C$205,"SUBSTITUTE / SERVICE",ALTERNATIVES!$H$6:$H$205,"VALID")&gt;0,1,0))</x:f>
      </x:c>
      <x:c r="AR140" s="24" t="str">
        <x:f>IF(A140="","",IF(COUNTIFS(ALTERNATIVES!$B$6:$B$205,A140,ALTERNATIVES!$C$6:$C$205,"INTERNAL BUILD",ALTERNATIVES!$H$6:$H$205,"VALID")&gt;0,1,0))</x:f>
      </x:c>
      <x:c r="AS140" s="24" t="str">
        <x:f>IF(A140="","",IF(COUNTIFS(ALTERNATIVES!$B$6:$B$205,A140,ALTERNATIVES!$C$6:$C$205,"STATUS QUO",ALTERNATIVES!$H$6:$H$205,"VALID")&gt;0,1,0))</x:f>
      </x:c>
      <x:c r="AT140" s="24" t="str">
        <x:f>IF(A140="","",IF(R140&gt;=2,"VALID","INVALID - ALTERNATIVE DIVERSITY"))</x:f>
      </x:c>
    </x:row>
    <x:row r="141">
      <x:c r="A141" s="18"/>
      <x:c r="B141" s="18"/>
      <x:c r="C141" s="32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24" t="str">
        <x:f>IF(A141="","",IF(COUNTIF($A$6:$A$205,A141)=1,"VALID","INVALID - DUPLICATE DECISION ID"))</x:f>
      </x:c>
      <x:c r="O141" s="24" t="str">
        <x:f>IF(A141="","",IF(AND(B141&lt;&gt;"",C141&lt;&gt;"",D141&lt;&gt;"",E141&lt;&gt;"",F141&lt;&gt;"",G141&lt;&gt;"",H141&lt;&gt;"",K141&lt;&gt;"",L141&lt;&gt;"",M141&lt;&gt;"",Z141&lt;&gt;"",AC141&lt;&gt;"",AD141&lt;&gt;"",AE141&lt;&gt;""),"VALID","INVALID - REQUIRED FIELD"))</x:f>
      </x:c>
      <x:c r="P141" s="24" t="str">
        <x:f>IF(A141="","",IF(AND(OR(EXACT(I141,"CURRENT ATTRIBUTABLE OBSERVED"),EXACT(I141,"CURRENT ATTRIBUTABLE MIXED"),EXACT(I141,"CUSTOM")),IF(EXACT(I141,"CUSTOM"),W141&lt;&gt;"",TRUE)),"VALID","INVALID - EVIDENCE TOKEN / CUSTOM RULE"))</x:f>
      </x:c>
      <x:c r="Q141" s="24" t="str">
        <x:f>IF(A141="","",IF(OR(EXACT(J141,"YES"),EXACT(J141,"UNCLEAR"),EXACT(J141,"NO")),"VALID","INVALID - ACTION TOKEN"))</x:f>
      </x:c>
      <x:c r="R141" s="24" t="str">
        <x:f>IF(A141="","",SUM(AO141:AS141))</x:f>
      </x:c>
      <x:c r="S141" s="24" t="str">
        <x:f>IF(A141="","",COUNTIFS(CRITERIA!$B$6:$B$205,A141,CRITERIA!$G$6:$G$205,"YES",CRITERIA!$L$6:$L$205,"VALID"))</x:f>
      </x:c>
      <x:c r="T141" s="24" t="str">
        <x:f>IF(A141="","",IF(Q141&lt;&gt;"VALID","REPAIR CANVAS",IF(EXACT(J141,"NO"),"STOP - RESEARCH NOT JUSTIFIED",IF(OR(N141&lt;&gt;"VALID",O141&lt;&gt;"VALID",P141&lt;&gt;"VALID",Y141&lt;&gt;"VALID",AH141&lt;&gt;"VALID",AT141&lt;&gt;"VALID",EXACT(J141,"UNCLEAR"),X141&lt;&gt;"YES"),"REPAIR CANVAS","READY TO RESEARCH"))))</x:f>
      </x:c>
      <x:c r="U141" s="24" t="str">
        <x:f>IF(A141="","",IF(T141="READY TO RESEARCH","Freeze this Decision Contract, then conduct the Evidence Audit.",IF(T141="STOP - RESEARCH NOT JUSTIFIED","State the real purpose of the work or reopen the decision before competitor research.","Repair the named controls before collecting competitor evidence.")))</x:f>
      </x:c>
      <x:c r="V141" s="24" t="str">
        <x:f>IF(A141="","",IF(T141="READY TO RESEARCH","Decision ID "&amp;A141&amp;". By "&amp;TEXT(C141,"yyyy-mm-dd")&amp;", "&amp;B141&amp;" will decide whether to "&amp;D141&amp;" for "&amp;E141&amp;", within "&amp;F141&amp;" and "&amp;G141&amp;". Permitted alternative universe: "&amp;AA141&amp;". Explicit exclusions: "&amp;H141&amp;". Material criteria: "&amp;AB141&amp;". Hard constraints: "&amp;Z141&amp;". Evidence threshold: "&amp;I141&amp;IF(EXACT(I141,"CUSTOM")," - "&amp;W141,"")&amp;". Evidence may change: "&amp;K141&amp;". Reopen if "&amp;L141&amp;".","NOT READY - complete or repair the governed canvas before handoff."))</x:f>
      </x:c>
      <x:c r="W141" s="18"/>
      <x:c r="X141" s="18"/>
      <x:c r="Y141" s="24" t="str">
        <x:f>IF(A141="","",IF(OR(EXACT(X141,"YES"),EXACT(X141,"NO")),"VALID","INVALID - QUALITY TOKEN"))</x:f>
      </x:c>
      <x:c r="Z141" s="18"/>
      <x:c r="AA141" s="18" t="str">
        <x:f>IF(A141="","",IF(AT141&lt;&gt;"VALID","NOT READY - ALTERNATIVES",IF(AO141=1,"DIRECT","")&amp;IF(AP141=1,IF(AO141=1,"; ","")&amp;"ADJACENT","")&amp;IF(AQ141=1,IF(SUM(AO141:AP141)&gt;0,"; ","")&amp;"SUBSTITUTE / SERVICE","")&amp;IF(AR141=1,IF(SUM(AO141:AQ141)&gt;0,"; ","")&amp;"INTERNAL BUILD","")&amp;IF(AS141=1,IF(SUM(AO141:AR141)&gt;0,"; ","")&amp;"STATUS QUO","")))</x:f>
      </x:c>
      <x:c r="AB141" s="18" t="str">
        <x:f>IF(A141="","",IF(AH141&lt;&gt;"VALID","NOT READY - CRITERIA",AC141&amp;"; "&amp;AD141&amp;"; "&amp;AE141&amp;IF(AF141&lt;&gt;"","; "&amp;AF141,"")&amp;IF(AG141&lt;&gt;"","; "&amp;AG141,"")))</x:f>
      </x:c>
      <x:c r="AC141" s="18"/>
      <x:c r="AD141" s="18"/>
      <x:c r="AE141" s="18"/>
      <x:c r="AF141" s="18"/>
      <x:c r="AG141" s="18"/>
      <x:c r="AH141" s="24" t="str">
        <x:f>IF(A141="","",IF(AND(AI141&gt;=3,AI141&lt;=5,AJ141&lt;&gt;"",AK141&lt;&gt;"",AL141&lt;&gt;"",S141=AI141,COUNTIF($AJ141:$AN141,AJ141)=1,COUNTIF($AJ141:$AN141,AK141)=1,COUNTIF($AJ141:$AN141,AL141)=1,IF(AM141="",TRUE,COUNTIF($AJ141:$AN141,AM141)=1),IF(AN141="",TRUE,COUNTIF($AJ141:$AN141,AN141)=1),COUNTIFS(CRITERIA!$B$6:$B$205,A141,CRITERIA!$M$6:$M$205,AJ141,CRITERIA!$G$6:$G$205,"YES",CRITERIA!$L$6:$L$205,"VALID")=1,COUNTIFS(CRITERIA!$B$6:$B$205,A141,CRITERIA!$M$6:$M$205,AK141,CRITERIA!$G$6:$G$205,"YES",CRITERIA!$L$6:$L$205,"VALID")=1,COUNTIFS(CRITERIA!$B$6:$B$205,A141,CRITERIA!$M$6:$M$205,AL141,CRITERIA!$G$6:$G$205,"YES",CRITERIA!$L$6:$L$205,"VALID")=1,IF(AM141="",TRUE,COUNTIFS(CRITERIA!$B$6:$B$205,A141,CRITERIA!$M$6:$M$205,AM141,CRITERIA!$G$6:$G$205,"YES",CRITERIA!$L$6:$L$205,"VALID")=1),IF(AN141="",TRUE,COUNTIFS(CRITERIA!$B$6:$B$205,A141,CRITERIA!$M$6:$M$205,AN141,CRITERIA!$G$6:$G$205,"YES",CRITERIA!$L$6:$L$205,"VALID")=1)),"VALID","INVALID - CRITERIA PARITY"))</x:f>
      </x:c>
      <x:c r="AI141" s="24" t="n">
        <x:f>IF(AC141&lt;&gt;"",1,0)+IF(AD141&lt;&gt;"",1,0)+IF(AE141&lt;&gt;"",1,0)+IF(AF141&lt;&gt;"",1,0)+IF(AG141&lt;&gt;"",1,0)</x:f>
        <x:v>0</x:v>
      </x:c>
      <x:c r="AJ141" s="24" t="str">
        <x:f>IF(AC141="","",UPPER(TRIM(AC141)))</x:f>
      </x:c>
      <x:c r="AK141" s="24" t="str">
        <x:f>IF(AD141="","",UPPER(TRIM(AD141)))</x:f>
      </x:c>
      <x:c r="AL141" s="24" t="str">
        <x:f>IF(AE141="","",UPPER(TRIM(AE141)))</x:f>
      </x:c>
      <x:c r="AM141" s="24" t="str">
        <x:f>IF(AF141="","",UPPER(TRIM(AF141)))</x:f>
      </x:c>
      <x:c r="AN141" s="24" t="str">
        <x:f>IF(AG141="","",UPPER(TRIM(AG141)))</x:f>
      </x:c>
      <x:c r="AO141" s="24" t="str">
        <x:f>IF(A141="","",IF(COUNTIFS(ALTERNATIVES!$B$6:$B$205,A141,ALTERNATIVES!$C$6:$C$205,"DIRECT",ALTERNATIVES!$H$6:$H$205,"VALID")&gt;0,1,0))</x:f>
      </x:c>
      <x:c r="AP141" s="24" t="str">
        <x:f>IF(A141="","",IF(COUNTIFS(ALTERNATIVES!$B$6:$B$205,A141,ALTERNATIVES!$C$6:$C$205,"ADJACENT",ALTERNATIVES!$H$6:$H$205,"VALID")&gt;0,1,0))</x:f>
      </x:c>
      <x:c r="AQ141" s="24" t="str">
        <x:f>IF(A141="","",IF(COUNTIFS(ALTERNATIVES!$B$6:$B$205,A141,ALTERNATIVES!$C$6:$C$205,"SUBSTITUTE / SERVICE",ALTERNATIVES!$H$6:$H$205,"VALID")&gt;0,1,0))</x:f>
      </x:c>
      <x:c r="AR141" s="24" t="str">
        <x:f>IF(A141="","",IF(COUNTIFS(ALTERNATIVES!$B$6:$B$205,A141,ALTERNATIVES!$C$6:$C$205,"INTERNAL BUILD",ALTERNATIVES!$H$6:$H$205,"VALID")&gt;0,1,0))</x:f>
      </x:c>
      <x:c r="AS141" s="24" t="str">
        <x:f>IF(A141="","",IF(COUNTIFS(ALTERNATIVES!$B$6:$B$205,A141,ALTERNATIVES!$C$6:$C$205,"STATUS QUO",ALTERNATIVES!$H$6:$H$205,"VALID")&gt;0,1,0))</x:f>
      </x:c>
      <x:c r="AT141" s="24" t="str">
        <x:f>IF(A141="","",IF(R141&gt;=2,"VALID","INVALID - ALTERNATIVE DIVERSITY"))</x:f>
      </x:c>
    </x:row>
    <x:row r="142">
      <x:c r="A142" s="18"/>
      <x:c r="B142" s="18"/>
      <x:c r="C142" s="32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24" t="str">
        <x:f>IF(A142="","",IF(COUNTIF($A$6:$A$205,A142)=1,"VALID","INVALID - DUPLICATE DECISION ID"))</x:f>
      </x:c>
      <x:c r="O142" s="24" t="str">
        <x:f>IF(A142="","",IF(AND(B142&lt;&gt;"",C142&lt;&gt;"",D142&lt;&gt;"",E142&lt;&gt;"",F142&lt;&gt;"",G142&lt;&gt;"",H142&lt;&gt;"",K142&lt;&gt;"",L142&lt;&gt;"",M142&lt;&gt;"",Z142&lt;&gt;"",AC142&lt;&gt;"",AD142&lt;&gt;"",AE142&lt;&gt;""),"VALID","INVALID - REQUIRED FIELD"))</x:f>
      </x:c>
      <x:c r="P142" s="24" t="str">
        <x:f>IF(A142="","",IF(AND(OR(EXACT(I142,"CURRENT ATTRIBUTABLE OBSERVED"),EXACT(I142,"CURRENT ATTRIBUTABLE MIXED"),EXACT(I142,"CUSTOM")),IF(EXACT(I142,"CUSTOM"),W142&lt;&gt;"",TRUE)),"VALID","INVALID - EVIDENCE TOKEN / CUSTOM RULE"))</x:f>
      </x:c>
      <x:c r="Q142" s="24" t="str">
        <x:f>IF(A142="","",IF(OR(EXACT(J142,"YES"),EXACT(J142,"UNCLEAR"),EXACT(J142,"NO")),"VALID","INVALID - ACTION TOKEN"))</x:f>
      </x:c>
      <x:c r="R142" s="24" t="str">
        <x:f>IF(A142="","",SUM(AO142:AS142))</x:f>
      </x:c>
      <x:c r="S142" s="24" t="str">
        <x:f>IF(A142="","",COUNTIFS(CRITERIA!$B$6:$B$205,A142,CRITERIA!$G$6:$G$205,"YES",CRITERIA!$L$6:$L$205,"VALID"))</x:f>
      </x:c>
      <x:c r="T142" s="24" t="str">
        <x:f>IF(A142="","",IF(Q142&lt;&gt;"VALID","REPAIR CANVAS",IF(EXACT(J142,"NO"),"STOP - RESEARCH NOT JUSTIFIED",IF(OR(N142&lt;&gt;"VALID",O142&lt;&gt;"VALID",P142&lt;&gt;"VALID",Y142&lt;&gt;"VALID",AH142&lt;&gt;"VALID",AT142&lt;&gt;"VALID",EXACT(J142,"UNCLEAR"),X142&lt;&gt;"YES"),"REPAIR CANVAS","READY TO RESEARCH"))))</x:f>
      </x:c>
      <x:c r="U142" s="24" t="str">
        <x:f>IF(A142="","",IF(T142="READY TO RESEARCH","Freeze this Decision Contract, then conduct the Evidence Audit.",IF(T142="STOP - RESEARCH NOT JUSTIFIED","State the real purpose of the work or reopen the decision before competitor research.","Repair the named controls before collecting competitor evidence.")))</x:f>
      </x:c>
      <x:c r="V142" s="24" t="str">
        <x:f>IF(A142="","",IF(T142="READY TO RESEARCH","Decision ID "&amp;A142&amp;". By "&amp;TEXT(C142,"yyyy-mm-dd")&amp;", "&amp;B142&amp;" will decide whether to "&amp;D142&amp;" for "&amp;E142&amp;", within "&amp;F142&amp;" and "&amp;G142&amp;". Permitted alternative universe: "&amp;AA142&amp;". Explicit exclusions: "&amp;H142&amp;". Material criteria: "&amp;AB142&amp;". Hard constraints: "&amp;Z142&amp;". Evidence threshold: "&amp;I142&amp;IF(EXACT(I142,"CUSTOM")," - "&amp;W142,"")&amp;". Evidence may change: "&amp;K142&amp;". Reopen if "&amp;L142&amp;".","NOT READY - complete or repair the governed canvas before handoff."))</x:f>
      </x:c>
      <x:c r="W142" s="18"/>
      <x:c r="X142" s="18"/>
      <x:c r="Y142" s="24" t="str">
        <x:f>IF(A142="","",IF(OR(EXACT(X142,"YES"),EXACT(X142,"NO")),"VALID","INVALID - QUALITY TOKEN"))</x:f>
      </x:c>
      <x:c r="Z142" s="18"/>
      <x:c r="AA142" s="18" t="str">
        <x:f>IF(A142="","",IF(AT142&lt;&gt;"VALID","NOT READY - ALTERNATIVES",IF(AO142=1,"DIRECT","")&amp;IF(AP142=1,IF(AO142=1,"; ","")&amp;"ADJACENT","")&amp;IF(AQ142=1,IF(SUM(AO142:AP142)&gt;0,"; ","")&amp;"SUBSTITUTE / SERVICE","")&amp;IF(AR142=1,IF(SUM(AO142:AQ142)&gt;0,"; ","")&amp;"INTERNAL BUILD","")&amp;IF(AS142=1,IF(SUM(AO142:AR142)&gt;0,"; ","")&amp;"STATUS QUO","")))</x:f>
      </x:c>
      <x:c r="AB142" s="18" t="str">
        <x:f>IF(A142="","",IF(AH142&lt;&gt;"VALID","NOT READY - CRITERIA",AC142&amp;"; "&amp;AD142&amp;"; "&amp;AE142&amp;IF(AF142&lt;&gt;"","; "&amp;AF142,"")&amp;IF(AG142&lt;&gt;"","; "&amp;AG142,"")))</x:f>
      </x:c>
      <x:c r="AC142" s="18"/>
      <x:c r="AD142" s="18"/>
      <x:c r="AE142" s="18"/>
      <x:c r="AF142" s="18"/>
      <x:c r="AG142" s="18"/>
      <x:c r="AH142" s="24" t="str">
        <x:f>IF(A142="","",IF(AND(AI142&gt;=3,AI142&lt;=5,AJ142&lt;&gt;"",AK142&lt;&gt;"",AL142&lt;&gt;"",S142=AI142,COUNTIF($AJ142:$AN142,AJ142)=1,COUNTIF($AJ142:$AN142,AK142)=1,COUNTIF($AJ142:$AN142,AL142)=1,IF(AM142="",TRUE,COUNTIF($AJ142:$AN142,AM142)=1),IF(AN142="",TRUE,COUNTIF($AJ142:$AN142,AN142)=1),COUNTIFS(CRITERIA!$B$6:$B$205,A142,CRITERIA!$M$6:$M$205,AJ142,CRITERIA!$G$6:$G$205,"YES",CRITERIA!$L$6:$L$205,"VALID")=1,COUNTIFS(CRITERIA!$B$6:$B$205,A142,CRITERIA!$M$6:$M$205,AK142,CRITERIA!$G$6:$G$205,"YES",CRITERIA!$L$6:$L$205,"VALID")=1,COUNTIFS(CRITERIA!$B$6:$B$205,A142,CRITERIA!$M$6:$M$205,AL142,CRITERIA!$G$6:$G$205,"YES",CRITERIA!$L$6:$L$205,"VALID")=1,IF(AM142="",TRUE,COUNTIFS(CRITERIA!$B$6:$B$205,A142,CRITERIA!$M$6:$M$205,AM142,CRITERIA!$G$6:$G$205,"YES",CRITERIA!$L$6:$L$205,"VALID")=1),IF(AN142="",TRUE,COUNTIFS(CRITERIA!$B$6:$B$205,A142,CRITERIA!$M$6:$M$205,AN142,CRITERIA!$G$6:$G$205,"YES",CRITERIA!$L$6:$L$205,"VALID")=1)),"VALID","INVALID - CRITERIA PARITY"))</x:f>
      </x:c>
      <x:c r="AI142" s="24" t="n">
        <x:f>IF(AC142&lt;&gt;"",1,0)+IF(AD142&lt;&gt;"",1,0)+IF(AE142&lt;&gt;"",1,0)+IF(AF142&lt;&gt;"",1,0)+IF(AG142&lt;&gt;"",1,0)</x:f>
        <x:v>0</x:v>
      </x:c>
      <x:c r="AJ142" s="24" t="str">
        <x:f>IF(AC142="","",UPPER(TRIM(AC142)))</x:f>
      </x:c>
      <x:c r="AK142" s="24" t="str">
        <x:f>IF(AD142="","",UPPER(TRIM(AD142)))</x:f>
      </x:c>
      <x:c r="AL142" s="24" t="str">
        <x:f>IF(AE142="","",UPPER(TRIM(AE142)))</x:f>
      </x:c>
      <x:c r="AM142" s="24" t="str">
        <x:f>IF(AF142="","",UPPER(TRIM(AF142)))</x:f>
      </x:c>
      <x:c r="AN142" s="24" t="str">
        <x:f>IF(AG142="","",UPPER(TRIM(AG142)))</x:f>
      </x:c>
      <x:c r="AO142" s="24" t="str">
        <x:f>IF(A142="","",IF(COUNTIFS(ALTERNATIVES!$B$6:$B$205,A142,ALTERNATIVES!$C$6:$C$205,"DIRECT",ALTERNATIVES!$H$6:$H$205,"VALID")&gt;0,1,0))</x:f>
      </x:c>
      <x:c r="AP142" s="24" t="str">
        <x:f>IF(A142="","",IF(COUNTIFS(ALTERNATIVES!$B$6:$B$205,A142,ALTERNATIVES!$C$6:$C$205,"ADJACENT",ALTERNATIVES!$H$6:$H$205,"VALID")&gt;0,1,0))</x:f>
      </x:c>
      <x:c r="AQ142" s="24" t="str">
        <x:f>IF(A142="","",IF(COUNTIFS(ALTERNATIVES!$B$6:$B$205,A142,ALTERNATIVES!$C$6:$C$205,"SUBSTITUTE / SERVICE",ALTERNATIVES!$H$6:$H$205,"VALID")&gt;0,1,0))</x:f>
      </x:c>
      <x:c r="AR142" s="24" t="str">
        <x:f>IF(A142="","",IF(COUNTIFS(ALTERNATIVES!$B$6:$B$205,A142,ALTERNATIVES!$C$6:$C$205,"INTERNAL BUILD",ALTERNATIVES!$H$6:$H$205,"VALID")&gt;0,1,0))</x:f>
      </x:c>
      <x:c r="AS142" s="24" t="str">
        <x:f>IF(A142="","",IF(COUNTIFS(ALTERNATIVES!$B$6:$B$205,A142,ALTERNATIVES!$C$6:$C$205,"STATUS QUO",ALTERNATIVES!$H$6:$H$205,"VALID")&gt;0,1,0))</x:f>
      </x:c>
      <x:c r="AT142" s="24" t="str">
        <x:f>IF(A142="","",IF(R142&gt;=2,"VALID","INVALID - ALTERNATIVE DIVERSITY"))</x:f>
      </x:c>
    </x:row>
    <x:row r="143">
      <x:c r="A143" s="18"/>
      <x:c r="B143" s="18"/>
      <x:c r="C143" s="32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24" t="str">
        <x:f>IF(A143="","",IF(COUNTIF($A$6:$A$205,A143)=1,"VALID","INVALID - DUPLICATE DECISION ID"))</x:f>
      </x:c>
      <x:c r="O143" s="24" t="str">
        <x:f>IF(A143="","",IF(AND(B143&lt;&gt;"",C143&lt;&gt;"",D143&lt;&gt;"",E143&lt;&gt;"",F143&lt;&gt;"",G143&lt;&gt;"",H143&lt;&gt;"",K143&lt;&gt;"",L143&lt;&gt;"",M143&lt;&gt;"",Z143&lt;&gt;"",AC143&lt;&gt;"",AD143&lt;&gt;"",AE143&lt;&gt;""),"VALID","INVALID - REQUIRED FIELD"))</x:f>
      </x:c>
      <x:c r="P143" s="24" t="str">
        <x:f>IF(A143="","",IF(AND(OR(EXACT(I143,"CURRENT ATTRIBUTABLE OBSERVED"),EXACT(I143,"CURRENT ATTRIBUTABLE MIXED"),EXACT(I143,"CUSTOM")),IF(EXACT(I143,"CUSTOM"),W143&lt;&gt;"",TRUE)),"VALID","INVALID - EVIDENCE TOKEN / CUSTOM RULE"))</x:f>
      </x:c>
      <x:c r="Q143" s="24" t="str">
        <x:f>IF(A143="","",IF(OR(EXACT(J143,"YES"),EXACT(J143,"UNCLEAR"),EXACT(J143,"NO")),"VALID","INVALID - ACTION TOKEN"))</x:f>
      </x:c>
      <x:c r="R143" s="24" t="str">
        <x:f>IF(A143="","",SUM(AO143:AS143))</x:f>
      </x:c>
      <x:c r="S143" s="24" t="str">
        <x:f>IF(A143="","",COUNTIFS(CRITERIA!$B$6:$B$205,A143,CRITERIA!$G$6:$G$205,"YES",CRITERIA!$L$6:$L$205,"VALID"))</x:f>
      </x:c>
      <x:c r="T143" s="24" t="str">
        <x:f>IF(A143="","",IF(Q143&lt;&gt;"VALID","REPAIR CANVAS",IF(EXACT(J143,"NO"),"STOP - RESEARCH NOT JUSTIFIED",IF(OR(N143&lt;&gt;"VALID",O143&lt;&gt;"VALID",P143&lt;&gt;"VALID",Y143&lt;&gt;"VALID",AH143&lt;&gt;"VALID",AT143&lt;&gt;"VALID",EXACT(J143,"UNCLEAR"),X143&lt;&gt;"YES"),"REPAIR CANVAS","READY TO RESEARCH"))))</x:f>
      </x:c>
      <x:c r="U143" s="24" t="str">
        <x:f>IF(A143="","",IF(T143="READY TO RESEARCH","Freeze this Decision Contract, then conduct the Evidence Audit.",IF(T143="STOP - RESEARCH NOT JUSTIFIED","State the real purpose of the work or reopen the decision before competitor research.","Repair the named controls before collecting competitor evidence.")))</x:f>
      </x:c>
      <x:c r="V143" s="24" t="str">
        <x:f>IF(A143="","",IF(T143="READY TO RESEARCH","Decision ID "&amp;A143&amp;". By "&amp;TEXT(C143,"yyyy-mm-dd")&amp;", "&amp;B143&amp;" will decide whether to "&amp;D143&amp;" for "&amp;E143&amp;", within "&amp;F143&amp;" and "&amp;G143&amp;". Permitted alternative universe: "&amp;AA143&amp;". Explicit exclusions: "&amp;H143&amp;". Material criteria: "&amp;AB143&amp;". Hard constraints: "&amp;Z143&amp;". Evidence threshold: "&amp;I143&amp;IF(EXACT(I143,"CUSTOM")," - "&amp;W143,"")&amp;". Evidence may change: "&amp;K143&amp;". Reopen if "&amp;L143&amp;".","NOT READY - complete or repair the governed canvas before handoff."))</x:f>
      </x:c>
      <x:c r="W143" s="18"/>
      <x:c r="X143" s="18"/>
      <x:c r="Y143" s="24" t="str">
        <x:f>IF(A143="","",IF(OR(EXACT(X143,"YES"),EXACT(X143,"NO")),"VALID","INVALID - QUALITY TOKEN"))</x:f>
      </x:c>
      <x:c r="Z143" s="18"/>
      <x:c r="AA143" s="18" t="str">
        <x:f>IF(A143="","",IF(AT143&lt;&gt;"VALID","NOT READY - ALTERNATIVES",IF(AO143=1,"DIRECT","")&amp;IF(AP143=1,IF(AO143=1,"; ","")&amp;"ADJACENT","")&amp;IF(AQ143=1,IF(SUM(AO143:AP143)&gt;0,"; ","")&amp;"SUBSTITUTE / SERVICE","")&amp;IF(AR143=1,IF(SUM(AO143:AQ143)&gt;0,"; ","")&amp;"INTERNAL BUILD","")&amp;IF(AS143=1,IF(SUM(AO143:AR143)&gt;0,"; ","")&amp;"STATUS QUO","")))</x:f>
      </x:c>
      <x:c r="AB143" s="18" t="str">
        <x:f>IF(A143="","",IF(AH143&lt;&gt;"VALID","NOT READY - CRITERIA",AC143&amp;"; "&amp;AD143&amp;"; "&amp;AE143&amp;IF(AF143&lt;&gt;"","; "&amp;AF143,"")&amp;IF(AG143&lt;&gt;"","; "&amp;AG143,"")))</x:f>
      </x:c>
      <x:c r="AC143" s="18"/>
      <x:c r="AD143" s="18"/>
      <x:c r="AE143" s="18"/>
      <x:c r="AF143" s="18"/>
      <x:c r="AG143" s="18"/>
      <x:c r="AH143" s="24" t="str">
        <x:f>IF(A143="","",IF(AND(AI143&gt;=3,AI143&lt;=5,AJ143&lt;&gt;"",AK143&lt;&gt;"",AL143&lt;&gt;"",S143=AI143,COUNTIF($AJ143:$AN143,AJ143)=1,COUNTIF($AJ143:$AN143,AK143)=1,COUNTIF($AJ143:$AN143,AL143)=1,IF(AM143="",TRUE,COUNTIF($AJ143:$AN143,AM143)=1),IF(AN143="",TRUE,COUNTIF($AJ143:$AN143,AN143)=1),COUNTIFS(CRITERIA!$B$6:$B$205,A143,CRITERIA!$M$6:$M$205,AJ143,CRITERIA!$G$6:$G$205,"YES",CRITERIA!$L$6:$L$205,"VALID")=1,COUNTIFS(CRITERIA!$B$6:$B$205,A143,CRITERIA!$M$6:$M$205,AK143,CRITERIA!$G$6:$G$205,"YES",CRITERIA!$L$6:$L$205,"VALID")=1,COUNTIFS(CRITERIA!$B$6:$B$205,A143,CRITERIA!$M$6:$M$205,AL143,CRITERIA!$G$6:$G$205,"YES",CRITERIA!$L$6:$L$205,"VALID")=1,IF(AM143="",TRUE,COUNTIFS(CRITERIA!$B$6:$B$205,A143,CRITERIA!$M$6:$M$205,AM143,CRITERIA!$G$6:$G$205,"YES",CRITERIA!$L$6:$L$205,"VALID")=1),IF(AN143="",TRUE,COUNTIFS(CRITERIA!$B$6:$B$205,A143,CRITERIA!$M$6:$M$205,AN143,CRITERIA!$G$6:$G$205,"YES",CRITERIA!$L$6:$L$205,"VALID")=1)),"VALID","INVALID - CRITERIA PARITY"))</x:f>
      </x:c>
      <x:c r="AI143" s="24" t="n">
        <x:f>IF(AC143&lt;&gt;"",1,0)+IF(AD143&lt;&gt;"",1,0)+IF(AE143&lt;&gt;"",1,0)+IF(AF143&lt;&gt;"",1,0)+IF(AG143&lt;&gt;"",1,0)</x:f>
        <x:v>0</x:v>
      </x:c>
      <x:c r="AJ143" s="24" t="str">
        <x:f>IF(AC143="","",UPPER(TRIM(AC143)))</x:f>
      </x:c>
      <x:c r="AK143" s="24" t="str">
        <x:f>IF(AD143="","",UPPER(TRIM(AD143)))</x:f>
      </x:c>
      <x:c r="AL143" s="24" t="str">
        <x:f>IF(AE143="","",UPPER(TRIM(AE143)))</x:f>
      </x:c>
      <x:c r="AM143" s="24" t="str">
        <x:f>IF(AF143="","",UPPER(TRIM(AF143)))</x:f>
      </x:c>
      <x:c r="AN143" s="24" t="str">
        <x:f>IF(AG143="","",UPPER(TRIM(AG143)))</x:f>
      </x:c>
      <x:c r="AO143" s="24" t="str">
        <x:f>IF(A143="","",IF(COUNTIFS(ALTERNATIVES!$B$6:$B$205,A143,ALTERNATIVES!$C$6:$C$205,"DIRECT",ALTERNATIVES!$H$6:$H$205,"VALID")&gt;0,1,0))</x:f>
      </x:c>
      <x:c r="AP143" s="24" t="str">
        <x:f>IF(A143="","",IF(COUNTIFS(ALTERNATIVES!$B$6:$B$205,A143,ALTERNATIVES!$C$6:$C$205,"ADJACENT",ALTERNATIVES!$H$6:$H$205,"VALID")&gt;0,1,0))</x:f>
      </x:c>
      <x:c r="AQ143" s="24" t="str">
        <x:f>IF(A143="","",IF(COUNTIFS(ALTERNATIVES!$B$6:$B$205,A143,ALTERNATIVES!$C$6:$C$205,"SUBSTITUTE / SERVICE",ALTERNATIVES!$H$6:$H$205,"VALID")&gt;0,1,0))</x:f>
      </x:c>
      <x:c r="AR143" s="24" t="str">
        <x:f>IF(A143="","",IF(COUNTIFS(ALTERNATIVES!$B$6:$B$205,A143,ALTERNATIVES!$C$6:$C$205,"INTERNAL BUILD",ALTERNATIVES!$H$6:$H$205,"VALID")&gt;0,1,0))</x:f>
      </x:c>
      <x:c r="AS143" s="24" t="str">
        <x:f>IF(A143="","",IF(COUNTIFS(ALTERNATIVES!$B$6:$B$205,A143,ALTERNATIVES!$C$6:$C$205,"STATUS QUO",ALTERNATIVES!$H$6:$H$205,"VALID")&gt;0,1,0))</x:f>
      </x:c>
      <x:c r="AT143" s="24" t="str">
        <x:f>IF(A143="","",IF(R143&gt;=2,"VALID","INVALID - ALTERNATIVE DIVERSITY"))</x:f>
      </x:c>
    </x:row>
    <x:row r="144">
      <x:c r="A144" s="18"/>
      <x:c r="B144" s="18"/>
      <x:c r="C144" s="32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24" t="str">
        <x:f>IF(A144="","",IF(COUNTIF($A$6:$A$205,A144)=1,"VALID","INVALID - DUPLICATE DECISION ID"))</x:f>
      </x:c>
      <x:c r="O144" s="24" t="str">
        <x:f>IF(A144="","",IF(AND(B144&lt;&gt;"",C144&lt;&gt;"",D144&lt;&gt;"",E144&lt;&gt;"",F144&lt;&gt;"",G144&lt;&gt;"",H144&lt;&gt;"",K144&lt;&gt;"",L144&lt;&gt;"",M144&lt;&gt;"",Z144&lt;&gt;"",AC144&lt;&gt;"",AD144&lt;&gt;"",AE144&lt;&gt;""),"VALID","INVALID - REQUIRED FIELD"))</x:f>
      </x:c>
      <x:c r="P144" s="24" t="str">
        <x:f>IF(A144="","",IF(AND(OR(EXACT(I144,"CURRENT ATTRIBUTABLE OBSERVED"),EXACT(I144,"CURRENT ATTRIBUTABLE MIXED"),EXACT(I144,"CUSTOM")),IF(EXACT(I144,"CUSTOM"),W144&lt;&gt;"",TRUE)),"VALID","INVALID - EVIDENCE TOKEN / CUSTOM RULE"))</x:f>
      </x:c>
      <x:c r="Q144" s="24" t="str">
        <x:f>IF(A144="","",IF(OR(EXACT(J144,"YES"),EXACT(J144,"UNCLEAR"),EXACT(J144,"NO")),"VALID","INVALID - ACTION TOKEN"))</x:f>
      </x:c>
      <x:c r="R144" s="24" t="str">
        <x:f>IF(A144="","",SUM(AO144:AS144))</x:f>
      </x:c>
      <x:c r="S144" s="24" t="str">
        <x:f>IF(A144="","",COUNTIFS(CRITERIA!$B$6:$B$205,A144,CRITERIA!$G$6:$G$205,"YES",CRITERIA!$L$6:$L$205,"VALID"))</x:f>
      </x:c>
      <x:c r="T144" s="24" t="str">
        <x:f>IF(A144="","",IF(Q144&lt;&gt;"VALID","REPAIR CANVAS",IF(EXACT(J144,"NO"),"STOP - RESEARCH NOT JUSTIFIED",IF(OR(N144&lt;&gt;"VALID",O144&lt;&gt;"VALID",P144&lt;&gt;"VALID",Y144&lt;&gt;"VALID",AH144&lt;&gt;"VALID",AT144&lt;&gt;"VALID",EXACT(J144,"UNCLEAR"),X144&lt;&gt;"YES"),"REPAIR CANVAS","READY TO RESEARCH"))))</x:f>
      </x:c>
      <x:c r="U144" s="24" t="str">
        <x:f>IF(A144="","",IF(T144="READY TO RESEARCH","Freeze this Decision Contract, then conduct the Evidence Audit.",IF(T144="STOP - RESEARCH NOT JUSTIFIED","State the real purpose of the work or reopen the decision before competitor research.","Repair the named controls before collecting competitor evidence.")))</x:f>
      </x:c>
      <x:c r="V144" s="24" t="str">
        <x:f>IF(A144="","",IF(T144="READY TO RESEARCH","Decision ID "&amp;A144&amp;". By "&amp;TEXT(C144,"yyyy-mm-dd")&amp;", "&amp;B144&amp;" will decide whether to "&amp;D144&amp;" for "&amp;E144&amp;", within "&amp;F144&amp;" and "&amp;G144&amp;". Permitted alternative universe: "&amp;AA144&amp;". Explicit exclusions: "&amp;H144&amp;". Material criteria: "&amp;AB144&amp;". Hard constraints: "&amp;Z144&amp;". Evidence threshold: "&amp;I144&amp;IF(EXACT(I144,"CUSTOM")," - "&amp;W144,"")&amp;". Evidence may change: "&amp;K144&amp;". Reopen if "&amp;L144&amp;".","NOT READY - complete or repair the governed canvas before handoff."))</x:f>
      </x:c>
      <x:c r="W144" s="18"/>
      <x:c r="X144" s="18"/>
      <x:c r="Y144" s="24" t="str">
        <x:f>IF(A144="","",IF(OR(EXACT(X144,"YES"),EXACT(X144,"NO")),"VALID","INVALID - QUALITY TOKEN"))</x:f>
      </x:c>
      <x:c r="Z144" s="18"/>
      <x:c r="AA144" s="18" t="str">
        <x:f>IF(A144="","",IF(AT144&lt;&gt;"VALID","NOT READY - ALTERNATIVES",IF(AO144=1,"DIRECT","")&amp;IF(AP144=1,IF(AO144=1,"; ","")&amp;"ADJACENT","")&amp;IF(AQ144=1,IF(SUM(AO144:AP144)&gt;0,"; ","")&amp;"SUBSTITUTE / SERVICE","")&amp;IF(AR144=1,IF(SUM(AO144:AQ144)&gt;0,"; ","")&amp;"INTERNAL BUILD","")&amp;IF(AS144=1,IF(SUM(AO144:AR144)&gt;0,"; ","")&amp;"STATUS QUO","")))</x:f>
      </x:c>
      <x:c r="AB144" s="18" t="str">
        <x:f>IF(A144="","",IF(AH144&lt;&gt;"VALID","NOT READY - CRITERIA",AC144&amp;"; "&amp;AD144&amp;"; "&amp;AE144&amp;IF(AF144&lt;&gt;"","; "&amp;AF144,"")&amp;IF(AG144&lt;&gt;"","; "&amp;AG144,"")))</x:f>
      </x:c>
      <x:c r="AC144" s="18"/>
      <x:c r="AD144" s="18"/>
      <x:c r="AE144" s="18"/>
      <x:c r="AF144" s="18"/>
      <x:c r="AG144" s="18"/>
      <x:c r="AH144" s="24" t="str">
        <x:f>IF(A144="","",IF(AND(AI144&gt;=3,AI144&lt;=5,AJ144&lt;&gt;"",AK144&lt;&gt;"",AL144&lt;&gt;"",S144=AI144,COUNTIF($AJ144:$AN144,AJ144)=1,COUNTIF($AJ144:$AN144,AK144)=1,COUNTIF($AJ144:$AN144,AL144)=1,IF(AM144="",TRUE,COUNTIF($AJ144:$AN144,AM144)=1),IF(AN144="",TRUE,COUNTIF($AJ144:$AN144,AN144)=1),COUNTIFS(CRITERIA!$B$6:$B$205,A144,CRITERIA!$M$6:$M$205,AJ144,CRITERIA!$G$6:$G$205,"YES",CRITERIA!$L$6:$L$205,"VALID")=1,COUNTIFS(CRITERIA!$B$6:$B$205,A144,CRITERIA!$M$6:$M$205,AK144,CRITERIA!$G$6:$G$205,"YES",CRITERIA!$L$6:$L$205,"VALID")=1,COUNTIFS(CRITERIA!$B$6:$B$205,A144,CRITERIA!$M$6:$M$205,AL144,CRITERIA!$G$6:$G$205,"YES",CRITERIA!$L$6:$L$205,"VALID")=1,IF(AM144="",TRUE,COUNTIFS(CRITERIA!$B$6:$B$205,A144,CRITERIA!$M$6:$M$205,AM144,CRITERIA!$G$6:$G$205,"YES",CRITERIA!$L$6:$L$205,"VALID")=1),IF(AN144="",TRUE,COUNTIFS(CRITERIA!$B$6:$B$205,A144,CRITERIA!$M$6:$M$205,AN144,CRITERIA!$G$6:$G$205,"YES",CRITERIA!$L$6:$L$205,"VALID")=1)),"VALID","INVALID - CRITERIA PARITY"))</x:f>
      </x:c>
      <x:c r="AI144" s="24" t="n">
        <x:f>IF(AC144&lt;&gt;"",1,0)+IF(AD144&lt;&gt;"",1,0)+IF(AE144&lt;&gt;"",1,0)+IF(AF144&lt;&gt;"",1,0)+IF(AG144&lt;&gt;"",1,0)</x:f>
        <x:v>0</x:v>
      </x:c>
      <x:c r="AJ144" s="24" t="str">
        <x:f>IF(AC144="","",UPPER(TRIM(AC144)))</x:f>
      </x:c>
      <x:c r="AK144" s="24" t="str">
        <x:f>IF(AD144="","",UPPER(TRIM(AD144)))</x:f>
      </x:c>
      <x:c r="AL144" s="24" t="str">
        <x:f>IF(AE144="","",UPPER(TRIM(AE144)))</x:f>
      </x:c>
      <x:c r="AM144" s="24" t="str">
        <x:f>IF(AF144="","",UPPER(TRIM(AF144)))</x:f>
      </x:c>
      <x:c r="AN144" s="24" t="str">
        <x:f>IF(AG144="","",UPPER(TRIM(AG144)))</x:f>
      </x:c>
      <x:c r="AO144" s="24" t="str">
        <x:f>IF(A144="","",IF(COUNTIFS(ALTERNATIVES!$B$6:$B$205,A144,ALTERNATIVES!$C$6:$C$205,"DIRECT",ALTERNATIVES!$H$6:$H$205,"VALID")&gt;0,1,0))</x:f>
      </x:c>
      <x:c r="AP144" s="24" t="str">
        <x:f>IF(A144="","",IF(COUNTIFS(ALTERNATIVES!$B$6:$B$205,A144,ALTERNATIVES!$C$6:$C$205,"ADJACENT",ALTERNATIVES!$H$6:$H$205,"VALID")&gt;0,1,0))</x:f>
      </x:c>
      <x:c r="AQ144" s="24" t="str">
        <x:f>IF(A144="","",IF(COUNTIFS(ALTERNATIVES!$B$6:$B$205,A144,ALTERNATIVES!$C$6:$C$205,"SUBSTITUTE / SERVICE",ALTERNATIVES!$H$6:$H$205,"VALID")&gt;0,1,0))</x:f>
      </x:c>
      <x:c r="AR144" s="24" t="str">
        <x:f>IF(A144="","",IF(COUNTIFS(ALTERNATIVES!$B$6:$B$205,A144,ALTERNATIVES!$C$6:$C$205,"INTERNAL BUILD",ALTERNATIVES!$H$6:$H$205,"VALID")&gt;0,1,0))</x:f>
      </x:c>
      <x:c r="AS144" s="24" t="str">
        <x:f>IF(A144="","",IF(COUNTIFS(ALTERNATIVES!$B$6:$B$205,A144,ALTERNATIVES!$C$6:$C$205,"STATUS QUO",ALTERNATIVES!$H$6:$H$205,"VALID")&gt;0,1,0))</x:f>
      </x:c>
      <x:c r="AT144" s="24" t="str">
        <x:f>IF(A144="","",IF(R144&gt;=2,"VALID","INVALID - ALTERNATIVE DIVERSITY"))</x:f>
      </x:c>
    </x:row>
    <x:row r="145">
      <x:c r="A145" s="18"/>
      <x:c r="B145" s="18"/>
      <x:c r="C145" s="32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24" t="str">
        <x:f>IF(A145="","",IF(COUNTIF($A$6:$A$205,A145)=1,"VALID","INVALID - DUPLICATE DECISION ID"))</x:f>
      </x:c>
      <x:c r="O145" s="24" t="str">
        <x:f>IF(A145="","",IF(AND(B145&lt;&gt;"",C145&lt;&gt;"",D145&lt;&gt;"",E145&lt;&gt;"",F145&lt;&gt;"",G145&lt;&gt;"",H145&lt;&gt;"",K145&lt;&gt;"",L145&lt;&gt;"",M145&lt;&gt;"",Z145&lt;&gt;"",AC145&lt;&gt;"",AD145&lt;&gt;"",AE145&lt;&gt;""),"VALID","INVALID - REQUIRED FIELD"))</x:f>
      </x:c>
      <x:c r="P145" s="24" t="str">
        <x:f>IF(A145="","",IF(AND(OR(EXACT(I145,"CURRENT ATTRIBUTABLE OBSERVED"),EXACT(I145,"CURRENT ATTRIBUTABLE MIXED"),EXACT(I145,"CUSTOM")),IF(EXACT(I145,"CUSTOM"),W145&lt;&gt;"",TRUE)),"VALID","INVALID - EVIDENCE TOKEN / CUSTOM RULE"))</x:f>
      </x:c>
      <x:c r="Q145" s="24" t="str">
        <x:f>IF(A145="","",IF(OR(EXACT(J145,"YES"),EXACT(J145,"UNCLEAR"),EXACT(J145,"NO")),"VALID","INVALID - ACTION TOKEN"))</x:f>
      </x:c>
      <x:c r="R145" s="24" t="str">
        <x:f>IF(A145="","",SUM(AO145:AS145))</x:f>
      </x:c>
      <x:c r="S145" s="24" t="str">
        <x:f>IF(A145="","",COUNTIFS(CRITERIA!$B$6:$B$205,A145,CRITERIA!$G$6:$G$205,"YES",CRITERIA!$L$6:$L$205,"VALID"))</x:f>
      </x:c>
      <x:c r="T145" s="24" t="str">
        <x:f>IF(A145="","",IF(Q145&lt;&gt;"VALID","REPAIR CANVAS",IF(EXACT(J145,"NO"),"STOP - RESEARCH NOT JUSTIFIED",IF(OR(N145&lt;&gt;"VALID",O145&lt;&gt;"VALID",P145&lt;&gt;"VALID",Y145&lt;&gt;"VALID",AH145&lt;&gt;"VALID",AT145&lt;&gt;"VALID",EXACT(J145,"UNCLEAR"),X145&lt;&gt;"YES"),"REPAIR CANVAS","READY TO RESEARCH"))))</x:f>
      </x:c>
      <x:c r="U145" s="24" t="str">
        <x:f>IF(A145="","",IF(T145="READY TO RESEARCH","Freeze this Decision Contract, then conduct the Evidence Audit.",IF(T145="STOP - RESEARCH NOT JUSTIFIED","State the real purpose of the work or reopen the decision before competitor research.","Repair the named controls before collecting competitor evidence.")))</x:f>
      </x:c>
      <x:c r="V145" s="24" t="str">
        <x:f>IF(A145="","",IF(T145="READY TO RESEARCH","Decision ID "&amp;A145&amp;". By "&amp;TEXT(C145,"yyyy-mm-dd")&amp;", "&amp;B145&amp;" will decide whether to "&amp;D145&amp;" for "&amp;E145&amp;", within "&amp;F145&amp;" and "&amp;G145&amp;". Permitted alternative universe: "&amp;AA145&amp;". Explicit exclusions: "&amp;H145&amp;". Material criteria: "&amp;AB145&amp;". Hard constraints: "&amp;Z145&amp;". Evidence threshold: "&amp;I145&amp;IF(EXACT(I145,"CUSTOM")," - "&amp;W145,"")&amp;". Evidence may change: "&amp;K145&amp;". Reopen if "&amp;L145&amp;".","NOT READY - complete or repair the governed canvas before handoff."))</x:f>
      </x:c>
      <x:c r="W145" s="18"/>
      <x:c r="X145" s="18"/>
      <x:c r="Y145" s="24" t="str">
        <x:f>IF(A145="","",IF(OR(EXACT(X145,"YES"),EXACT(X145,"NO")),"VALID","INVALID - QUALITY TOKEN"))</x:f>
      </x:c>
      <x:c r="Z145" s="18"/>
      <x:c r="AA145" s="18" t="str">
        <x:f>IF(A145="","",IF(AT145&lt;&gt;"VALID","NOT READY - ALTERNATIVES",IF(AO145=1,"DIRECT","")&amp;IF(AP145=1,IF(AO145=1,"; ","")&amp;"ADJACENT","")&amp;IF(AQ145=1,IF(SUM(AO145:AP145)&gt;0,"; ","")&amp;"SUBSTITUTE / SERVICE","")&amp;IF(AR145=1,IF(SUM(AO145:AQ145)&gt;0,"; ","")&amp;"INTERNAL BUILD","")&amp;IF(AS145=1,IF(SUM(AO145:AR145)&gt;0,"; ","")&amp;"STATUS QUO","")))</x:f>
      </x:c>
      <x:c r="AB145" s="18" t="str">
        <x:f>IF(A145="","",IF(AH145&lt;&gt;"VALID","NOT READY - CRITERIA",AC145&amp;"; "&amp;AD145&amp;"; "&amp;AE145&amp;IF(AF145&lt;&gt;"","; "&amp;AF145,"")&amp;IF(AG145&lt;&gt;"","; "&amp;AG145,"")))</x:f>
      </x:c>
      <x:c r="AC145" s="18"/>
      <x:c r="AD145" s="18"/>
      <x:c r="AE145" s="18"/>
      <x:c r="AF145" s="18"/>
      <x:c r="AG145" s="18"/>
      <x:c r="AH145" s="24" t="str">
        <x:f>IF(A145="","",IF(AND(AI145&gt;=3,AI145&lt;=5,AJ145&lt;&gt;"",AK145&lt;&gt;"",AL145&lt;&gt;"",S145=AI145,COUNTIF($AJ145:$AN145,AJ145)=1,COUNTIF($AJ145:$AN145,AK145)=1,COUNTIF($AJ145:$AN145,AL145)=1,IF(AM145="",TRUE,COUNTIF($AJ145:$AN145,AM145)=1),IF(AN145="",TRUE,COUNTIF($AJ145:$AN145,AN145)=1),COUNTIFS(CRITERIA!$B$6:$B$205,A145,CRITERIA!$M$6:$M$205,AJ145,CRITERIA!$G$6:$G$205,"YES",CRITERIA!$L$6:$L$205,"VALID")=1,COUNTIFS(CRITERIA!$B$6:$B$205,A145,CRITERIA!$M$6:$M$205,AK145,CRITERIA!$G$6:$G$205,"YES",CRITERIA!$L$6:$L$205,"VALID")=1,COUNTIFS(CRITERIA!$B$6:$B$205,A145,CRITERIA!$M$6:$M$205,AL145,CRITERIA!$G$6:$G$205,"YES",CRITERIA!$L$6:$L$205,"VALID")=1,IF(AM145="",TRUE,COUNTIFS(CRITERIA!$B$6:$B$205,A145,CRITERIA!$M$6:$M$205,AM145,CRITERIA!$G$6:$G$205,"YES",CRITERIA!$L$6:$L$205,"VALID")=1),IF(AN145="",TRUE,COUNTIFS(CRITERIA!$B$6:$B$205,A145,CRITERIA!$M$6:$M$205,AN145,CRITERIA!$G$6:$G$205,"YES",CRITERIA!$L$6:$L$205,"VALID")=1)),"VALID","INVALID - CRITERIA PARITY"))</x:f>
      </x:c>
      <x:c r="AI145" s="24" t="n">
        <x:f>IF(AC145&lt;&gt;"",1,0)+IF(AD145&lt;&gt;"",1,0)+IF(AE145&lt;&gt;"",1,0)+IF(AF145&lt;&gt;"",1,0)+IF(AG145&lt;&gt;"",1,0)</x:f>
        <x:v>0</x:v>
      </x:c>
      <x:c r="AJ145" s="24" t="str">
        <x:f>IF(AC145="","",UPPER(TRIM(AC145)))</x:f>
      </x:c>
      <x:c r="AK145" s="24" t="str">
        <x:f>IF(AD145="","",UPPER(TRIM(AD145)))</x:f>
      </x:c>
      <x:c r="AL145" s="24" t="str">
        <x:f>IF(AE145="","",UPPER(TRIM(AE145)))</x:f>
      </x:c>
      <x:c r="AM145" s="24" t="str">
        <x:f>IF(AF145="","",UPPER(TRIM(AF145)))</x:f>
      </x:c>
      <x:c r="AN145" s="24" t="str">
        <x:f>IF(AG145="","",UPPER(TRIM(AG145)))</x:f>
      </x:c>
      <x:c r="AO145" s="24" t="str">
        <x:f>IF(A145="","",IF(COUNTIFS(ALTERNATIVES!$B$6:$B$205,A145,ALTERNATIVES!$C$6:$C$205,"DIRECT",ALTERNATIVES!$H$6:$H$205,"VALID")&gt;0,1,0))</x:f>
      </x:c>
      <x:c r="AP145" s="24" t="str">
        <x:f>IF(A145="","",IF(COUNTIFS(ALTERNATIVES!$B$6:$B$205,A145,ALTERNATIVES!$C$6:$C$205,"ADJACENT",ALTERNATIVES!$H$6:$H$205,"VALID")&gt;0,1,0))</x:f>
      </x:c>
      <x:c r="AQ145" s="24" t="str">
        <x:f>IF(A145="","",IF(COUNTIFS(ALTERNATIVES!$B$6:$B$205,A145,ALTERNATIVES!$C$6:$C$205,"SUBSTITUTE / SERVICE",ALTERNATIVES!$H$6:$H$205,"VALID")&gt;0,1,0))</x:f>
      </x:c>
      <x:c r="AR145" s="24" t="str">
        <x:f>IF(A145="","",IF(COUNTIFS(ALTERNATIVES!$B$6:$B$205,A145,ALTERNATIVES!$C$6:$C$205,"INTERNAL BUILD",ALTERNATIVES!$H$6:$H$205,"VALID")&gt;0,1,0))</x:f>
      </x:c>
      <x:c r="AS145" s="24" t="str">
        <x:f>IF(A145="","",IF(COUNTIFS(ALTERNATIVES!$B$6:$B$205,A145,ALTERNATIVES!$C$6:$C$205,"STATUS QUO",ALTERNATIVES!$H$6:$H$205,"VALID")&gt;0,1,0))</x:f>
      </x:c>
      <x:c r="AT145" s="24" t="str">
        <x:f>IF(A145="","",IF(R145&gt;=2,"VALID","INVALID - ALTERNATIVE DIVERSITY"))</x:f>
      </x:c>
    </x:row>
    <x:row r="146">
      <x:c r="A146" s="18"/>
      <x:c r="B146" s="18"/>
      <x:c r="C146" s="32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24" t="str">
        <x:f>IF(A146="","",IF(COUNTIF($A$6:$A$205,A146)=1,"VALID","INVALID - DUPLICATE DECISION ID"))</x:f>
      </x:c>
      <x:c r="O146" s="24" t="str">
        <x:f>IF(A146="","",IF(AND(B146&lt;&gt;"",C146&lt;&gt;"",D146&lt;&gt;"",E146&lt;&gt;"",F146&lt;&gt;"",G146&lt;&gt;"",H146&lt;&gt;"",K146&lt;&gt;"",L146&lt;&gt;"",M146&lt;&gt;"",Z146&lt;&gt;"",AC146&lt;&gt;"",AD146&lt;&gt;"",AE146&lt;&gt;""),"VALID","INVALID - REQUIRED FIELD"))</x:f>
      </x:c>
      <x:c r="P146" s="24" t="str">
        <x:f>IF(A146="","",IF(AND(OR(EXACT(I146,"CURRENT ATTRIBUTABLE OBSERVED"),EXACT(I146,"CURRENT ATTRIBUTABLE MIXED"),EXACT(I146,"CUSTOM")),IF(EXACT(I146,"CUSTOM"),W146&lt;&gt;"",TRUE)),"VALID","INVALID - EVIDENCE TOKEN / CUSTOM RULE"))</x:f>
      </x:c>
      <x:c r="Q146" s="24" t="str">
        <x:f>IF(A146="","",IF(OR(EXACT(J146,"YES"),EXACT(J146,"UNCLEAR"),EXACT(J146,"NO")),"VALID","INVALID - ACTION TOKEN"))</x:f>
      </x:c>
      <x:c r="R146" s="24" t="str">
        <x:f>IF(A146="","",SUM(AO146:AS146))</x:f>
      </x:c>
      <x:c r="S146" s="24" t="str">
        <x:f>IF(A146="","",COUNTIFS(CRITERIA!$B$6:$B$205,A146,CRITERIA!$G$6:$G$205,"YES",CRITERIA!$L$6:$L$205,"VALID"))</x:f>
      </x:c>
      <x:c r="T146" s="24" t="str">
        <x:f>IF(A146="","",IF(Q146&lt;&gt;"VALID","REPAIR CANVAS",IF(EXACT(J146,"NO"),"STOP - RESEARCH NOT JUSTIFIED",IF(OR(N146&lt;&gt;"VALID",O146&lt;&gt;"VALID",P146&lt;&gt;"VALID",Y146&lt;&gt;"VALID",AH146&lt;&gt;"VALID",AT146&lt;&gt;"VALID",EXACT(J146,"UNCLEAR"),X146&lt;&gt;"YES"),"REPAIR CANVAS","READY TO RESEARCH"))))</x:f>
      </x:c>
      <x:c r="U146" s="24" t="str">
        <x:f>IF(A146="","",IF(T146="READY TO RESEARCH","Freeze this Decision Contract, then conduct the Evidence Audit.",IF(T146="STOP - RESEARCH NOT JUSTIFIED","State the real purpose of the work or reopen the decision before competitor research.","Repair the named controls before collecting competitor evidence.")))</x:f>
      </x:c>
      <x:c r="V146" s="24" t="str">
        <x:f>IF(A146="","",IF(T146="READY TO RESEARCH","Decision ID "&amp;A146&amp;". By "&amp;TEXT(C146,"yyyy-mm-dd")&amp;", "&amp;B146&amp;" will decide whether to "&amp;D146&amp;" for "&amp;E146&amp;", within "&amp;F146&amp;" and "&amp;G146&amp;". Permitted alternative universe: "&amp;AA146&amp;". Explicit exclusions: "&amp;H146&amp;". Material criteria: "&amp;AB146&amp;". Hard constraints: "&amp;Z146&amp;". Evidence threshold: "&amp;I146&amp;IF(EXACT(I146,"CUSTOM")," - "&amp;W146,"")&amp;". Evidence may change: "&amp;K146&amp;". Reopen if "&amp;L146&amp;".","NOT READY - complete or repair the governed canvas before handoff."))</x:f>
      </x:c>
      <x:c r="W146" s="18"/>
      <x:c r="X146" s="18"/>
      <x:c r="Y146" s="24" t="str">
        <x:f>IF(A146="","",IF(OR(EXACT(X146,"YES"),EXACT(X146,"NO")),"VALID","INVALID - QUALITY TOKEN"))</x:f>
      </x:c>
      <x:c r="Z146" s="18"/>
      <x:c r="AA146" s="18" t="str">
        <x:f>IF(A146="","",IF(AT146&lt;&gt;"VALID","NOT READY - ALTERNATIVES",IF(AO146=1,"DIRECT","")&amp;IF(AP146=1,IF(AO146=1,"; ","")&amp;"ADJACENT","")&amp;IF(AQ146=1,IF(SUM(AO146:AP146)&gt;0,"; ","")&amp;"SUBSTITUTE / SERVICE","")&amp;IF(AR146=1,IF(SUM(AO146:AQ146)&gt;0,"; ","")&amp;"INTERNAL BUILD","")&amp;IF(AS146=1,IF(SUM(AO146:AR146)&gt;0,"; ","")&amp;"STATUS QUO","")))</x:f>
      </x:c>
      <x:c r="AB146" s="18" t="str">
        <x:f>IF(A146="","",IF(AH146&lt;&gt;"VALID","NOT READY - CRITERIA",AC146&amp;"; "&amp;AD146&amp;"; "&amp;AE146&amp;IF(AF146&lt;&gt;"","; "&amp;AF146,"")&amp;IF(AG146&lt;&gt;"","; "&amp;AG146,"")))</x:f>
      </x:c>
      <x:c r="AC146" s="18"/>
      <x:c r="AD146" s="18"/>
      <x:c r="AE146" s="18"/>
      <x:c r="AF146" s="18"/>
      <x:c r="AG146" s="18"/>
      <x:c r="AH146" s="24" t="str">
        <x:f>IF(A146="","",IF(AND(AI146&gt;=3,AI146&lt;=5,AJ146&lt;&gt;"",AK146&lt;&gt;"",AL146&lt;&gt;"",S146=AI146,COUNTIF($AJ146:$AN146,AJ146)=1,COUNTIF($AJ146:$AN146,AK146)=1,COUNTIF($AJ146:$AN146,AL146)=1,IF(AM146="",TRUE,COUNTIF($AJ146:$AN146,AM146)=1),IF(AN146="",TRUE,COUNTIF($AJ146:$AN146,AN146)=1),COUNTIFS(CRITERIA!$B$6:$B$205,A146,CRITERIA!$M$6:$M$205,AJ146,CRITERIA!$G$6:$G$205,"YES",CRITERIA!$L$6:$L$205,"VALID")=1,COUNTIFS(CRITERIA!$B$6:$B$205,A146,CRITERIA!$M$6:$M$205,AK146,CRITERIA!$G$6:$G$205,"YES",CRITERIA!$L$6:$L$205,"VALID")=1,COUNTIFS(CRITERIA!$B$6:$B$205,A146,CRITERIA!$M$6:$M$205,AL146,CRITERIA!$G$6:$G$205,"YES",CRITERIA!$L$6:$L$205,"VALID")=1,IF(AM146="",TRUE,COUNTIFS(CRITERIA!$B$6:$B$205,A146,CRITERIA!$M$6:$M$205,AM146,CRITERIA!$G$6:$G$205,"YES",CRITERIA!$L$6:$L$205,"VALID")=1),IF(AN146="",TRUE,COUNTIFS(CRITERIA!$B$6:$B$205,A146,CRITERIA!$M$6:$M$205,AN146,CRITERIA!$G$6:$G$205,"YES",CRITERIA!$L$6:$L$205,"VALID")=1)),"VALID","INVALID - CRITERIA PARITY"))</x:f>
      </x:c>
      <x:c r="AI146" s="24" t="n">
        <x:f>IF(AC146&lt;&gt;"",1,0)+IF(AD146&lt;&gt;"",1,0)+IF(AE146&lt;&gt;"",1,0)+IF(AF146&lt;&gt;"",1,0)+IF(AG146&lt;&gt;"",1,0)</x:f>
        <x:v>0</x:v>
      </x:c>
      <x:c r="AJ146" s="24" t="str">
        <x:f>IF(AC146="","",UPPER(TRIM(AC146)))</x:f>
      </x:c>
      <x:c r="AK146" s="24" t="str">
        <x:f>IF(AD146="","",UPPER(TRIM(AD146)))</x:f>
      </x:c>
      <x:c r="AL146" s="24" t="str">
        <x:f>IF(AE146="","",UPPER(TRIM(AE146)))</x:f>
      </x:c>
      <x:c r="AM146" s="24" t="str">
        <x:f>IF(AF146="","",UPPER(TRIM(AF146)))</x:f>
      </x:c>
      <x:c r="AN146" s="24" t="str">
        <x:f>IF(AG146="","",UPPER(TRIM(AG146)))</x:f>
      </x:c>
      <x:c r="AO146" s="24" t="str">
        <x:f>IF(A146="","",IF(COUNTIFS(ALTERNATIVES!$B$6:$B$205,A146,ALTERNATIVES!$C$6:$C$205,"DIRECT",ALTERNATIVES!$H$6:$H$205,"VALID")&gt;0,1,0))</x:f>
      </x:c>
      <x:c r="AP146" s="24" t="str">
        <x:f>IF(A146="","",IF(COUNTIFS(ALTERNATIVES!$B$6:$B$205,A146,ALTERNATIVES!$C$6:$C$205,"ADJACENT",ALTERNATIVES!$H$6:$H$205,"VALID")&gt;0,1,0))</x:f>
      </x:c>
      <x:c r="AQ146" s="24" t="str">
        <x:f>IF(A146="","",IF(COUNTIFS(ALTERNATIVES!$B$6:$B$205,A146,ALTERNATIVES!$C$6:$C$205,"SUBSTITUTE / SERVICE",ALTERNATIVES!$H$6:$H$205,"VALID")&gt;0,1,0))</x:f>
      </x:c>
      <x:c r="AR146" s="24" t="str">
        <x:f>IF(A146="","",IF(COUNTIFS(ALTERNATIVES!$B$6:$B$205,A146,ALTERNATIVES!$C$6:$C$205,"INTERNAL BUILD",ALTERNATIVES!$H$6:$H$205,"VALID")&gt;0,1,0))</x:f>
      </x:c>
      <x:c r="AS146" s="24" t="str">
        <x:f>IF(A146="","",IF(COUNTIFS(ALTERNATIVES!$B$6:$B$205,A146,ALTERNATIVES!$C$6:$C$205,"STATUS QUO",ALTERNATIVES!$H$6:$H$205,"VALID")&gt;0,1,0))</x:f>
      </x:c>
      <x:c r="AT146" s="24" t="str">
        <x:f>IF(A146="","",IF(R146&gt;=2,"VALID","INVALID - ALTERNATIVE DIVERSITY"))</x:f>
      </x:c>
    </x:row>
    <x:row r="147">
      <x:c r="A147" s="18"/>
      <x:c r="B147" s="18"/>
      <x:c r="C147" s="32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24" t="str">
        <x:f>IF(A147="","",IF(COUNTIF($A$6:$A$205,A147)=1,"VALID","INVALID - DUPLICATE DECISION ID"))</x:f>
      </x:c>
      <x:c r="O147" s="24" t="str">
        <x:f>IF(A147="","",IF(AND(B147&lt;&gt;"",C147&lt;&gt;"",D147&lt;&gt;"",E147&lt;&gt;"",F147&lt;&gt;"",G147&lt;&gt;"",H147&lt;&gt;"",K147&lt;&gt;"",L147&lt;&gt;"",M147&lt;&gt;"",Z147&lt;&gt;"",AC147&lt;&gt;"",AD147&lt;&gt;"",AE147&lt;&gt;""),"VALID","INVALID - REQUIRED FIELD"))</x:f>
      </x:c>
      <x:c r="P147" s="24" t="str">
        <x:f>IF(A147="","",IF(AND(OR(EXACT(I147,"CURRENT ATTRIBUTABLE OBSERVED"),EXACT(I147,"CURRENT ATTRIBUTABLE MIXED"),EXACT(I147,"CUSTOM")),IF(EXACT(I147,"CUSTOM"),W147&lt;&gt;"",TRUE)),"VALID","INVALID - EVIDENCE TOKEN / CUSTOM RULE"))</x:f>
      </x:c>
      <x:c r="Q147" s="24" t="str">
        <x:f>IF(A147="","",IF(OR(EXACT(J147,"YES"),EXACT(J147,"UNCLEAR"),EXACT(J147,"NO")),"VALID","INVALID - ACTION TOKEN"))</x:f>
      </x:c>
      <x:c r="R147" s="24" t="str">
        <x:f>IF(A147="","",SUM(AO147:AS147))</x:f>
      </x:c>
      <x:c r="S147" s="24" t="str">
        <x:f>IF(A147="","",COUNTIFS(CRITERIA!$B$6:$B$205,A147,CRITERIA!$G$6:$G$205,"YES",CRITERIA!$L$6:$L$205,"VALID"))</x:f>
      </x:c>
      <x:c r="T147" s="24" t="str">
        <x:f>IF(A147="","",IF(Q147&lt;&gt;"VALID","REPAIR CANVAS",IF(EXACT(J147,"NO"),"STOP - RESEARCH NOT JUSTIFIED",IF(OR(N147&lt;&gt;"VALID",O147&lt;&gt;"VALID",P147&lt;&gt;"VALID",Y147&lt;&gt;"VALID",AH147&lt;&gt;"VALID",AT147&lt;&gt;"VALID",EXACT(J147,"UNCLEAR"),X147&lt;&gt;"YES"),"REPAIR CANVAS","READY TO RESEARCH"))))</x:f>
      </x:c>
      <x:c r="U147" s="24" t="str">
        <x:f>IF(A147="","",IF(T147="READY TO RESEARCH","Freeze this Decision Contract, then conduct the Evidence Audit.",IF(T147="STOP - RESEARCH NOT JUSTIFIED","State the real purpose of the work or reopen the decision before competitor research.","Repair the named controls before collecting competitor evidence.")))</x:f>
      </x:c>
      <x:c r="V147" s="24" t="str">
        <x:f>IF(A147="","",IF(T147="READY TO RESEARCH","Decision ID "&amp;A147&amp;". By "&amp;TEXT(C147,"yyyy-mm-dd")&amp;", "&amp;B147&amp;" will decide whether to "&amp;D147&amp;" for "&amp;E147&amp;", within "&amp;F147&amp;" and "&amp;G147&amp;". Permitted alternative universe: "&amp;AA147&amp;". Explicit exclusions: "&amp;H147&amp;". Material criteria: "&amp;AB147&amp;". Hard constraints: "&amp;Z147&amp;". Evidence threshold: "&amp;I147&amp;IF(EXACT(I147,"CUSTOM")," - "&amp;W147,"")&amp;". Evidence may change: "&amp;K147&amp;". Reopen if "&amp;L147&amp;".","NOT READY - complete or repair the governed canvas before handoff."))</x:f>
      </x:c>
      <x:c r="W147" s="18"/>
      <x:c r="X147" s="18"/>
      <x:c r="Y147" s="24" t="str">
        <x:f>IF(A147="","",IF(OR(EXACT(X147,"YES"),EXACT(X147,"NO")),"VALID","INVALID - QUALITY TOKEN"))</x:f>
      </x:c>
      <x:c r="Z147" s="18"/>
      <x:c r="AA147" s="18" t="str">
        <x:f>IF(A147="","",IF(AT147&lt;&gt;"VALID","NOT READY - ALTERNATIVES",IF(AO147=1,"DIRECT","")&amp;IF(AP147=1,IF(AO147=1,"; ","")&amp;"ADJACENT","")&amp;IF(AQ147=1,IF(SUM(AO147:AP147)&gt;0,"; ","")&amp;"SUBSTITUTE / SERVICE","")&amp;IF(AR147=1,IF(SUM(AO147:AQ147)&gt;0,"; ","")&amp;"INTERNAL BUILD","")&amp;IF(AS147=1,IF(SUM(AO147:AR147)&gt;0,"; ","")&amp;"STATUS QUO","")))</x:f>
      </x:c>
      <x:c r="AB147" s="18" t="str">
        <x:f>IF(A147="","",IF(AH147&lt;&gt;"VALID","NOT READY - CRITERIA",AC147&amp;"; "&amp;AD147&amp;"; "&amp;AE147&amp;IF(AF147&lt;&gt;"","; "&amp;AF147,"")&amp;IF(AG147&lt;&gt;"","; "&amp;AG147,"")))</x:f>
      </x:c>
      <x:c r="AC147" s="18"/>
      <x:c r="AD147" s="18"/>
      <x:c r="AE147" s="18"/>
      <x:c r="AF147" s="18"/>
      <x:c r="AG147" s="18"/>
      <x:c r="AH147" s="24" t="str">
        <x:f>IF(A147="","",IF(AND(AI147&gt;=3,AI147&lt;=5,AJ147&lt;&gt;"",AK147&lt;&gt;"",AL147&lt;&gt;"",S147=AI147,COUNTIF($AJ147:$AN147,AJ147)=1,COUNTIF($AJ147:$AN147,AK147)=1,COUNTIF($AJ147:$AN147,AL147)=1,IF(AM147="",TRUE,COUNTIF($AJ147:$AN147,AM147)=1),IF(AN147="",TRUE,COUNTIF($AJ147:$AN147,AN147)=1),COUNTIFS(CRITERIA!$B$6:$B$205,A147,CRITERIA!$M$6:$M$205,AJ147,CRITERIA!$G$6:$G$205,"YES",CRITERIA!$L$6:$L$205,"VALID")=1,COUNTIFS(CRITERIA!$B$6:$B$205,A147,CRITERIA!$M$6:$M$205,AK147,CRITERIA!$G$6:$G$205,"YES",CRITERIA!$L$6:$L$205,"VALID")=1,COUNTIFS(CRITERIA!$B$6:$B$205,A147,CRITERIA!$M$6:$M$205,AL147,CRITERIA!$G$6:$G$205,"YES",CRITERIA!$L$6:$L$205,"VALID")=1,IF(AM147="",TRUE,COUNTIFS(CRITERIA!$B$6:$B$205,A147,CRITERIA!$M$6:$M$205,AM147,CRITERIA!$G$6:$G$205,"YES",CRITERIA!$L$6:$L$205,"VALID")=1),IF(AN147="",TRUE,COUNTIFS(CRITERIA!$B$6:$B$205,A147,CRITERIA!$M$6:$M$205,AN147,CRITERIA!$G$6:$G$205,"YES",CRITERIA!$L$6:$L$205,"VALID")=1)),"VALID","INVALID - CRITERIA PARITY"))</x:f>
      </x:c>
      <x:c r="AI147" s="24" t="n">
        <x:f>IF(AC147&lt;&gt;"",1,0)+IF(AD147&lt;&gt;"",1,0)+IF(AE147&lt;&gt;"",1,0)+IF(AF147&lt;&gt;"",1,0)+IF(AG147&lt;&gt;"",1,0)</x:f>
        <x:v>0</x:v>
      </x:c>
      <x:c r="AJ147" s="24" t="str">
        <x:f>IF(AC147="","",UPPER(TRIM(AC147)))</x:f>
      </x:c>
      <x:c r="AK147" s="24" t="str">
        <x:f>IF(AD147="","",UPPER(TRIM(AD147)))</x:f>
      </x:c>
      <x:c r="AL147" s="24" t="str">
        <x:f>IF(AE147="","",UPPER(TRIM(AE147)))</x:f>
      </x:c>
      <x:c r="AM147" s="24" t="str">
        <x:f>IF(AF147="","",UPPER(TRIM(AF147)))</x:f>
      </x:c>
      <x:c r="AN147" s="24" t="str">
        <x:f>IF(AG147="","",UPPER(TRIM(AG147)))</x:f>
      </x:c>
      <x:c r="AO147" s="24" t="str">
        <x:f>IF(A147="","",IF(COUNTIFS(ALTERNATIVES!$B$6:$B$205,A147,ALTERNATIVES!$C$6:$C$205,"DIRECT",ALTERNATIVES!$H$6:$H$205,"VALID")&gt;0,1,0))</x:f>
      </x:c>
      <x:c r="AP147" s="24" t="str">
        <x:f>IF(A147="","",IF(COUNTIFS(ALTERNATIVES!$B$6:$B$205,A147,ALTERNATIVES!$C$6:$C$205,"ADJACENT",ALTERNATIVES!$H$6:$H$205,"VALID")&gt;0,1,0))</x:f>
      </x:c>
      <x:c r="AQ147" s="24" t="str">
        <x:f>IF(A147="","",IF(COUNTIFS(ALTERNATIVES!$B$6:$B$205,A147,ALTERNATIVES!$C$6:$C$205,"SUBSTITUTE / SERVICE",ALTERNATIVES!$H$6:$H$205,"VALID")&gt;0,1,0))</x:f>
      </x:c>
      <x:c r="AR147" s="24" t="str">
        <x:f>IF(A147="","",IF(COUNTIFS(ALTERNATIVES!$B$6:$B$205,A147,ALTERNATIVES!$C$6:$C$205,"INTERNAL BUILD",ALTERNATIVES!$H$6:$H$205,"VALID")&gt;0,1,0))</x:f>
      </x:c>
      <x:c r="AS147" s="24" t="str">
        <x:f>IF(A147="","",IF(COUNTIFS(ALTERNATIVES!$B$6:$B$205,A147,ALTERNATIVES!$C$6:$C$205,"STATUS QUO",ALTERNATIVES!$H$6:$H$205,"VALID")&gt;0,1,0))</x:f>
      </x:c>
      <x:c r="AT147" s="24" t="str">
        <x:f>IF(A147="","",IF(R147&gt;=2,"VALID","INVALID - ALTERNATIVE DIVERSITY"))</x:f>
      </x:c>
    </x:row>
    <x:row r="148">
      <x:c r="A148" s="18"/>
      <x:c r="B148" s="18"/>
      <x:c r="C148" s="32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24" t="str">
        <x:f>IF(A148="","",IF(COUNTIF($A$6:$A$205,A148)=1,"VALID","INVALID - DUPLICATE DECISION ID"))</x:f>
      </x:c>
      <x:c r="O148" s="24" t="str">
        <x:f>IF(A148="","",IF(AND(B148&lt;&gt;"",C148&lt;&gt;"",D148&lt;&gt;"",E148&lt;&gt;"",F148&lt;&gt;"",G148&lt;&gt;"",H148&lt;&gt;"",K148&lt;&gt;"",L148&lt;&gt;"",M148&lt;&gt;"",Z148&lt;&gt;"",AC148&lt;&gt;"",AD148&lt;&gt;"",AE148&lt;&gt;""),"VALID","INVALID - REQUIRED FIELD"))</x:f>
      </x:c>
      <x:c r="P148" s="24" t="str">
        <x:f>IF(A148="","",IF(AND(OR(EXACT(I148,"CURRENT ATTRIBUTABLE OBSERVED"),EXACT(I148,"CURRENT ATTRIBUTABLE MIXED"),EXACT(I148,"CUSTOM")),IF(EXACT(I148,"CUSTOM"),W148&lt;&gt;"",TRUE)),"VALID","INVALID - EVIDENCE TOKEN / CUSTOM RULE"))</x:f>
      </x:c>
      <x:c r="Q148" s="24" t="str">
        <x:f>IF(A148="","",IF(OR(EXACT(J148,"YES"),EXACT(J148,"UNCLEAR"),EXACT(J148,"NO")),"VALID","INVALID - ACTION TOKEN"))</x:f>
      </x:c>
      <x:c r="R148" s="24" t="str">
        <x:f>IF(A148="","",SUM(AO148:AS148))</x:f>
      </x:c>
      <x:c r="S148" s="24" t="str">
        <x:f>IF(A148="","",COUNTIFS(CRITERIA!$B$6:$B$205,A148,CRITERIA!$G$6:$G$205,"YES",CRITERIA!$L$6:$L$205,"VALID"))</x:f>
      </x:c>
      <x:c r="T148" s="24" t="str">
        <x:f>IF(A148="","",IF(Q148&lt;&gt;"VALID","REPAIR CANVAS",IF(EXACT(J148,"NO"),"STOP - RESEARCH NOT JUSTIFIED",IF(OR(N148&lt;&gt;"VALID",O148&lt;&gt;"VALID",P148&lt;&gt;"VALID",Y148&lt;&gt;"VALID",AH148&lt;&gt;"VALID",AT148&lt;&gt;"VALID",EXACT(J148,"UNCLEAR"),X148&lt;&gt;"YES"),"REPAIR CANVAS","READY TO RESEARCH"))))</x:f>
      </x:c>
      <x:c r="U148" s="24" t="str">
        <x:f>IF(A148="","",IF(T148="READY TO RESEARCH","Freeze this Decision Contract, then conduct the Evidence Audit.",IF(T148="STOP - RESEARCH NOT JUSTIFIED","State the real purpose of the work or reopen the decision before competitor research.","Repair the named controls before collecting competitor evidence.")))</x:f>
      </x:c>
      <x:c r="V148" s="24" t="str">
        <x:f>IF(A148="","",IF(T148="READY TO RESEARCH","Decision ID "&amp;A148&amp;". By "&amp;TEXT(C148,"yyyy-mm-dd")&amp;", "&amp;B148&amp;" will decide whether to "&amp;D148&amp;" for "&amp;E148&amp;", within "&amp;F148&amp;" and "&amp;G148&amp;". Permitted alternative universe: "&amp;AA148&amp;". Explicit exclusions: "&amp;H148&amp;". Material criteria: "&amp;AB148&amp;". Hard constraints: "&amp;Z148&amp;". Evidence threshold: "&amp;I148&amp;IF(EXACT(I148,"CUSTOM")," - "&amp;W148,"")&amp;". Evidence may change: "&amp;K148&amp;". Reopen if "&amp;L148&amp;".","NOT READY - complete or repair the governed canvas before handoff."))</x:f>
      </x:c>
      <x:c r="W148" s="18"/>
      <x:c r="X148" s="18"/>
      <x:c r="Y148" s="24" t="str">
        <x:f>IF(A148="","",IF(OR(EXACT(X148,"YES"),EXACT(X148,"NO")),"VALID","INVALID - QUALITY TOKEN"))</x:f>
      </x:c>
      <x:c r="Z148" s="18"/>
      <x:c r="AA148" s="18" t="str">
        <x:f>IF(A148="","",IF(AT148&lt;&gt;"VALID","NOT READY - ALTERNATIVES",IF(AO148=1,"DIRECT","")&amp;IF(AP148=1,IF(AO148=1,"; ","")&amp;"ADJACENT","")&amp;IF(AQ148=1,IF(SUM(AO148:AP148)&gt;0,"; ","")&amp;"SUBSTITUTE / SERVICE","")&amp;IF(AR148=1,IF(SUM(AO148:AQ148)&gt;0,"; ","")&amp;"INTERNAL BUILD","")&amp;IF(AS148=1,IF(SUM(AO148:AR148)&gt;0,"; ","")&amp;"STATUS QUO","")))</x:f>
      </x:c>
      <x:c r="AB148" s="18" t="str">
        <x:f>IF(A148="","",IF(AH148&lt;&gt;"VALID","NOT READY - CRITERIA",AC148&amp;"; "&amp;AD148&amp;"; "&amp;AE148&amp;IF(AF148&lt;&gt;"","; "&amp;AF148,"")&amp;IF(AG148&lt;&gt;"","; "&amp;AG148,"")))</x:f>
      </x:c>
      <x:c r="AC148" s="18"/>
      <x:c r="AD148" s="18"/>
      <x:c r="AE148" s="18"/>
      <x:c r="AF148" s="18"/>
      <x:c r="AG148" s="18"/>
      <x:c r="AH148" s="24" t="str">
        <x:f>IF(A148="","",IF(AND(AI148&gt;=3,AI148&lt;=5,AJ148&lt;&gt;"",AK148&lt;&gt;"",AL148&lt;&gt;"",S148=AI148,COUNTIF($AJ148:$AN148,AJ148)=1,COUNTIF($AJ148:$AN148,AK148)=1,COUNTIF($AJ148:$AN148,AL148)=1,IF(AM148="",TRUE,COUNTIF($AJ148:$AN148,AM148)=1),IF(AN148="",TRUE,COUNTIF($AJ148:$AN148,AN148)=1),COUNTIFS(CRITERIA!$B$6:$B$205,A148,CRITERIA!$M$6:$M$205,AJ148,CRITERIA!$G$6:$G$205,"YES",CRITERIA!$L$6:$L$205,"VALID")=1,COUNTIFS(CRITERIA!$B$6:$B$205,A148,CRITERIA!$M$6:$M$205,AK148,CRITERIA!$G$6:$G$205,"YES",CRITERIA!$L$6:$L$205,"VALID")=1,COUNTIFS(CRITERIA!$B$6:$B$205,A148,CRITERIA!$M$6:$M$205,AL148,CRITERIA!$G$6:$G$205,"YES",CRITERIA!$L$6:$L$205,"VALID")=1,IF(AM148="",TRUE,COUNTIFS(CRITERIA!$B$6:$B$205,A148,CRITERIA!$M$6:$M$205,AM148,CRITERIA!$G$6:$G$205,"YES",CRITERIA!$L$6:$L$205,"VALID")=1),IF(AN148="",TRUE,COUNTIFS(CRITERIA!$B$6:$B$205,A148,CRITERIA!$M$6:$M$205,AN148,CRITERIA!$G$6:$G$205,"YES",CRITERIA!$L$6:$L$205,"VALID")=1)),"VALID","INVALID - CRITERIA PARITY"))</x:f>
      </x:c>
      <x:c r="AI148" s="24" t="n">
        <x:f>IF(AC148&lt;&gt;"",1,0)+IF(AD148&lt;&gt;"",1,0)+IF(AE148&lt;&gt;"",1,0)+IF(AF148&lt;&gt;"",1,0)+IF(AG148&lt;&gt;"",1,0)</x:f>
        <x:v>0</x:v>
      </x:c>
      <x:c r="AJ148" s="24" t="str">
        <x:f>IF(AC148="","",UPPER(TRIM(AC148)))</x:f>
      </x:c>
      <x:c r="AK148" s="24" t="str">
        <x:f>IF(AD148="","",UPPER(TRIM(AD148)))</x:f>
      </x:c>
      <x:c r="AL148" s="24" t="str">
        <x:f>IF(AE148="","",UPPER(TRIM(AE148)))</x:f>
      </x:c>
      <x:c r="AM148" s="24" t="str">
        <x:f>IF(AF148="","",UPPER(TRIM(AF148)))</x:f>
      </x:c>
      <x:c r="AN148" s="24" t="str">
        <x:f>IF(AG148="","",UPPER(TRIM(AG148)))</x:f>
      </x:c>
      <x:c r="AO148" s="24" t="str">
        <x:f>IF(A148="","",IF(COUNTIFS(ALTERNATIVES!$B$6:$B$205,A148,ALTERNATIVES!$C$6:$C$205,"DIRECT",ALTERNATIVES!$H$6:$H$205,"VALID")&gt;0,1,0))</x:f>
      </x:c>
      <x:c r="AP148" s="24" t="str">
        <x:f>IF(A148="","",IF(COUNTIFS(ALTERNATIVES!$B$6:$B$205,A148,ALTERNATIVES!$C$6:$C$205,"ADJACENT",ALTERNATIVES!$H$6:$H$205,"VALID")&gt;0,1,0))</x:f>
      </x:c>
      <x:c r="AQ148" s="24" t="str">
        <x:f>IF(A148="","",IF(COUNTIFS(ALTERNATIVES!$B$6:$B$205,A148,ALTERNATIVES!$C$6:$C$205,"SUBSTITUTE / SERVICE",ALTERNATIVES!$H$6:$H$205,"VALID")&gt;0,1,0))</x:f>
      </x:c>
      <x:c r="AR148" s="24" t="str">
        <x:f>IF(A148="","",IF(COUNTIFS(ALTERNATIVES!$B$6:$B$205,A148,ALTERNATIVES!$C$6:$C$205,"INTERNAL BUILD",ALTERNATIVES!$H$6:$H$205,"VALID")&gt;0,1,0))</x:f>
      </x:c>
      <x:c r="AS148" s="24" t="str">
        <x:f>IF(A148="","",IF(COUNTIFS(ALTERNATIVES!$B$6:$B$205,A148,ALTERNATIVES!$C$6:$C$205,"STATUS QUO",ALTERNATIVES!$H$6:$H$205,"VALID")&gt;0,1,0))</x:f>
      </x:c>
      <x:c r="AT148" s="24" t="str">
        <x:f>IF(A148="","",IF(R148&gt;=2,"VALID","INVALID - ALTERNATIVE DIVERSITY"))</x:f>
      </x:c>
    </x:row>
    <x:row r="149">
      <x:c r="A149" s="18"/>
      <x:c r="B149" s="18"/>
      <x:c r="C149" s="32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24" t="str">
        <x:f>IF(A149="","",IF(COUNTIF($A$6:$A$205,A149)=1,"VALID","INVALID - DUPLICATE DECISION ID"))</x:f>
      </x:c>
      <x:c r="O149" s="24" t="str">
        <x:f>IF(A149="","",IF(AND(B149&lt;&gt;"",C149&lt;&gt;"",D149&lt;&gt;"",E149&lt;&gt;"",F149&lt;&gt;"",G149&lt;&gt;"",H149&lt;&gt;"",K149&lt;&gt;"",L149&lt;&gt;"",M149&lt;&gt;"",Z149&lt;&gt;"",AC149&lt;&gt;"",AD149&lt;&gt;"",AE149&lt;&gt;""),"VALID","INVALID - REQUIRED FIELD"))</x:f>
      </x:c>
      <x:c r="P149" s="24" t="str">
        <x:f>IF(A149="","",IF(AND(OR(EXACT(I149,"CURRENT ATTRIBUTABLE OBSERVED"),EXACT(I149,"CURRENT ATTRIBUTABLE MIXED"),EXACT(I149,"CUSTOM")),IF(EXACT(I149,"CUSTOM"),W149&lt;&gt;"",TRUE)),"VALID","INVALID - EVIDENCE TOKEN / CUSTOM RULE"))</x:f>
      </x:c>
      <x:c r="Q149" s="24" t="str">
        <x:f>IF(A149="","",IF(OR(EXACT(J149,"YES"),EXACT(J149,"UNCLEAR"),EXACT(J149,"NO")),"VALID","INVALID - ACTION TOKEN"))</x:f>
      </x:c>
      <x:c r="R149" s="24" t="str">
        <x:f>IF(A149="","",SUM(AO149:AS149))</x:f>
      </x:c>
      <x:c r="S149" s="24" t="str">
        <x:f>IF(A149="","",COUNTIFS(CRITERIA!$B$6:$B$205,A149,CRITERIA!$G$6:$G$205,"YES",CRITERIA!$L$6:$L$205,"VALID"))</x:f>
      </x:c>
      <x:c r="T149" s="24" t="str">
        <x:f>IF(A149="","",IF(Q149&lt;&gt;"VALID","REPAIR CANVAS",IF(EXACT(J149,"NO"),"STOP - RESEARCH NOT JUSTIFIED",IF(OR(N149&lt;&gt;"VALID",O149&lt;&gt;"VALID",P149&lt;&gt;"VALID",Y149&lt;&gt;"VALID",AH149&lt;&gt;"VALID",AT149&lt;&gt;"VALID",EXACT(J149,"UNCLEAR"),X149&lt;&gt;"YES"),"REPAIR CANVAS","READY TO RESEARCH"))))</x:f>
      </x:c>
      <x:c r="U149" s="24" t="str">
        <x:f>IF(A149="","",IF(T149="READY TO RESEARCH","Freeze this Decision Contract, then conduct the Evidence Audit.",IF(T149="STOP - RESEARCH NOT JUSTIFIED","State the real purpose of the work or reopen the decision before competitor research.","Repair the named controls before collecting competitor evidence.")))</x:f>
      </x:c>
      <x:c r="V149" s="24" t="str">
        <x:f>IF(A149="","",IF(T149="READY TO RESEARCH","Decision ID "&amp;A149&amp;". By "&amp;TEXT(C149,"yyyy-mm-dd")&amp;", "&amp;B149&amp;" will decide whether to "&amp;D149&amp;" for "&amp;E149&amp;", within "&amp;F149&amp;" and "&amp;G149&amp;". Permitted alternative universe: "&amp;AA149&amp;". Explicit exclusions: "&amp;H149&amp;". Material criteria: "&amp;AB149&amp;". Hard constraints: "&amp;Z149&amp;". Evidence threshold: "&amp;I149&amp;IF(EXACT(I149,"CUSTOM")," - "&amp;W149,"")&amp;". Evidence may change: "&amp;K149&amp;". Reopen if "&amp;L149&amp;".","NOT READY - complete or repair the governed canvas before handoff."))</x:f>
      </x:c>
      <x:c r="W149" s="18"/>
      <x:c r="X149" s="18"/>
      <x:c r="Y149" s="24" t="str">
        <x:f>IF(A149="","",IF(OR(EXACT(X149,"YES"),EXACT(X149,"NO")),"VALID","INVALID - QUALITY TOKEN"))</x:f>
      </x:c>
      <x:c r="Z149" s="18"/>
      <x:c r="AA149" s="18" t="str">
        <x:f>IF(A149="","",IF(AT149&lt;&gt;"VALID","NOT READY - ALTERNATIVES",IF(AO149=1,"DIRECT","")&amp;IF(AP149=1,IF(AO149=1,"; ","")&amp;"ADJACENT","")&amp;IF(AQ149=1,IF(SUM(AO149:AP149)&gt;0,"; ","")&amp;"SUBSTITUTE / SERVICE","")&amp;IF(AR149=1,IF(SUM(AO149:AQ149)&gt;0,"; ","")&amp;"INTERNAL BUILD","")&amp;IF(AS149=1,IF(SUM(AO149:AR149)&gt;0,"; ","")&amp;"STATUS QUO","")))</x:f>
      </x:c>
      <x:c r="AB149" s="18" t="str">
        <x:f>IF(A149="","",IF(AH149&lt;&gt;"VALID","NOT READY - CRITERIA",AC149&amp;"; "&amp;AD149&amp;"; "&amp;AE149&amp;IF(AF149&lt;&gt;"","; "&amp;AF149,"")&amp;IF(AG149&lt;&gt;"","; "&amp;AG149,"")))</x:f>
      </x:c>
      <x:c r="AC149" s="18"/>
      <x:c r="AD149" s="18"/>
      <x:c r="AE149" s="18"/>
      <x:c r="AF149" s="18"/>
      <x:c r="AG149" s="18"/>
      <x:c r="AH149" s="24" t="str">
        <x:f>IF(A149="","",IF(AND(AI149&gt;=3,AI149&lt;=5,AJ149&lt;&gt;"",AK149&lt;&gt;"",AL149&lt;&gt;"",S149=AI149,COUNTIF($AJ149:$AN149,AJ149)=1,COUNTIF($AJ149:$AN149,AK149)=1,COUNTIF($AJ149:$AN149,AL149)=1,IF(AM149="",TRUE,COUNTIF($AJ149:$AN149,AM149)=1),IF(AN149="",TRUE,COUNTIF($AJ149:$AN149,AN149)=1),COUNTIFS(CRITERIA!$B$6:$B$205,A149,CRITERIA!$M$6:$M$205,AJ149,CRITERIA!$G$6:$G$205,"YES",CRITERIA!$L$6:$L$205,"VALID")=1,COUNTIFS(CRITERIA!$B$6:$B$205,A149,CRITERIA!$M$6:$M$205,AK149,CRITERIA!$G$6:$G$205,"YES",CRITERIA!$L$6:$L$205,"VALID")=1,COUNTIFS(CRITERIA!$B$6:$B$205,A149,CRITERIA!$M$6:$M$205,AL149,CRITERIA!$G$6:$G$205,"YES",CRITERIA!$L$6:$L$205,"VALID")=1,IF(AM149="",TRUE,COUNTIFS(CRITERIA!$B$6:$B$205,A149,CRITERIA!$M$6:$M$205,AM149,CRITERIA!$G$6:$G$205,"YES",CRITERIA!$L$6:$L$205,"VALID")=1),IF(AN149="",TRUE,COUNTIFS(CRITERIA!$B$6:$B$205,A149,CRITERIA!$M$6:$M$205,AN149,CRITERIA!$G$6:$G$205,"YES",CRITERIA!$L$6:$L$205,"VALID")=1)),"VALID","INVALID - CRITERIA PARITY"))</x:f>
      </x:c>
      <x:c r="AI149" s="24" t="n">
        <x:f>IF(AC149&lt;&gt;"",1,0)+IF(AD149&lt;&gt;"",1,0)+IF(AE149&lt;&gt;"",1,0)+IF(AF149&lt;&gt;"",1,0)+IF(AG149&lt;&gt;"",1,0)</x:f>
        <x:v>0</x:v>
      </x:c>
      <x:c r="AJ149" s="24" t="str">
        <x:f>IF(AC149="","",UPPER(TRIM(AC149)))</x:f>
      </x:c>
      <x:c r="AK149" s="24" t="str">
        <x:f>IF(AD149="","",UPPER(TRIM(AD149)))</x:f>
      </x:c>
      <x:c r="AL149" s="24" t="str">
        <x:f>IF(AE149="","",UPPER(TRIM(AE149)))</x:f>
      </x:c>
      <x:c r="AM149" s="24" t="str">
        <x:f>IF(AF149="","",UPPER(TRIM(AF149)))</x:f>
      </x:c>
      <x:c r="AN149" s="24" t="str">
        <x:f>IF(AG149="","",UPPER(TRIM(AG149)))</x:f>
      </x:c>
      <x:c r="AO149" s="24" t="str">
        <x:f>IF(A149="","",IF(COUNTIFS(ALTERNATIVES!$B$6:$B$205,A149,ALTERNATIVES!$C$6:$C$205,"DIRECT",ALTERNATIVES!$H$6:$H$205,"VALID")&gt;0,1,0))</x:f>
      </x:c>
      <x:c r="AP149" s="24" t="str">
        <x:f>IF(A149="","",IF(COUNTIFS(ALTERNATIVES!$B$6:$B$205,A149,ALTERNATIVES!$C$6:$C$205,"ADJACENT",ALTERNATIVES!$H$6:$H$205,"VALID")&gt;0,1,0))</x:f>
      </x:c>
      <x:c r="AQ149" s="24" t="str">
        <x:f>IF(A149="","",IF(COUNTIFS(ALTERNATIVES!$B$6:$B$205,A149,ALTERNATIVES!$C$6:$C$205,"SUBSTITUTE / SERVICE",ALTERNATIVES!$H$6:$H$205,"VALID")&gt;0,1,0))</x:f>
      </x:c>
      <x:c r="AR149" s="24" t="str">
        <x:f>IF(A149="","",IF(COUNTIFS(ALTERNATIVES!$B$6:$B$205,A149,ALTERNATIVES!$C$6:$C$205,"INTERNAL BUILD",ALTERNATIVES!$H$6:$H$205,"VALID")&gt;0,1,0))</x:f>
      </x:c>
      <x:c r="AS149" s="24" t="str">
        <x:f>IF(A149="","",IF(COUNTIFS(ALTERNATIVES!$B$6:$B$205,A149,ALTERNATIVES!$C$6:$C$205,"STATUS QUO",ALTERNATIVES!$H$6:$H$205,"VALID")&gt;0,1,0))</x:f>
      </x:c>
      <x:c r="AT149" s="24" t="str">
        <x:f>IF(A149="","",IF(R149&gt;=2,"VALID","INVALID - ALTERNATIVE DIVERSITY"))</x:f>
      </x:c>
    </x:row>
    <x:row r="150">
      <x:c r="A150" s="18"/>
      <x:c r="B150" s="18"/>
      <x:c r="C150" s="32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24" t="str">
        <x:f>IF(A150="","",IF(COUNTIF($A$6:$A$205,A150)=1,"VALID","INVALID - DUPLICATE DECISION ID"))</x:f>
      </x:c>
      <x:c r="O150" s="24" t="str">
        <x:f>IF(A150="","",IF(AND(B150&lt;&gt;"",C150&lt;&gt;"",D150&lt;&gt;"",E150&lt;&gt;"",F150&lt;&gt;"",G150&lt;&gt;"",H150&lt;&gt;"",K150&lt;&gt;"",L150&lt;&gt;"",M150&lt;&gt;"",Z150&lt;&gt;"",AC150&lt;&gt;"",AD150&lt;&gt;"",AE150&lt;&gt;""),"VALID","INVALID - REQUIRED FIELD"))</x:f>
      </x:c>
      <x:c r="P150" s="24" t="str">
        <x:f>IF(A150="","",IF(AND(OR(EXACT(I150,"CURRENT ATTRIBUTABLE OBSERVED"),EXACT(I150,"CURRENT ATTRIBUTABLE MIXED"),EXACT(I150,"CUSTOM")),IF(EXACT(I150,"CUSTOM"),W150&lt;&gt;"",TRUE)),"VALID","INVALID - EVIDENCE TOKEN / CUSTOM RULE"))</x:f>
      </x:c>
      <x:c r="Q150" s="24" t="str">
        <x:f>IF(A150="","",IF(OR(EXACT(J150,"YES"),EXACT(J150,"UNCLEAR"),EXACT(J150,"NO")),"VALID","INVALID - ACTION TOKEN"))</x:f>
      </x:c>
      <x:c r="R150" s="24" t="str">
        <x:f>IF(A150="","",SUM(AO150:AS150))</x:f>
      </x:c>
      <x:c r="S150" s="24" t="str">
        <x:f>IF(A150="","",COUNTIFS(CRITERIA!$B$6:$B$205,A150,CRITERIA!$G$6:$G$205,"YES",CRITERIA!$L$6:$L$205,"VALID"))</x:f>
      </x:c>
      <x:c r="T150" s="24" t="str">
        <x:f>IF(A150="","",IF(Q150&lt;&gt;"VALID","REPAIR CANVAS",IF(EXACT(J150,"NO"),"STOP - RESEARCH NOT JUSTIFIED",IF(OR(N150&lt;&gt;"VALID",O150&lt;&gt;"VALID",P150&lt;&gt;"VALID",Y150&lt;&gt;"VALID",AH150&lt;&gt;"VALID",AT150&lt;&gt;"VALID",EXACT(J150,"UNCLEAR"),X150&lt;&gt;"YES"),"REPAIR CANVAS","READY TO RESEARCH"))))</x:f>
      </x:c>
      <x:c r="U150" s="24" t="str">
        <x:f>IF(A150="","",IF(T150="READY TO RESEARCH","Freeze this Decision Contract, then conduct the Evidence Audit.",IF(T150="STOP - RESEARCH NOT JUSTIFIED","State the real purpose of the work or reopen the decision before competitor research.","Repair the named controls before collecting competitor evidence.")))</x:f>
      </x:c>
      <x:c r="V150" s="24" t="str">
        <x:f>IF(A150="","",IF(T150="READY TO RESEARCH","Decision ID "&amp;A150&amp;". By "&amp;TEXT(C150,"yyyy-mm-dd")&amp;", "&amp;B150&amp;" will decide whether to "&amp;D150&amp;" for "&amp;E150&amp;", within "&amp;F150&amp;" and "&amp;G150&amp;". Permitted alternative universe: "&amp;AA150&amp;". Explicit exclusions: "&amp;H150&amp;". Material criteria: "&amp;AB150&amp;". Hard constraints: "&amp;Z150&amp;". Evidence threshold: "&amp;I150&amp;IF(EXACT(I150,"CUSTOM")," - "&amp;W150,"")&amp;". Evidence may change: "&amp;K150&amp;". Reopen if "&amp;L150&amp;".","NOT READY - complete or repair the governed canvas before handoff."))</x:f>
      </x:c>
      <x:c r="W150" s="18"/>
      <x:c r="X150" s="18"/>
      <x:c r="Y150" s="24" t="str">
        <x:f>IF(A150="","",IF(OR(EXACT(X150,"YES"),EXACT(X150,"NO")),"VALID","INVALID - QUALITY TOKEN"))</x:f>
      </x:c>
      <x:c r="Z150" s="18"/>
      <x:c r="AA150" s="18" t="str">
        <x:f>IF(A150="","",IF(AT150&lt;&gt;"VALID","NOT READY - ALTERNATIVES",IF(AO150=1,"DIRECT","")&amp;IF(AP150=1,IF(AO150=1,"; ","")&amp;"ADJACENT","")&amp;IF(AQ150=1,IF(SUM(AO150:AP150)&gt;0,"; ","")&amp;"SUBSTITUTE / SERVICE","")&amp;IF(AR150=1,IF(SUM(AO150:AQ150)&gt;0,"; ","")&amp;"INTERNAL BUILD","")&amp;IF(AS150=1,IF(SUM(AO150:AR150)&gt;0,"; ","")&amp;"STATUS QUO","")))</x:f>
      </x:c>
      <x:c r="AB150" s="18" t="str">
        <x:f>IF(A150="","",IF(AH150&lt;&gt;"VALID","NOT READY - CRITERIA",AC150&amp;"; "&amp;AD150&amp;"; "&amp;AE150&amp;IF(AF150&lt;&gt;"","; "&amp;AF150,"")&amp;IF(AG150&lt;&gt;"","; "&amp;AG150,"")))</x:f>
      </x:c>
      <x:c r="AC150" s="18"/>
      <x:c r="AD150" s="18"/>
      <x:c r="AE150" s="18"/>
      <x:c r="AF150" s="18"/>
      <x:c r="AG150" s="18"/>
      <x:c r="AH150" s="24" t="str">
        <x:f>IF(A150="","",IF(AND(AI150&gt;=3,AI150&lt;=5,AJ150&lt;&gt;"",AK150&lt;&gt;"",AL150&lt;&gt;"",S150=AI150,COUNTIF($AJ150:$AN150,AJ150)=1,COUNTIF($AJ150:$AN150,AK150)=1,COUNTIF($AJ150:$AN150,AL150)=1,IF(AM150="",TRUE,COUNTIF($AJ150:$AN150,AM150)=1),IF(AN150="",TRUE,COUNTIF($AJ150:$AN150,AN150)=1),COUNTIFS(CRITERIA!$B$6:$B$205,A150,CRITERIA!$M$6:$M$205,AJ150,CRITERIA!$G$6:$G$205,"YES",CRITERIA!$L$6:$L$205,"VALID")=1,COUNTIFS(CRITERIA!$B$6:$B$205,A150,CRITERIA!$M$6:$M$205,AK150,CRITERIA!$G$6:$G$205,"YES",CRITERIA!$L$6:$L$205,"VALID")=1,COUNTIFS(CRITERIA!$B$6:$B$205,A150,CRITERIA!$M$6:$M$205,AL150,CRITERIA!$G$6:$G$205,"YES",CRITERIA!$L$6:$L$205,"VALID")=1,IF(AM150="",TRUE,COUNTIFS(CRITERIA!$B$6:$B$205,A150,CRITERIA!$M$6:$M$205,AM150,CRITERIA!$G$6:$G$205,"YES",CRITERIA!$L$6:$L$205,"VALID")=1),IF(AN150="",TRUE,COUNTIFS(CRITERIA!$B$6:$B$205,A150,CRITERIA!$M$6:$M$205,AN150,CRITERIA!$G$6:$G$205,"YES",CRITERIA!$L$6:$L$205,"VALID")=1)),"VALID","INVALID - CRITERIA PARITY"))</x:f>
      </x:c>
      <x:c r="AI150" s="24" t="n">
        <x:f>IF(AC150&lt;&gt;"",1,0)+IF(AD150&lt;&gt;"",1,0)+IF(AE150&lt;&gt;"",1,0)+IF(AF150&lt;&gt;"",1,0)+IF(AG150&lt;&gt;"",1,0)</x:f>
        <x:v>0</x:v>
      </x:c>
      <x:c r="AJ150" s="24" t="str">
        <x:f>IF(AC150="","",UPPER(TRIM(AC150)))</x:f>
      </x:c>
      <x:c r="AK150" s="24" t="str">
        <x:f>IF(AD150="","",UPPER(TRIM(AD150)))</x:f>
      </x:c>
      <x:c r="AL150" s="24" t="str">
        <x:f>IF(AE150="","",UPPER(TRIM(AE150)))</x:f>
      </x:c>
      <x:c r="AM150" s="24" t="str">
        <x:f>IF(AF150="","",UPPER(TRIM(AF150)))</x:f>
      </x:c>
      <x:c r="AN150" s="24" t="str">
        <x:f>IF(AG150="","",UPPER(TRIM(AG150)))</x:f>
      </x:c>
      <x:c r="AO150" s="24" t="str">
        <x:f>IF(A150="","",IF(COUNTIFS(ALTERNATIVES!$B$6:$B$205,A150,ALTERNATIVES!$C$6:$C$205,"DIRECT",ALTERNATIVES!$H$6:$H$205,"VALID")&gt;0,1,0))</x:f>
      </x:c>
      <x:c r="AP150" s="24" t="str">
        <x:f>IF(A150="","",IF(COUNTIFS(ALTERNATIVES!$B$6:$B$205,A150,ALTERNATIVES!$C$6:$C$205,"ADJACENT",ALTERNATIVES!$H$6:$H$205,"VALID")&gt;0,1,0))</x:f>
      </x:c>
      <x:c r="AQ150" s="24" t="str">
        <x:f>IF(A150="","",IF(COUNTIFS(ALTERNATIVES!$B$6:$B$205,A150,ALTERNATIVES!$C$6:$C$205,"SUBSTITUTE / SERVICE",ALTERNATIVES!$H$6:$H$205,"VALID")&gt;0,1,0))</x:f>
      </x:c>
      <x:c r="AR150" s="24" t="str">
        <x:f>IF(A150="","",IF(COUNTIFS(ALTERNATIVES!$B$6:$B$205,A150,ALTERNATIVES!$C$6:$C$205,"INTERNAL BUILD",ALTERNATIVES!$H$6:$H$205,"VALID")&gt;0,1,0))</x:f>
      </x:c>
      <x:c r="AS150" s="24" t="str">
        <x:f>IF(A150="","",IF(COUNTIFS(ALTERNATIVES!$B$6:$B$205,A150,ALTERNATIVES!$C$6:$C$205,"STATUS QUO",ALTERNATIVES!$H$6:$H$205,"VALID")&gt;0,1,0))</x:f>
      </x:c>
      <x:c r="AT150" s="24" t="str">
        <x:f>IF(A150="","",IF(R150&gt;=2,"VALID","INVALID - ALTERNATIVE DIVERSITY"))</x:f>
      </x:c>
    </x:row>
    <x:row r="151">
      <x:c r="A151" s="18"/>
      <x:c r="B151" s="18"/>
      <x:c r="C151" s="32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24" t="str">
        <x:f>IF(A151="","",IF(COUNTIF($A$6:$A$205,A151)=1,"VALID","INVALID - DUPLICATE DECISION ID"))</x:f>
      </x:c>
      <x:c r="O151" s="24" t="str">
        <x:f>IF(A151="","",IF(AND(B151&lt;&gt;"",C151&lt;&gt;"",D151&lt;&gt;"",E151&lt;&gt;"",F151&lt;&gt;"",G151&lt;&gt;"",H151&lt;&gt;"",K151&lt;&gt;"",L151&lt;&gt;"",M151&lt;&gt;"",Z151&lt;&gt;"",AC151&lt;&gt;"",AD151&lt;&gt;"",AE151&lt;&gt;""),"VALID","INVALID - REQUIRED FIELD"))</x:f>
      </x:c>
      <x:c r="P151" s="24" t="str">
        <x:f>IF(A151="","",IF(AND(OR(EXACT(I151,"CURRENT ATTRIBUTABLE OBSERVED"),EXACT(I151,"CURRENT ATTRIBUTABLE MIXED"),EXACT(I151,"CUSTOM")),IF(EXACT(I151,"CUSTOM"),W151&lt;&gt;"",TRUE)),"VALID","INVALID - EVIDENCE TOKEN / CUSTOM RULE"))</x:f>
      </x:c>
      <x:c r="Q151" s="24" t="str">
        <x:f>IF(A151="","",IF(OR(EXACT(J151,"YES"),EXACT(J151,"UNCLEAR"),EXACT(J151,"NO")),"VALID","INVALID - ACTION TOKEN"))</x:f>
      </x:c>
      <x:c r="R151" s="24" t="str">
        <x:f>IF(A151="","",SUM(AO151:AS151))</x:f>
      </x:c>
      <x:c r="S151" s="24" t="str">
        <x:f>IF(A151="","",COUNTIFS(CRITERIA!$B$6:$B$205,A151,CRITERIA!$G$6:$G$205,"YES",CRITERIA!$L$6:$L$205,"VALID"))</x:f>
      </x:c>
      <x:c r="T151" s="24" t="str">
        <x:f>IF(A151="","",IF(Q151&lt;&gt;"VALID","REPAIR CANVAS",IF(EXACT(J151,"NO"),"STOP - RESEARCH NOT JUSTIFIED",IF(OR(N151&lt;&gt;"VALID",O151&lt;&gt;"VALID",P151&lt;&gt;"VALID",Y151&lt;&gt;"VALID",AH151&lt;&gt;"VALID",AT151&lt;&gt;"VALID",EXACT(J151,"UNCLEAR"),X151&lt;&gt;"YES"),"REPAIR CANVAS","READY TO RESEARCH"))))</x:f>
      </x:c>
      <x:c r="U151" s="24" t="str">
        <x:f>IF(A151="","",IF(T151="READY TO RESEARCH","Freeze this Decision Contract, then conduct the Evidence Audit.",IF(T151="STOP - RESEARCH NOT JUSTIFIED","State the real purpose of the work or reopen the decision before competitor research.","Repair the named controls before collecting competitor evidence.")))</x:f>
      </x:c>
      <x:c r="V151" s="24" t="str">
        <x:f>IF(A151="","",IF(T151="READY TO RESEARCH","Decision ID "&amp;A151&amp;". By "&amp;TEXT(C151,"yyyy-mm-dd")&amp;", "&amp;B151&amp;" will decide whether to "&amp;D151&amp;" for "&amp;E151&amp;", within "&amp;F151&amp;" and "&amp;G151&amp;". Permitted alternative universe: "&amp;AA151&amp;". Explicit exclusions: "&amp;H151&amp;". Material criteria: "&amp;AB151&amp;". Hard constraints: "&amp;Z151&amp;". Evidence threshold: "&amp;I151&amp;IF(EXACT(I151,"CUSTOM")," - "&amp;W151,"")&amp;". Evidence may change: "&amp;K151&amp;". Reopen if "&amp;L151&amp;".","NOT READY - complete or repair the governed canvas before handoff."))</x:f>
      </x:c>
      <x:c r="W151" s="18"/>
      <x:c r="X151" s="18"/>
      <x:c r="Y151" s="24" t="str">
        <x:f>IF(A151="","",IF(OR(EXACT(X151,"YES"),EXACT(X151,"NO")),"VALID","INVALID - QUALITY TOKEN"))</x:f>
      </x:c>
      <x:c r="Z151" s="18"/>
      <x:c r="AA151" s="18" t="str">
        <x:f>IF(A151="","",IF(AT151&lt;&gt;"VALID","NOT READY - ALTERNATIVES",IF(AO151=1,"DIRECT","")&amp;IF(AP151=1,IF(AO151=1,"; ","")&amp;"ADJACENT","")&amp;IF(AQ151=1,IF(SUM(AO151:AP151)&gt;0,"; ","")&amp;"SUBSTITUTE / SERVICE","")&amp;IF(AR151=1,IF(SUM(AO151:AQ151)&gt;0,"; ","")&amp;"INTERNAL BUILD","")&amp;IF(AS151=1,IF(SUM(AO151:AR151)&gt;0,"; ","")&amp;"STATUS QUO","")))</x:f>
      </x:c>
      <x:c r="AB151" s="18" t="str">
        <x:f>IF(A151="","",IF(AH151&lt;&gt;"VALID","NOT READY - CRITERIA",AC151&amp;"; "&amp;AD151&amp;"; "&amp;AE151&amp;IF(AF151&lt;&gt;"","; "&amp;AF151,"")&amp;IF(AG151&lt;&gt;"","; "&amp;AG151,"")))</x:f>
      </x:c>
      <x:c r="AC151" s="18"/>
      <x:c r="AD151" s="18"/>
      <x:c r="AE151" s="18"/>
      <x:c r="AF151" s="18"/>
      <x:c r="AG151" s="18"/>
      <x:c r="AH151" s="24" t="str">
        <x:f>IF(A151="","",IF(AND(AI151&gt;=3,AI151&lt;=5,AJ151&lt;&gt;"",AK151&lt;&gt;"",AL151&lt;&gt;"",S151=AI151,COUNTIF($AJ151:$AN151,AJ151)=1,COUNTIF($AJ151:$AN151,AK151)=1,COUNTIF($AJ151:$AN151,AL151)=1,IF(AM151="",TRUE,COUNTIF($AJ151:$AN151,AM151)=1),IF(AN151="",TRUE,COUNTIF($AJ151:$AN151,AN151)=1),COUNTIFS(CRITERIA!$B$6:$B$205,A151,CRITERIA!$M$6:$M$205,AJ151,CRITERIA!$G$6:$G$205,"YES",CRITERIA!$L$6:$L$205,"VALID")=1,COUNTIFS(CRITERIA!$B$6:$B$205,A151,CRITERIA!$M$6:$M$205,AK151,CRITERIA!$G$6:$G$205,"YES",CRITERIA!$L$6:$L$205,"VALID")=1,COUNTIFS(CRITERIA!$B$6:$B$205,A151,CRITERIA!$M$6:$M$205,AL151,CRITERIA!$G$6:$G$205,"YES",CRITERIA!$L$6:$L$205,"VALID")=1,IF(AM151="",TRUE,COUNTIFS(CRITERIA!$B$6:$B$205,A151,CRITERIA!$M$6:$M$205,AM151,CRITERIA!$G$6:$G$205,"YES",CRITERIA!$L$6:$L$205,"VALID")=1),IF(AN151="",TRUE,COUNTIFS(CRITERIA!$B$6:$B$205,A151,CRITERIA!$M$6:$M$205,AN151,CRITERIA!$G$6:$G$205,"YES",CRITERIA!$L$6:$L$205,"VALID")=1)),"VALID","INVALID - CRITERIA PARITY"))</x:f>
      </x:c>
      <x:c r="AI151" s="24" t="n">
        <x:f>IF(AC151&lt;&gt;"",1,0)+IF(AD151&lt;&gt;"",1,0)+IF(AE151&lt;&gt;"",1,0)+IF(AF151&lt;&gt;"",1,0)+IF(AG151&lt;&gt;"",1,0)</x:f>
        <x:v>0</x:v>
      </x:c>
      <x:c r="AJ151" s="24" t="str">
        <x:f>IF(AC151="","",UPPER(TRIM(AC151)))</x:f>
      </x:c>
      <x:c r="AK151" s="24" t="str">
        <x:f>IF(AD151="","",UPPER(TRIM(AD151)))</x:f>
      </x:c>
      <x:c r="AL151" s="24" t="str">
        <x:f>IF(AE151="","",UPPER(TRIM(AE151)))</x:f>
      </x:c>
      <x:c r="AM151" s="24" t="str">
        <x:f>IF(AF151="","",UPPER(TRIM(AF151)))</x:f>
      </x:c>
      <x:c r="AN151" s="24" t="str">
        <x:f>IF(AG151="","",UPPER(TRIM(AG151)))</x:f>
      </x:c>
      <x:c r="AO151" s="24" t="str">
        <x:f>IF(A151="","",IF(COUNTIFS(ALTERNATIVES!$B$6:$B$205,A151,ALTERNATIVES!$C$6:$C$205,"DIRECT",ALTERNATIVES!$H$6:$H$205,"VALID")&gt;0,1,0))</x:f>
      </x:c>
      <x:c r="AP151" s="24" t="str">
        <x:f>IF(A151="","",IF(COUNTIFS(ALTERNATIVES!$B$6:$B$205,A151,ALTERNATIVES!$C$6:$C$205,"ADJACENT",ALTERNATIVES!$H$6:$H$205,"VALID")&gt;0,1,0))</x:f>
      </x:c>
      <x:c r="AQ151" s="24" t="str">
        <x:f>IF(A151="","",IF(COUNTIFS(ALTERNATIVES!$B$6:$B$205,A151,ALTERNATIVES!$C$6:$C$205,"SUBSTITUTE / SERVICE",ALTERNATIVES!$H$6:$H$205,"VALID")&gt;0,1,0))</x:f>
      </x:c>
      <x:c r="AR151" s="24" t="str">
        <x:f>IF(A151="","",IF(COUNTIFS(ALTERNATIVES!$B$6:$B$205,A151,ALTERNATIVES!$C$6:$C$205,"INTERNAL BUILD",ALTERNATIVES!$H$6:$H$205,"VALID")&gt;0,1,0))</x:f>
      </x:c>
      <x:c r="AS151" s="24" t="str">
        <x:f>IF(A151="","",IF(COUNTIFS(ALTERNATIVES!$B$6:$B$205,A151,ALTERNATIVES!$C$6:$C$205,"STATUS QUO",ALTERNATIVES!$H$6:$H$205,"VALID")&gt;0,1,0))</x:f>
      </x:c>
      <x:c r="AT151" s="24" t="str">
        <x:f>IF(A151="","",IF(R151&gt;=2,"VALID","INVALID - ALTERNATIVE DIVERSITY"))</x:f>
      </x:c>
    </x:row>
    <x:row r="152">
      <x:c r="A152" s="18"/>
      <x:c r="B152" s="18"/>
      <x:c r="C152" s="32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24" t="str">
        <x:f>IF(A152="","",IF(COUNTIF($A$6:$A$205,A152)=1,"VALID","INVALID - DUPLICATE DECISION ID"))</x:f>
      </x:c>
      <x:c r="O152" s="24" t="str">
        <x:f>IF(A152="","",IF(AND(B152&lt;&gt;"",C152&lt;&gt;"",D152&lt;&gt;"",E152&lt;&gt;"",F152&lt;&gt;"",G152&lt;&gt;"",H152&lt;&gt;"",K152&lt;&gt;"",L152&lt;&gt;"",M152&lt;&gt;"",Z152&lt;&gt;"",AC152&lt;&gt;"",AD152&lt;&gt;"",AE152&lt;&gt;""),"VALID","INVALID - REQUIRED FIELD"))</x:f>
      </x:c>
      <x:c r="P152" s="24" t="str">
        <x:f>IF(A152="","",IF(AND(OR(EXACT(I152,"CURRENT ATTRIBUTABLE OBSERVED"),EXACT(I152,"CURRENT ATTRIBUTABLE MIXED"),EXACT(I152,"CUSTOM")),IF(EXACT(I152,"CUSTOM"),W152&lt;&gt;"",TRUE)),"VALID","INVALID - EVIDENCE TOKEN / CUSTOM RULE"))</x:f>
      </x:c>
      <x:c r="Q152" s="24" t="str">
        <x:f>IF(A152="","",IF(OR(EXACT(J152,"YES"),EXACT(J152,"UNCLEAR"),EXACT(J152,"NO")),"VALID","INVALID - ACTION TOKEN"))</x:f>
      </x:c>
      <x:c r="R152" s="24" t="str">
        <x:f>IF(A152="","",SUM(AO152:AS152))</x:f>
      </x:c>
      <x:c r="S152" s="24" t="str">
        <x:f>IF(A152="","",COUNTIFS(CRITERIA!$B$6:$B$205,A152,CRITERIA!$G$6:$G$205,"YES",CRITERIA!$L$6:$L$205,"VALID"))</x:f>
      </x:c>
      <x:c r="T152" s="24" t="str">
        <x:f>IF(A152="","",IF(Q152&lt;&gt;"VALID","REPAIR CANVAS",IF(EXACT(J152,"NO"),"STOP - RESEARCH NOT JUSTIFIED",IF(OR(N152&lt;&gt;"VALID",O152&lt;&gt;"VALID",P152&lt;&gt;"VALID",Y152&lt;&gt;"VALID",AH152&lt;&gt;"VALID",AT152&lt;&gt;"VALID",EXACT(J152,"UNCLEAR"),X152&lt;&gt;"YES"),"REPAIR CANVAS","READY TO RESEARCH"))))</x:f>
      </x:c>
      <x:c r="U152" s="24" t="str">
        <x:f>IF(A152="","",IF(T152="READY TO RESEARCH","Freeze this Decision Contract, then conduct the Evidence Audit.",IF(T152="STOP - RESEARCH NOT JUSTIFIED","State the real purpose of the work or reopen the decision before competitor research.","Repair the named controls before collecting competitor evidence.")))</x:f>
      </x:c>
      <x:c r="V152" s="24" t="str">
        <x:f>IF(A152="","",IF(T152="READY TO RESEARCH","Decision ID "&amp;A152&amp;". By "&amp;TEXT(C152,"yyyy-mm-dd")&amp;", "&amp;B152&amp;" will decide whether to "&amp;D152&amp;" for "&amp;E152&amp;", within "&amp;F152&amp;" and "&amp;G152&amp;". Permitted alternative universe: "&amp;AA152&amp;". Explicit exclusions: "&amp;H152&amp;". Material criteria: "&amp;AB152&amp;". Hard constraints: "&amp;Z152&amp;". Evidence threshold: "&amp;I152&amp;IF(EXACT(I152,"CUSTOM")," - "&amp;W152,"")&amp;". Evidence may change: "&amp;K152&amp;". Reopen if "&amp;L152&amp;".","NOT READY - complete or repair the governed canvas before handoff."))</x:f>
      </x:c>
      <x:c r="W152" s="18"/>
      <x:c r="X152" s="18"/>
      <x:c r="Y152" s="24" t="str">
        <x:f>IF(A152="","",IF(OR(EXACT(X152,"YES"),EXACT(X152,"NO")),"VALID","INVALID - QUALITY TOKEN"))</x:f>
      </x:c>
      <x:c r="Z152" s="18"/>
      <x:c r="AA152" s="18" t="str">
        <x:f>IF(A152="","",IF(AT152&lt;&gt;"VALID","NOT READY - ALTERNATIVES",IF(AO152=1,"DIRECT","")&amp;IF(AP152=1,IF(AO152=1,"; ","")&amp;"ADJACENT","")&amp;IF(AQ152=1,IF(SUM(AO152:AP152)&gt;0,"; ","")&amp;"SUBSTITUTE / SERVICE","")&amp;IF(AR152=1,IF(SUM(AO152:AQ152)&gt;0,"; ","")&amp;"INTERNAL BUILD","")&amp;IF(AS152=1,IF(SUM(AO152:AR152)&gt;0,"; ","")&amp;"STATUS QUO","")))</x:f>
      </x:c>
      <x:c r="AB152" s="18" t="str">
        <x:f>IF(A152="","",IF(AH152&lt;&gt;"VALID","NOT READY - CRITERIA",AC152&amp;"; "&amp;AD152&amp;"; "&amp;AE152&amp;IF(AF152&lt;&gt;"","; "&amp;AF152,"")&amp;IF(AG152&lt;&gt;"","; "&amp;AG152,"")))</x:f>
      </x:c>
      <x:c r="AC152" s="18"/>
      <x:c r="AD152" s="18"/>
      <x:c r="AE152" s="18"/>
      <x:c r="AF152" s="18"/>
      <x:c r="AG152" s="18"/>
      <x:c r="AH152" s="24" t="str">
        <x:f>IF(A152="","",IF(AND(AI152&gt;=3,AI152&lt;=5,AJ152&lt;&gt;"",AK152&lt;&gt;"",AL152&lt;&gt;"",S152=AI152,COUNTIF($AJ152:$AN152,AJ152)=1,COUNTIF($AJ152:$AN152,AK152)=1,COUNTIF($AJ152:$AN152,AL152)=1,IF(AM152="",TRUE,COUNTIF($AJ152:$AN152,AM152)=1),IF(AN152="",TRUE,COUNTIF($AJ152:$AN152,AN152)=1),COUNTIFS(CRITERIA!$B$6:$B$205,A152,CRITERIA!$M$6:$M$205,AJ152,CRITERIA!$G$6:$G$205,"YES",CRITERIA!$L$6:$L$205,"VALID")=1,COUNTIFS(CRITERIA!$B$6:$B$205,A152,CRITERIA!$M$6:$M$205,AK152,CRITERIA!$G$6:$G$205,"YES",CRITERIA!$L$6:$L$205,"VALID")=1,COUNTIFS(CRITERIA!$B$6:$B$205,A152,CRITERIA!$M$6:$M$205,AL152,CRITERIA!$G$6:$G$205,"YES",CRITERIA!$L$6:$L$205,"VALID")=1,IF(AM152="",TRUE,COUNTIFS(CRITERIA!$B$6:$B$205,A152,CRITERIA!$M$6:$M$205,AM152,CRITERIA!$G$6:$G$205,"YES",CRITERIA!$L$6:$L$205,"VALID")=1),IF(AN152="",TRUE,COUNTIFS(CRITERIA!$B$6:$B$205,A152,CRITERIA!$M$6:$M$205,AN152,CRITERIA!$G$6:$G$205,"YES",CRITERIA!$L$6:$L$205,"VALID")=1)),"VALID","INVALID - CRITERIA PARITY"))</x:f>
      </x:c>
      <x:c r="AI152" s="24" t="n">
        <x:f>IF(AC152&lt;&gt;"",1,0)+IF(AD152&lt;&gt;"",1,0)+IF(AE152&lt;&gt;"",1,0)+IF(AF152&lt;&gt;"",1,0)+IF(AG152&lt;&gt;"",1,0)</x:f>
        <x:v>0</x:v>
      </x:c>
      <x:c r="AJ152" s="24" t="str">
        <x:f>IF(AC152="","",UPPER(TRIM(AC152)))</x:f>
      </x:c>
      <x:c r="AK152" s="24" t="str">
        <x:f>IF(AD152="","",UPPER(TRIM(AD152)))</x:f>
      </x:c>
      <x:c r="AL152" s="24" t="str">
        <x:f>IF(AE152="","",UPPER(TRIM(AE152)))</x:f>
      </x:c>
      <x:c r="AM152" s="24" t="str">
        <x:f>IF(AF152="","",UPPER(TRIM(AF152)))</x:f>
      </x:c>
      <x:c r="AN152" s="24" t="str">
        <x:f>IF(AG152="","",UPPER(TRIM(AG152)))</x:f>
      </x:c>
      <x:c r="AO152" s="24" t="str">
        <x:f>IF(A152="","",IF(COUNTIFS(ALTERNATIVES!$B$6:$B$205,A152,ALTERNATIVES!$C$6:$C$205,"DIRECT",ALTERNATIVES!$H$6:$H$205,"VALID")&gt;0,1,0))</x:f>
      </x:c>
      <x:c r="AP152" s="24" t="str">
        <x:f>IF(A152="","",IF(COUNTIFS(ALTERNATIVES!$B$6:$B$205,A152,ALTERNATIVES!$C$6:$C$205,"ADJACENT",ALTERNATIVES!$H$6:$H$205,"VALID")&gt;0,1,0))</x:f>
      </x:c>
      <x:c r="AQ152" s="24" t="str">
        <x:f>IF(A152="","",IF(COUNTIFS(ALTERNATIVES!$B$6:$B$205,A152,ALTERNATIVES!$C$6:$C$205,"SUBSTITUTE / SERVICE",ALTERNATIVES!$H$6:$H$205,"VALID")&gt;0,1,0))</x:f>
      </x:c>
      <x:c r="AR152" s="24" t="str">
        <x:f>IF(A152="","",IF(COUNTIFS(ALTERNATIVES!$B$6:$B$205,A152,ALTERNATIVES!$C$6:$C$205,"INTERNAL BUILD",ALTERNATIVES!$H$6:$H$205,"VALID")&gt;0,1,0))</x:f>
      </x:c>
      <x:c r="AS152" s="24" t="str">
        <x:f>IF(A152="","",IF(COUNTIFS(ALTERNATIVES!$B$6:$B$205,A152,ALTERNATIVES!$C$6:$C$205,"STATUS QUO",ALTERNATIVES!$H$6:$H$205,"VALID")&gt;0,1,0))</x:f>
      </x:c>
      <x:c r="AT152" s="24" t="str">
        <x:f>IF(A152="","",IF(R152&gt;=2,"VALID","INVALID - ALTERNATIVE DIVERSITY"))</x:f>
      </x:c>
    </x:row>
    <x:row r="153">
      <x:c r="A153" s="18"/>
      <x:c r="B153" s="18"/>
      <x:c r="C153" s="32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24" t="str">
        <x:f>IF(A153="","",IF(COUNTIF($A$6:$A$205,A153)=1,"VALID","INVALID - DUPLICATE DECISION ID"))</x:f>
      </x:c>
      <x:c r="O153" s="24" t="str">
        <x:f>IF(A153="","",IF(AND(B153&lt;&gt;"",C153&lt;&gt;"",D153&lt;&gt;"",E153&lt;&gt;"",F153&lt;&gt;"",G153&lt;&gt;"",H153&lt;&gt;"",K153&lt;&gt;"",L153&lt;&gt;"",M153&lt;&gt;"",Z153&lt;&gt;"",AC153&lt;&gt;"",AD153&lt;&gt;"",AE153&lt;&gt;""),"VALID","INVALID - REQUIRED FIELD"))</x:f>
      </x:c>
      <x:c r="P153" s="24" t="str">
        <x:f>IF(A153="","",IF(AND(OR(EXACT(I153,"CURRENT ATTRIBUTABLE OBSERVED"),EXACT(I153,"CURRENT ATTRIBUTABLE MIXED"),EXACT(I153,"CUSTOM")),IF(EXACT(I153,"CUSTOM"),W153&lt;&gt;"",TRUE)),"VALID","INVALID - EVIDENCE TOKEN / CUSTOM RULE"))</x:f>
      </x:c>
      <x:c r="Q153" s="24" t="str">
        <x:f>IF(A153="","",IF(OR(EXACT(J153,"YES"),EXACT(J153,"UNCLEAR"),EXACT(J153,"NO")),"VALID","INVALID - ACTION TOKEN"))</x:f>
      </x:c>
      <x:c r="R153" s="24" t="str">
        <x:f>IF(A153="","",SUM(AO153:AS153))</x:f>
      </x:c>
      <x:c r="S153" s="24" t="str">
        <x:f>IF(A153="","",COUNTIFS(CRITERIA!$B$6:$B$205,A153,CRITERIA!$G$6:$G$205,"YES",CRITERIA!$L$6:$L$205,"VALID"))</x:f>
      </x:c>
      <x:c r="T153" s="24" t="str">
        <x:f>IF(A153="","",IF(Q153&lt;&gt;"VALID","REPAIR CANVAS",IF(EXACT(J153,"NO"),"STOP - RESEARCH NOT JUSTIFIED",IF(OR(N153&lt;&gt;"VALID",O153&lt;&gt;"VALID",P153&lt;&gt;"VALID",Y153&lt;&gt;"VALID",AH153&lt;&gt;"VALID",AT153&lt;&gt;"VALID",EXACT(J153,"UNCLEAR"),X153&lt;&gt;"YES"),"REPAIR CANVAS","READY TO RESEARCH"))))</x:f>
      </x:c>
      <x:c r="U153" s="24" t="str">
        <x:f>IF(A153="","",IF(T153="READY TO RESEARCH","Freeze this Decision Contract, then conduct the Evidence Audit.",IF(T153="STOP - RESEARCH NOT JUSTIFIED","State the real purpose of the work or reopen the decision before competitor research.","Repair the named controls before collecting competitor evidence.")))</x:f>
      </x:c>
      <x:c r="V153" s="24" t="str">
        <x:f>IF(A153="","",IF(T153="READY TO RESEARCH","Decision ID "&amp;A153&amp;". By "&amp;TEXT(C153,"yyyy-mm-dd")&amp;", "&amp;B153&amp;" will decide whether to "&amp;D153&amp;" for "&amp;E153&amp;", within "&amp;F153&amp;" and "&amp;G153&amp;". Permitted alternative universe: "&amp;AA153&amp;". Explicit exclusions: "&amp;H153&amp;". Material criteria: "&amp;AB153&amp;". Hard constraints: "&amp;Z153&amp;". Evidence threshold: "&amp;I153&amp;IF(EXACT(I153,"CUSTOM")," - "&amp;W153,"")&amp;". Evidence may change: "&amp;K153&amp;". Reopen if "&amp;L153&amp;".","NOT READY - complete or repair the governed canvas before handoff."))</x:f>
      </x:c>
      <x:c r="W153" s="18"/>
      <x:c r="X153" s="18"/>
      <x:c r="Y153" s="24" t="str">
        <x:f>IF(A153="","",IF(OR(EXACT(X153,"YES"),EXACT(X153,"NO")),"VALID","INVALID - QUALITY TOKEN"))</x:f>
      </x:c>
      <x:c r="Z153" s="18"/>
      <x:c r="AA153" s="18" t="str">
        <x:f>IF(A153="","",IF(AT153&lt;&gt;"VALID","NOT READY - ALTERNATIVES",IF(AO153=1,"DIRECT","")&amp;IF(AP153=1,IF(AO153=1,"; ","")&amp;"ADJACENT","")&amp;IF(AQ153=1,IF(SUM(AO153:AP153)&gt;0,"; ","")&amp;"SUBSTITUTE / SERVICE","")&amp;IF(AR153=1,IF(SUM(AO153:AQ153)&gt;0,"; ","")&amp;"INTERNAL BUILD","")&amp;IF(AS153=1,IF(SUM(AO153:AR153)&gt;0,"; ","")&amp;"STATUS QUO","")))</x:f>
      </x:c>
      <x:c r="AB153" s="18" t="str">
        <x:f>IF(A153="","",IF(AH153&lt;&gt;"VALID","NOT READY - CRITERIA",AC153&amp;"; "&amp;AD153&amp;"; "&amp;AE153&amp;IF(AF153&lt;&gt;"","; "&amp;AF153,"")&amp;IF(AG153&lt;&gt;"","; "&amp;AG153,"")))</x:f>
      </x:c>
      <x:c r="AC153" s="18"/>
      <x:c r="AD153" s="18"/>
      <x:c r="AE153" s="18"/>
      <x:c r="AF153" s="18"/>
      <x:c r="AG153" s="18"/>
      <x:c r="AH153" s="24" t="str">
        <x:f>IF(A153="","",IF(AND(AI153&gt;=3,AI153&lt;=5,AJ153&lt;&gt;"",AK153&lt;&gt;"",AL153&lt;&gt;"",S153=AI153,COUNTIF($AJ153:$AN153,AJ153)=1,COUNTIF($AJ153:$AN153,AK153)=1,COUNTIF($AJ153:$AN153,AL153)=1,IF(AM153="",TRUE,COUNTIF($AJ153:$AN153,AM153)=1),IF(AN153="",TRUE,COUNTIF($AJ153:$AN153,AN153)=1),COUNTIFS(CRITERIA!$B$6:$B$205,A153,CRITERIA!$M$6:$M$205,AJ153,CRITERIA!$G$6:$G$205,"YES",CRITERIA!$L$6:$L$205,"VALID")=1,COUNTIFS(CRITERIA!$B$6:$B$205,A153,CRITERIA!$M$6:$M$205,AK153,CRITERIA!$G$6:$G$205,"YES",CRITERIA!$L$6:$L$205,"VALID")=1,COUNTIFS(CRITERIA!$B$6:$B$205,A153,CRITERIA!$M$6:$M$205,AL153,CRITERIA!$G$6:$G$205,"YES",CRITERIA!$L$6:$L$205,"VALID")=1,IF(AM153="",TRUE,COUNTIFS(CRITERIA!$B$6:$B$205,A153,CRITERIA!$M$6:$M$205,AM153,CRITERIA!$G$6:$G$205,"YES",CRITERIA!$L$6:$L$205,"VALID")=1),IF(AN153="",TRUE,COUNTIFS(CRITERIA!$B$6:$B$205,A153,CRITERIA!$M$6:$M$205,AN153,CRITERIA!$G$6:$G$205,"YES",CRITERIA!$L$6:$L$205,"VALID")=1)),"VALID","INVALID - CRITERIA PARITY"))</x:f>
      </x:c>
      <x:c r="AI153" s="24" t="n">
        <x:f>IF(AC153&lt;&gt;"",1,0)+IF(AD153&lt;&gt;"",1,0)+IF(AE153&lt;&gt;"",1,0)+IF(AF153&lt;&gt;"",1,0)+IF(AG153&lt;&gt;"",1,0)</x:f>
        <x:v>0</x:v>
      </x:c>
      <x:c r="AJ153" s="24" t="str">
        <x:f>IF(AC153="","",UPPER(TRIM(AC153)))</x:f>
      </x:c>
      <x:c r="AK153" s="24" t="str">
        <x:f>IF(AD153="","",UPPER(TRIM(AD153)))</x:f>
      </x:c>
      <x:c r="AL153" s="24" t="str">
        <x:f>IF(AE153="","",UPPER(TRIM(AE153)))</x:f>
      </x:c>
      <x:c r="AM153" s="24" t="str">
        <x:f>IF(AF153="","",UPPER(TRIM(AF153)))</x:f>
      </x:c>
      <x:c r="AN153" s="24" t="str">
        <x:f>IF(AG153="","",UPPER(TRIM(AG153)))</x:f>
      </x:c>
      <x:c r="AO153" s="24" t="str">
        <x:f>IF(A153="","",IF(COUNTIFS(ALTERNATIVES!$B$6:$B$205,A153,ALTERNATIVES!$C$6:$C$205,"DIRECT",ALTERNATIVES!$H$6:$H$205,"VALID")&gt;0,1,0))</x:f>
      </x:c>
      <x:c r="AP153" s="24" t="str">
        <x:f>IF(A153="","",IF(COUNTIFS(ALTERNATIVES!$B$6:$B$205,A153,ALTERNATIVES!$C$6:$C$205,"ADJACENT",ALTERNATIVES!$H$6:$H$205,"VALID")&gt;0,1,0))</x:f>
      </x:c>
      <x:c r="AQ153" s="24" t="str">
        <x:f>IF(A153="","",IF(COUNTIFS(ALTERNATIVES!$B$6:$B$205,A153,ALTERNATIVES!$C$6:$C$205,"SUBSTITUTE / SERVICE",ALTERNATIVES!$H$6:$H$205,"VALID")&gt;0,1,0))</x:f>
      </x:c>
      <x:c r="AR153" s="24" t="str">
        <x:f>IF(A153="","",IF(COUNTIFS(ALTERNATIVES!$B$6:$B$205,A153,ALTERNATIVES!$C$6:$C$205,"INTERNAL BUILD",ALTERNATIVES!$H$6:$H$205,"VALID")&gt;0,1,0))</x:f>
      </x:c>
      <x:c r="AS153" s="24" t="str">
        <x:f>IF(A153="","",IF(COUNTIFS(ALTERNATIVES!$B$6:$B$205,A153,ALTERNATIVES!$C$6:$C$205,"STATUS QUO",ALTERNATIVES!$H$6:$H$205,"VALID")&gt;0,1,0))</x:f>
      </x:c>
      <x:c r="AT153" s="24" t="str">
        <x:f>IF(A153="","",IF(R153&gt;=2,"VALID","INVALID - ALTERNATIVE DIVERSITY"))</x:f>
      </x:c>
    </x:row>
    <x:row r="154">
      <x:c r="A154" s="18"/>
      <x:c r="B154" s="18"/>
      <x:c r="C154" s="32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24" t="str">
        <x:f>IF(A154="","",IF(COUNTIF($A$6:$A$205,A154)=1,"VALID","INVALID - DUPLICATE DECISION ID"))</x:f>
      </x:c>
      <x:c r="O154" s="24" t="str">
        <x:f>IF(A154="","",IF(AND(B154&lt;&gt;"",C154&lt;&gt;"",D154&lt;&gt;"",E154&lt;&gt;"",F154&lt;&gt;"",G154&lt;&gt;"",H154&lt;&gt;"",K154&lt;&gt;"",L154&lt;&gt;"",M154&lt;&gt;"",Z154&lt;&gt;"",AC154&lt;&gt;"",AD154&lt;&gt;"",AE154&lt;&gt;""),"VALID","INVALID - REQUIRED FIELD"))</x:f>
      </x:c>
      <x:c r="P154" s="24" t="str">
        <x:f>IF(A154="","",IF(AND(OR(EXACT(I154,"CURRENT ATTRIBUTABLE OBSERVED"),EXACT(I154,"CURRENT ATTRIBUTABLE MIXED"),EXACT(I154,"CUSTOM")),IF(EXACT(I154,"CUSTOM"),W154&lt;&gt;"",TRUE)),"VALID","INVALID - EVIDENCE TOKEN / CUSTOM RULE"))</x:f>
      </x:c>
      <x:c r="Q154" s="24" t="str">
        <x:f>IF(A154="","",IF(OR(EXACT(J154,"YES"),EXACT(J154,"UNCLEAR"),EXACT(J154,"NO")),"VALID","INVALID - ACTION TOKEN"))</x:f>
      </x:c>
      <x:c r="R154" s="24" t="str">
        <x:f>IF(A154="","",SUM(AO154:AS154))</x:f>
      </x:c>
      <x:c r="S154" s="24" t="str">
        <x:f>IF(A154="","",COUNTIFS(CRITERIA!$B$6:$B$205,A154,CRITERIA!$G$6:$G$205,"YES",CRITERIA!$L$6:$L$205,"VALID"))</x:f>
      </x:c>
      <x:c r="T154" s="24" t="str">
        <x:f>IF(A154="","",IF(Q154&lt;&gt;"VALID","REPAIR CANVAS",IF(EXACT(J154,"NO"),"STOP - RESEARCH NOT JUSTIFIED",IF(OR(N154&lt;&gt;"VALID",O154&lt;&gt;"VALID",P154&lt;&gt;"VALID",Y154&lt;&gt;"VALID",AH154&lt;&gt;"VALID",AT154&lt;&gt;"VALID",EXACT(J154,"UNCLEAR"),X154&lt;&gt;"YES"),"REPAIR CANVAS","READY TO RESEARCH"))))</x:f>
      </x:c>
      <x:c r="U154" s="24" t="str">
        <x:f>IF(A154="","",IF(T154="READY TO RESEARCH","Freeze this Decision Contract, then conduct the Evidence Audit.",IF(T154="STOP - RESEARCH NOT JUSTIFIED","State the real purpose of the work or reopen the decision before competitor research.","Repair the named controls before collecting competitor evidence.")))</x:f>
      </x:c>
      <x:c r="V154" s="24" t="str">
        <x:f>IF(A154="","",IF(T154="READY TO RESEARCH","Decision ID "&amp;A154&amp;". By "&amp;TEXT(C154,"yyyy-mm-dd")&amp;", "&amp;B154&amp;" will decide whether to "&amp;D154&amp;" for "&amp;E154&amp;", within "&amp;F154&amp;" and "&amp;G154&amp;". Permitted alternative universe: "&amp;AA154&amp;". Explicit exclusions: "&amp;H154&amp;". Material criteria: "&amp;AB154&amp;". Hard constraints: "&amp;Z154&amp;". Evidence threshold: "&amp;I154&amp;IF(EXACT(I154,"CUSTOM")," - "&amp;W154,"")&amp;". Evidence may change: "&amp;K154&amp;". Reopen if "&amp;L154&amp;".","NOT READY - complete or repair the governed canvas before handoff."))</x:f>
      </x:c>
      <x:c r="W154" s="18"/>
      <x:c r="X154" s="18"/>
      <x:c r="Y154" s="24" t="str">
        <x:f>IF(A154="","",IF(OR(EXACT(X154,"YES"),EXACT(X154,"NO")),"VALID","INVALID - QUALITY TOKEN"))</x:f>
      </x:c>
      <x:c r="Z154" s="18"/>
      <x:c r="AA154" s="18" t="str">
        <x:f>IF(A154="","",IF(AT154&lt;&gt;"VALID","NOT READY - ALTERNATIVES",IF(AO154=1,"DIRECT","")&amp;IF(AP154=1,IF(AO154=1,"; ","")&amp;"ADJACENT","")&amp;IF(AQ154=1,IF(SUM(AO154:AP154)&gt;0,"; ","")&amp;"SUBSTITUTE / SERVICE","")&amp;IF(AR154=1,IF(SUM(AO154:AQ154)&gt;0,"; ","")&amp;"INTERNAL BUILD","")&amp;IF(AS154=1,IF(SUM(AO154:AR154)&gt;0,"; ","")&amp;"STATUS QUO","")))</x:f>
      </x:c>
      <x:c r="AB154" s="18" t="str">
        <x:f>IF(A154="","",IF(AH154&lt;&gt;"VALID","NOT READY - CRITERIA",AC154&amp;"; "&amp;AD154&amp;"; "&amp;AE154&amp;IF(AF154&lt;&gt;"","; "&amp;AF154,"")&amp;IF(AG154&lt;&gt;"","; "&amp;AG154,"")))</x:f>
      </x:c>
      <x:c r="AC154" s="18"/>
      <x:c r="AD154" s="18"/>
      <x:c r="AE154" s="18"/>
      <x:c r="AF154" s="18"/>
      <x:c r="AG154" s="18"/>
      <x:c r="AH154" s="24" t="str">
        <x:f>IF(A154="","",IF(AND(AI154&gt;=3,AI154&lt;=5,AJ154&lt;&gt;"",AK154&lt;&gt;"",AL154&lt;&gt;"",S154=AI154,COUNTIF($AJ154:$AN154,AJ154)=1,COUNTIF($AJ154:$AN154,AK154)=1,COUNTIF($AJ154:$AN154,AL154)=1,IF(AM154="",TRUE,COUNTIF($AJ154:$AN154,AM154)=1),IF(AN154="",TRUE,COUNTIF($AJ154:$AN154,AN154)=1),COUNTIFS(CRITERIA!$B$6:$B$205,A154,CRITERIA!$M$6:$M$205,AJ154,CRITERIA!$G$6:$G$205,"YES",CRITERIA!$L$6:$L$205,"VALID")=1,COUNTIFS(CRITERIA!$B$6:$B$205,A154,CRITERIA!$M$6:$M$205,AK154,CRITERIA!$G$6:$G$205,"YES",CRITERIA!$L$6:$L$205,"VALID")=1,COUNTIFS(CRITERIA!$B$6:$B$205,A154,CRITERIA!$M$6:$M$205,AL154,CRITERIA!$G$6:$G$205,"YES",CRITERIA!$L$6:$L$205,"VALID")=1,IF(AM154="",TRUE,COUNTIFS(CRITERIA!$B$6:$B$205,A154,CRITERIA!$M$6:$M$205,AM154,CRITERIA!$G$6:$G$205,"YES",CRITERIA!$L$6:$L$205,"VALID")=1),IF(AN154="",TRUE,COUNTIFS(CRITERIA!$B$6:$B$205,A154,CRITERIA!$M$6:$M$205,AN154,CRITERIA!$G$6:$G$205,"YES",CRITERIA!$L$6:$L$205,"VALID")=1)),"VALID","INVALID - CRITERIA PARITY"))</x:f>
      </x:c>
      <x:c r="AI154" s="24" t="n">
        <x:f>IF(AC154&lt;&gt;"",1,0)+IF(AD154&lt;&gt;"",1,0)+IF(AE154&lt;&gt;"",1,0)+IF(AF154&lt;&gt;"",1,0)+IF(AG154&lt;&gt;"",1,0)</x:f>
        <x:v>0</x:v>
      </x:c>
      <x:c r="AJ154" s="24" t="str">
        <x:f>IF(AC154="","",UPPER(TRIM(AC154)))</x:f>
      </x:c>
      <x:c r="AK154" s="24" t="str">
        <x:f>IF(AD154="","",UPPER(TRIM(AD154)))</x:f>
      </x:c>
      <x:c r="AL154" s="24" t="str">
        <x:f>IF(AE154="","",UPPER(TRIM(AE154)))</x:f>
      </x:c>
      <x:c r="AM154" s="24" t="str">
        <x:f>IF(AF154="","",UPPER(TRIM(AF154)))</x:f>
      </x:c>
      <x:c r="AN154" s="24" t="str">
        <x:f>IF(AG154="","",UPPER(TRIM(AG154)))</x:f>
      </x:c>
      <x:c r="AO154" s="24" t="str">
        <x:f>IF(A154="","",IF(COUNTIFS(ALTERNATIVES!$B$6:$B$205,A154,ALTERNATIVES!$C$6:$C$205,"DIRECT",ALTERNATIVES!$H$6:$H$205,"VALID")&gt;0,1,0))</x:f>
      </x:c>
      <x:c r="AP154" s="24" t="str">
        <x:f>IF(A154="","",IF(COUNTIFS(ALTERNATIVES!$B$6:$B$205,A154,ALTERNATIVES!$C$6:$C$205,"ADJACENT",ALTERNATIVES!$H$6:$H$205,"VALID")&gt;0,1,0))</x:f>
      </x:c>
      <x:c r="AQ154" s="24" t="str">
        <x:f>IF(A154="","",IF(COUNTIFS(ALTERNATIVES!$B$6:$B$205,A154,ALTERNATIVES!$C$6:$C$205,"SUBSTITUTE / SERVICE",ALTERNATIVES!$H$6:$H$205,"VALID")&gt;0,1,0))</x:f>
      </x:c>
      <x:c r="AR154" s="24" t="str">
        <x:f>IF(A154="","",IF(COUNTIFS(ALTERNATIVES!$B$6:$B$205,A154,ALTERNATIVES!$C$6:$C$205,"INTERNAL BUILD",ALTERNATIVES!$H$6:$H$205,"VALID")&gt;0,1,0))</x:f>
      </x:c>
      <x:c r="AS154" s="24" t="str">
        <x:f>IF(A154="","",IF(COUNTIFS(ALTERNATIVES!$B$6:$B$205,A154,ALTERNATIVES!$C$6:$C$205,"STATUS QUO",ALTERNATIVES!$H$6:$H$205,"VALID")&gt;0,1,0))</x:f>
      </x:c>
      <x:c r="AT154" s="24" t="str">
        <x:f>IF(A154="","",IF(R154&gt;=2,"VALID","INVALID - ALTERNATIVE DIVERSITY"))</x:f>
      </x:c>
    </x:row>
    <x:row r="155">
      <x:c r="A155" s="18"/>
      <x:c r="B155" s="18"/>
      <x:c r="C155" s="32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24" t="str">
        <x:f>IF(A155="","",IF(COUNTIF($A$6:$A$205,A155)=1,"VALID","INVALID - DUPLICATE DECISION ID"))</x:f>
      </x:c>
      <x:c r="O155" s="24" t="str">
        <x:f>IF(A155="","",IF(AND(B155&lt;&gt;"",C155&lt;&gt;"",D155&lt;&gt;"",E155&lt;&gt;"",F155&lt;&gt;"",G155&lt;&gt;"",H155&lt;&gt;"",K155&lt;&gt;"",L155&lt;&gt;"",M155&lt;&gt;"",Z155&lt;&gt;"",AC155&lt;&gt;"",AD155&lt;&gt;"",AE155&lt;&gt;""),"VALID","INVALID - REQUIRED FIELD"))</x:f>
      </x:c>
      <x:c r="P155" s="24" t="str">
        <x:f>IF(A155="","",IF(AND(OR(EXACT(I155,"CURRENT ATTRIBUTABLE OBSERVED"),EXACT(I155,"CURRENT ATTRIBUTABLE MIXED"),EXACT(I155,"CUSTOM")),IF(EXACT(I155,"CUSTOM"),W155&lt;&gt;"",TRUE)),"VALID","INVALID - EVIDENCE TOKEN / CUSTOM RULE"))</x:f>
      </x:c>
      <x:c r="Q155" s="24" t="str">
        <x:f>IF(A155="","",IF(OR(EXACT(J155,"YES"),EXACT(J155,"UNCLEAR"),EXACT(J155,"NO")),"VALID","INVALID - ACTION TOKEN"))</x:f>
      </x:c>
      <x:c r="R155" s="24" t="str">
        <x:f>IF(A155="","",SUM(AO155:AS155))</x:f>
      </x:c>
      <x:c r="S155" s="24" t="str">
        <x:f>IF(A155="","",COUNTIFS(CRITERIA!$B$6:$B$205,A155,CRITERIA!$G$6:$G$205,"YES",CRITERIA!$L$6:$L$205,"VALID"))</x:f>
      </x:c>
      <x:c r="T155" s="24" t="str">
        <x:f>IF(A155="","",IF(Q155&lt;&gt;"VALID","REPAIR CANVAS",IF(EXACT(J155,"NO"),"STOP - RESEARCH NOT JUSTIFIED",IF(OR(N155&lt;&gt;"VALID",O155&lt;&gt;"VALID",P155&lt;&gt;"VALID",Y155&lt;&gt;"VALID",AH155&lt;&gt;"VALID",AT155&lt;&gt;"VALID",EXACT(J155,"UNCLEAR"),X155&lt;&gt;"YES"),"REPAIR CANVAS","READY TO RESEARCH"))))</x:f>
      </x:c>
      <x:c r="U155" s="24" t="str">
        <x:f>IF(A155="","",IF(T155="READY TO RESEARCH","Freeze this Decision Contract, then conduct the Evidence Audit.",IF(T155="STOP - RESEARCH NOT JUSTIFIED","State the real purpose of the work or reopen the decision before competitor research.","Repair the named controls before collecting competitor evidence.")))</x:f>
      </x:c>
      <x:c r="V155" s="24" t="str">
        <x:f>IF(A155="","",IF(T155="READY TO RESEARCH","Decision ID "&amp;A155&amp;". By "&amp;TEXT(C155,"yyyy-mm-dd")&amp;", "&amp;B155&amp;" will decide whether to "&amp;D155&amp;" for "&amp;E155&amp;", within "&amp;F155&amp;" and "&amp;G155&amp;". Permitted alternative universe: "&amp;AA155&amp;". Explicit exclusions: "&amp;H155&amp;". Material criteria: "&amp;AB155&amp;". Hard constraints: "&amp;Z155&amp;". Evidence threshold: "&amp;I155&amp;IF(EXACT(I155,"CUSTOM")," - "&amp;W155,"")&amp;". Evidence may change: "&amp;K155&amp;". Reopen if "&amp;L155&amp;".","NOT READY - complete or repair the governed canvas before handoff."))</x:f>
      </x:c>
      <x:c r="W155" s="18"/>
      <x:c r="X155" s="18"/>
      <x:c r="Y155" s="24" t="str">
        <x:f>IF(A155="","",IF(OR(EXACT(X155,"YES"),EXACT(X155,"NO")),"VALID","INVALID - QUALITY TOKEN"))</x:f>
      </x:c>
      <x:c r="Z155" s="18"/>
      <x:c r="AA155" s="18" t="str">
        <x:f>IF(A155="","",IF(AT155&lt;&gt;"VALID","NOT READY - ALTERNATIVES",IF(AO155=1,"DIRECT","")&amp;IF(AP155=1,IF(AO155=1,"; ","")&amp;"ADJACENT","")&amp;IF(AQ155=1,IF(SUM(AO155:AP155)&gt;0,"; ","")&amp;"SUBSTITUTE / SERVICE","")&amp;IF(AR155=1,IF(SUM(AO155:AQ155)&gt;0,"; ","")&amp;"INTERNAL BUILD","")&amp;IF(AS155=1,IF(SUM(AO155:AR155)&gt;0,"; ","")&amp;"STATUS QUO","")))</x:f>
      </x:c>
      <x:c r="AB155" s="18" t="str">
        <x:f>IF(A155="","",IF(AH155&lt;&gt;"VALID","NOT READY - CRITERIA",AC155&amp;"; "&amp;AD155&amp;"; "&amp;AE155&amp;IF(AF155&lt;&gt;"","; "&amp;AF155,"")&amp;IF(AG155&lt;&gt;"","; "&amp;AG155,"")))</x:f>
      </x:c>
      <x:c r="AC155" s="18"/>
      <x:c r="AD155" s="18"/>
      <x:c r="AE155" s="18"/>
      <x:c r="AF155" s="18"/>
      <x:c r="AG155" s="18"/>
      <x:c r="AH155" s="24" t="str">
        <x:f>IF(A155="","",IF(AND(AI155&gt;=3,AI155&lt;=5,AJ155&lt;&gt;"",AK155&lt;&gt;"",AL155&lt;&gt;"",S155=AI155,COUNTIF($AJ155:$AN155,AJ155)=1,COUNTIF($AJ155:$AN155,AK155)=1,COUNTIF($AJ155:$AN155,AL155)=1,IF(AM155="",TRUE,COUNTIF($AJ155:$AN155,AM155)=1),IF(AN155="",TRUE,COUNTIF($AJ155:$AN155,AN155)=1),COUNTIFS(CRITERIA!$B$6:$B$205,A155,CRITERIA!$M$6:$M$205,AJ155,CRITERIA!$G$6:$G$205,"YES",CRITERIA!$L$6:$L$205,"VALID")=1,COUNTIFS(CRITERIA!$B$6:$B$205,A155,CRITERIA!$M$6:$M$205,AK155,CRITERIA!$G$6:$G$205,"YES",CRITERIA!$L$6:$L$205,"VALID")=1,COUNTIFS(CRITERIA!$B$6:$B$205,A155,CRITERIA!$M$6:$M$205,AL155,CRITERIA!$G$6:$G$205,"YES",CRITERIA!$L$6:$L$205,"VALID")=1,IF(AM155="",TRUE,COUNTIFS(CRITERIA!$B$6:$B$205,A155,CRITERIA!$M$6:$M$205,AM155,CRITERIA!$G$6:$G$205,"YES",CRITERIA!$L$6:$L$205,"VALID")=1),IF(AN155="",TRUE,COUNTIFS(CRITERIA!$B$6:$B$205,A155,CRITERIA!$M$6:$M$205,AN155,CRITERIA!$G$6:$G$205,"YES",CRITERIA!$L$6:$L$205,"VALID")=1)),"VALID","INVALID - CRITERIA PARITY"))</x:f>
      </x:c>
      <x:c r="AI155" s="24" t="n">
        <x:f>IF(AC155&lt;&gt;"",1,0)+IF(AD155&lt;&gt;"",1,0)+IF(AE155&lt;&gt;"",1,0)+IF(AF155&lt;&gt;"",1,0)+IF(AG155&lt;&gt;"",1,0)</x:f>
        <x:v>0</x:v>
      </x:c>
      <x:c r="AJ155" s="24" t="str">
        <x:f>IF(AC155="","",UPPER(TRIM(AC155)))</x:f>
      </x:c>
      <x:c r="AK155" s="24" t="str">
        <x:f>IF(AD155="","",UPPER(TRIM(AD155)))</x:f>
      </x:c>
      <x:c r="AL155" s="24" t="str">
        <x:f>IF(AE155="","",UPPER(TRIM(AE155)))</x:f>
      </x:c>
      <x:c r="AM155" s="24" t="str">
        <x:f>IF(AF155="","",UPPER(TRIM(AF155)))</x:f>
      </x:c>
      <x:c r="AN155" s="24" t="str">
        <x:f>IF(AG155="","",UPPER(TRIM(AG155)))</x:f>
      </x:c>
      <x:c r="AO155" s="24" t="str">
        <x:f>IF(A155="","",IF(COUNTIFS(ALTERNATIVES!$B$6:$B$205,A155,ALTERNATIVES!$C$6:$C$205,"DIRECT",ALTERNATIVES!$H$6:$H$205,"VALID")&gt;0,1,0))</x:f>
      </x:c>
      <x:c r="AP155" s="24" t="str">
        <x:f>IF(A155="","",IF(COUNTIFS(ALTERNATIVES!$B$6:$B$205,A155,ALTERNATIVES!$C$6:$C$205,"ADJACENT",ALTERNATIVES!$H$6:$H$205,"VALID")&gt;0,1,0))</x:f>
      </x:c>
      <x:c r="AQ155" s="24" t="str">
        <x:f>IF(A155="","",IF(COUNTIFS(ALTERNATIVES!$B$6:$B$205,A155,ALTERNATIVES!$C$6:$C$205,"SUBSTITUTE / SERVICE",ALTERNATIVES!$H$6:$H$205,"VALID")&gt;0,1,0))</x:f>
      </x:c>
      <x:c r="AR155" s="24" t="str">
        <x:f>IF(A155="","",IF(COUNTIFS(ALTERNATIVES!$B$6:$B$205,A155,ALTERNATIVES!$C$6:$C$205,"INTERNAL BUILD",ALTERNATIVES!$H$6:$H$205,"VALID")&gt;0,1,0))</x:f>
      </x:c>
      <x:c r="AS155" s="24" t="str">
        <x:f>IF(A155="","",IF(COUNTIFS(ALTERNATIVES!$B$6:$B$205,A155,ALTERNATIVES!$C$6:$C$205,"STATUS QUO",ALTERNATIVES!$H$6:$H$205,"VALID")&gt;0,1,0))</x:f>
      </x:c>
      <x:c r="AT155" s="24" t="str">
        <x:f>IF(A155="","",IF(R155&gt;=2,"VALID","INVALID - ALTERNATIVE DIVERSITY"))</x:f>
      </x:c>
    </x:row>
    <x:row r="156">
      <x:c r="A156" s="18"/>
      <x:c r="B156" s="18"/>
      <x:c r="C156" s="32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24" t="str">
        <x:f>IF(A156="","",IF(COUNTIF($A$6:$A$205,A156)=1,"VALID","INVALID - DUPLICATE DECISION ID"))</x:f>
      </x:c>
      <x:c r="O156" s="24" t="str">
        <x:f>IF(A156="","",IF(AND(B156&lt;&gt;"",C156&lt;&gt;"",D156&lt;&gt;"",E156&lt;&gt;"",F156&lt;&gt;"",G156&lt;&gt;"",H156&lt;&gt;"",K156&lt;&gt;"",L156&lt;&gt;"",M156&lt;&gt;"",Z156&lt;&gt;"",AC156&lt;&gt;"",AD156&lt;&gt;"",AE156&lt;&gt;""),"VALID","INVALID - REQUIRED FIELD"))</x:f>
      </x:c>
      <x:c r="P156" s="24" t="str">
        <x:f>IF(A156="","",IF(AND(OR(EXACT(I156,"CURRENT ATTRIBUTABLE OBSERVED"),EXACT(I156,"CURRENT ATTRIBUTABLE MIXED"),EXACT(I156,"CUSTOM")),IF(EXACT(I156,"CUSTOM"),W156&lt;&gt;"",TRUE)),"VALID","INVALID - EVIDENCE TOKEN / CUSTOM RULE"))</x:f>
      </x:c>
      <x:c r="Q156" s="24" t="str">
        <x:f>IF(A156="","",IF(OR(EXACT(J156,"YES"),EXACT(J156,"UNCLEAR"),EXACT(J156,"NO")),"VALID","INVALID - ACTION TOKEN"))</x:f>
      </x:c>
      <x:c r="R156" s="24" t="str">
        <x:f>IF(A156="","",SUM(AO156:AS156))</x:f>
      </x:c>
      <x:c r="S156" s="24" t="str">
        <x:f>IF(A156="","",COUNTIFS(CRITERIA!$B$6:$B$205,A156,CRITERIA!$G$6:$G$205,"YES",CRITERIA!$L$6:$L$205,"VALID"))</x:f>
      </x:c>
      <x:c r="T156" s="24" t="str">
        <x:f>IF(A156="","",IF(Q156&lt;&gt;"VALID","REPAIR CANVAS",IF(EXACT(J156,"NO"),"STOP - RESEARCH NOT JUSTIFIED",IF(OR(N156&lt;&gt;"VALID",O156&lt;&gt;"VALID",P156&lt;&gt;"VALID",Y156&lt;&gt;"VALID",AH156&lt;&gt;"VALID",AT156&lt;&gt;"VALID",EXACT(J156,"UNCLEAR"),X156&lt;&gt;"YES"),"REPAIR CANVAS","READY TO RESEARCH"))))</x:f>
      </x:c>
      <x:c r="U156" s="24" t="str">
        <x:f>IF(A156="","",IF(T156="READY TO RESEARCH","Freeze this Decision Contract, then conduct the Evidence Audit.",IF(T156="STOP - RESEARCH NOT JUSTIFIED","State the real purpose of the work or reopen the decision before competitor research.","Repair the named controls before collecting competitor evidence.")))</x:f>
      </x:c>
      <x:c r="V156" s="24" t="str">
        <x:f>IF(A156="","",IF(T156="READY TO RESEARCH","Decision ID "&amp;A156&amp;". By "&amp;TEXT(C156,"yyyy-mm-dd")&amp;", "&amp;B156&amp;" will decide whether to "&amp;D156&amp;" for "&amp;E156&amp;", within "&amp;F156&amp;" and "&amp;G156&amp;". Permitted alternative universe: "&amp;AA156&amp;". Explicit exclusions: "&amp;H156&amp;". Material criteria: "&amp;AB156&amp;". Hard constraints: "&amp;Z156&amp;". Evidence threshold: "&amp;I156&amp;IF(EXACT(I156,"CUSTOM")," - "&amp;W156,"")&amp;". Evidence may change: "&amp;K156&amp;". Reopen if "&amp;L156&amp;".","NOT READY - complete or repair the governed canvas before handoff."))</x:f>
      </x:c>
      <x:c r="W156" s="18"/>
      <x:c r="X156" s="18"/>
      <x:c r="Y156" s="24" t="str">
        <x:f>IF(A156="","",IF(OR(EXACT(X156,"YES"),EXACT(X156,"NO")),"VALID","INVALID - QUALITY TOKEN"))</x:f>
      </x:c>
      <x:c r="Z156" s="18"/>
      <x:c r="AA156" s="18" t="str">
        <x:f>IF(A156="","",IF(AT156&lt;&gt;"VALID","NOT READY - ALTERNATIVES",IF(AO156=1,"DIRECT","")&amp;IF(AP156=1,IF(AO156=1,"; ","")&amp;"ADJACENT","")&amp;IF(AQ156=1,IF(SUM(AO156:AP156)&gt;0,"; ","")&amp;"SUBSTITUTE / SERVICE","")&amp;IF(AR156=1,IF(SUM(AO156:AQ156)&gt;0,"; ","")&amp;"INTERNAL BUILD","")&amp;IF(AS156=1,IF(SUM(AO156:AR156)&gt;0,"; ","")&amp;"STATUS QUO","")))</x:f>
      </x:c>
      <x:c r="AB156" s="18" t="str">
        <x:f>IF(A156="","",IF(AH156&lt;&gt;"VALID","NOT READY - CRITERIA",AC156&amp;"; "&amp;AD156&amp;"; "&amp;AE156&amp;IF(AF156&lt;&gt;"","; "&amp;AF156,"")&amp;IF(AG156&lt;&gt;"","; "&amp;AG156,"")))</x:f>
      </x:c>
      <x:c r="AC156" s="18"/>
      <x:c r="AD156" s="18"/>
      <x:c r="AE156" s="18"/>
      <x:c r="AF156" s="18"/>
      <x:c r="AG156" s="18"/>
      <x:c r="AH156" s="24" t="str">
        <x:f>IF(A156="","",IF(AND(AI156&gt;=3,AI156&lt;=5,AJ156&lt;&gt;"",AK156&lt;&gt;"",AL156&lt;&gt;"",S156=AI156,COUNTIF($AJ156:$AN156,AJ156)=1,COUNTIF($AJ156:$AN156,AK156)=1,COUNTIF($AJ156:$AN156,AL156)=1,IF(AM156="",TRUE,COUNTIF($AJ156:$AN156,AM156)=1),IF(AN156="",TRUE,COUNTIF($AJ156:$AN156,AN156)=1),COUNTIFS(CRITERIA!$B$6:$B$205,A156,CRITERIA!$M$6:$M$205,AJ156,CRITERIA!$G$6:$G$205,"YES",CRITERIA!$L$6:$L$205,"VALID")=1,COUNTIFS(CRITERIA!$B$6:$B$205,A156,CRITERIA!$M$6:$M$205,AK156,CRITERIA!$G$6:$G$205,"YES",CRITERIA!$L$6:$L$205,"VALID")=1,COUNTIFS(CRITERIA!$B$6:$B$205,A156,CRITERIA!$M$6:$M$205,AL156,CRITERIA!$G$6:$G$205,"YES",CRITERIA!$L$6:$L$205,"VALID")=1,IF(AM156="",TRUE,COUNTIFS(CRITERIA!$B$6:$B$205,A156,CRITERIA!$M$6:$M$205,AM156,CRITERIA!$G$6:$G$205,"YES",CRITERIA!$L$6:$L$205,"VALID")=1),IF(AN156="",TRUE,COUNTIFS(CRITERIA!$B$6:$B$205,A156,CRITERIA!$M$6:$M$205,AN156,CRITERIA!$G$6:$G$205,"YES",CRITERIA!$L$6:$L$205,"VALID")=1)),"VALID","INVALID - CRITERIA PARITY"))</x:f>
      </x:c>
      <x:c r="AI156" s="24" t="n">
        <x:f>IF(AC156&lt;&gt;"",1,0)+IF(AD156&lt;&gt;"",1,0)+IF(AE156&lt;&gt;"",1,0)+IF(AF156&lt;&gt;"",1,0)+IF(AG156&lt;&gt;"",1,0)</x:f>
        <x:v>0</x:v>
      </x:c>
      <x:c r="AJ156" s="24" t="str">
        <x:f>IF(AC156="","",UPPER(TRIM(AC156)))</x:f>
      </x:c>
      <x:c r="AK156" s="24" t="str">
        <x:f>IF(AD156="","",UPPER(TRIM(AD156)))</x:f>
      </x:c>
      <x:c r="AL156" s="24" t="str">
        <x:f>IF(AE156="","",UPPER(TRIM(AE156)))</x:f>
      </x:c>
      <x:c r="AM156" s="24" t="str">
        <x:f>IF(AF156="","",UPPER(TRIM(AF156)))</x:f>
      </x:c>
      <x:c r="AN156" s="24" t="str">
        <x:f>IF(AG156="","",UPPER(TRIM(AG156)))</x:f>
      </x:c>
      <x:c r="AO156" s="24" t="str">
        <x:f>IF(A156="","",IF(COUNTIFS(ALTERNATIVES!$B$6:$B$205,A156,ALTERNATIVES!$C$6:$C$205,"DIRECT",ALTERNATIVES!$H$6:$H$205,"VALID")&gt;0,1,0))</x:f>
      </x:c>
      <x:c r="AP156" s="24" t="str">
        <x:f>IF(A156="","",IF(COUNTIFS(ALTERNATIVES!$B$6:$B$205,A156,ALTERNATIVES!$C$6:$C$205,"ADJACENT",ALTERNATIVES!$H$6:$H$205,"VALID")&gt;0,1,0))</x:f>
      </x:c>
      <x:c r="AQ156" s="24" t="str">
        <x:f>IF(A156="","",IF(COUNTIFS(ALTERNATIVES!$B$6:$B$205,A156,ALTERNATIVES!$C$6:$C$205,"SUBSTITUTE / SERVICE",ALTERNATIVES!$H$6:$H$205,"VALID")&gt;0,1,0))</x:f>
      </x:c>
      <x:c r="AR156" s="24" t="str">
        <x:f>IF(A156="","",IF(COUNTIFS(ALTERNATIVES!$B$6:$B$205,A156,ALTERNATIVES!$C$6:$C$205,"INTERNAL BUILD",ALTERNATIVES!$H$6:$H$205,"VALID")&gt;0,1,0))</x:f>
      </x:c>
      <x:c r="AS156" s="24" t="str">
        <x:f>IF(A156="","",IF(COUNTIFS(ALTERNATIVES!$B$6:$B$205,A156,ALTERNATIVES!$C$6:$C$205,"STATUS QUO",ALTERNATIVES!$H$6:$H$205,"VALID")&gt;0,1,0))</x:f>
      </x:c>
      <x:c r="AT156" s="24" t="str">
        <x:f>IF(A156="","",IF(R156&gt;=2,"VALID","INVALID - ALTERNATIVE DIVERSITY"))</x:f>
      </x:c>
    </x:row>
    <x:row r="157">
      <x:c r="A157" s="18"/>
      <x:c r="B157" s="18"/>
      <x:c r="C157" s="32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24" t="str">
        <x:f>IF(A157="","",IF(COUNTIF($A$6:$A$205,A157)=1,"VALID","INVALID - DUPLICATE DECISION ID"))</x:f>
      </x:c>
      <x:c r="O157" s="24" t="str">
        <x:f>IF(A157="","",IF(AND(B157&lt;&gt;"",C157&lt;&gt;"",D157&lt;&gt;"",E157&lt;&gt;"",F157&lt;&gt;"",G157&lt;&gt;"",H157&lt;&gt;"",K157&lt;&gt;"",L157&lt;&gt;"",M157&lt;&gt;"",Z157&lt;&gt;"",AC157&lt;&gt;"",AD157&lt;&gt;"",AE157&lt;&gt;""),"VALID","INVALID - REQUIRED FIELD"))</x:f>
      </x:c>
      <x:c r="P157" s="24" t="str">
        <x:f>IF(A157="","",IF(AND(OR(EXACT(I157,"CURRENT ATTRIBUTABLE OBSERVED"),EXACT(I157,"CURRENT ATTRIBUTABLE MIXED"),EXACT(I157,"CUSTOM")),IF(EXACT(I157,"CUSTOM"),W157&lt;&gt;"",TRUE)),"VALID","INVALID - EVIDENCE TOKEN / CUSTOM RULE"))</x:f>
      </x:c>
      <x:c r="Q157" s="24" t="str">
        <x:f>IF(A157="","",IF(OR(EXACT(J157,"YES"),EXACT(J157,"UNCLEAR"),EXACT(J157,"NO")),"VALID","INVALID - ACTION TOKEN"))</x:f>
      </x:c>
      <x:c r="R157" s="24" t="str">
        <x:f>IF(A157="","",SUM(AO157:AS157))</x:f>
      </x:c>
      <x:c r="S157" s="24" t="str">
        <x:f>IF(A157="","",COUNTIFS(CRITERIA!$B$6:$B$205,A157,CRITERIA!$G$6:$G$205,"YES",CRITERIA!$L$6:$L$205,"VALID"))</x:f>
      </x:c>
      <x:c r="T157" s="24" t="str">
        <x:f>IF(A157="","",IF(Q157&lt;&gt;"VALID","REPAIR CANVAS",IF(EXACT(J157,"NO"),"STOP - RESEARCH NOT JUSTIFIED",IF(OR(N157&lt;&gt;"VALID",O157&lt;&gt;"VALID",P157&lt;&gt;"VALID",Y157&lt;&gt;"VALID",AH157&lt;&gt;"VALID",AT157&lt;&gt;"VALID",EXACT(J157,"UNCLEAR"),X157&lt;&gt;"YES"),"REPAIR CANVAS","READY TO RESEARCH"))))</x:f>
      </x:c>
      <x:c r="U157" s="24" t="str">
        <x:f>IF(A157="","",IF(T157="READY TO RESEARCH","Freeze this Decision Contract, then conduct the Evidence Audit.",IF(T157="STOP - RESEARCH NOT JUSTIFIED","State the real purpose of the work or reopen the decision before competitor research.","Repair the named controls before collecting competitor evidence.")))</x:f>
      </x:c>
      <x:c r="V157" s="24" t="str">
        <x:f>IF(A157="","",IF(T157="READY TO RESEARCH","Decision ID "&amp;A157&amp;". By "&amp;TEXT(C157,"yyyy-mm-dd")&amp;", "&amp;B157&amp;" will decide whether to "&amp;D157&amp;" for "&amp;E157&amp;", within "&amp;F157&amp;" and "&amp;G157&amp;". Permitted alternative universe: "&amp;AA157&amp;". Explicit exclusions: "&amp;H157&amp;". Material criteria: "&amp;AB157&amp;". Hard constraints: "&amp;Z157&amp;". Evidence threshold: "&amp;I157&amp;IF(EXACT(I157,"CUSTOM")," - "&amp;W157,"")&amp;". Evidence may change: "&amp;K157&amp;". Reopen if "&amp;L157&amp;".","NOT READY - complete or repair the governed canvas before handoff."))</x:f>
      </x:c>
      <x:c r="W157" s="18"/>
      <x:c r="X157" s="18"/>
      <x:c r="Y157" s="24" t="str">
        <x:f>IF(A157="","",IF(OR(EXACT(X157,"YES"),EXACT(X157,"NO")),"VALID","INVALID - QUALITY TOKEN"))</x:f>
      </x:c>
      <x:c r="Z157" s="18"/>
      <x:c r="AA157" s="18" t="str">
        <x:f>IF(A157="","",IF(AT157&lt;&gt;"VALID","NOT READY - ALTERNATIVES",IF(AO157=1,"DIRECT","")&amp;IF(AP157=1,IF(AO157=1,"; ","")&amp;"ADJACENT","")&amp;IF(AQ157=1,IF(SUM(AO157:AP157)&gt;0,"; ","")&amp;"SUBSTITUTE / SERVICE","")&amp;IF(AR157=1,IF(SUM(AO157:AQ157)&gt;0,"; ","")&amp;"INTERNAL BUILD","")&amp;IF(AS157=1,IF(SUM(AO157:AR157)&gt;0,"; ","")&amp;"STATUS QUO","")))</x:f>
      </x:c>
      <x:c r="AB157" s="18" t="str">
        <x:f>IF(A157="","",IF(AH157&lt;&gt;"VALID","NOT READY - CRITERIA",AC157&amp;"; "&amp;AD157&amp;"; "&amp;AE157&amp;IF(AF157&lt;&gt;"","; "&amp;AF157,"")&amp;IF(AG157&lt;&gt;"","; "&amp;AG157,"")))</x:f>
      </x:c>
      <x:c r="AC157" s="18"/>
      <x:c r="AD157" s="18"/>
      <x:c r="AE157" s="18"/>
      <x:c r="AF157" s="18"/>
      <x:c r="AG157" s="18"/>
      <x:c r="AH157" s="24" t="str">
        <x:f>IF(A157="","",IF(AND(AI157&gt;=3,AI157&lt;=5,AJ157&lt;&gt;"",AK157&lt;&gt;"",AL157&lt;&gt;"",S157=AI157,COUNTIF($AJ157:$AN157,AJ157)=1,COUNTIF($AJ157:$AN157,AK157)=1,COUNTIF($AJ157:$AN157,AL157)=1,IF(AM157="",TRUE,COUNTIF($AJ157:$AN157,AM157)=1),IF(AN157="",TRUE,COUNTIF($AJ157:$AN157,AN157)=1),COUNTIFS(CRITERIA!$B$6:$B$205,A157,CRITERIA!$M$6:$M$205,AJ157,CRITERIA!$G$6:$G$205,"YES",CRITERIA!$L$6:$L$205,"VALID")=1,COUNTIFS(CRITERIA!$B$6:$B$205,A157,CRITERIA!$M$6:$M$205,AK157,CRITERIA!$G$6:$G$205,"YES",CRITERIA!$L$6:$L$205,"VALID")=1,COUNTIFS(CRITERIA!$B$6:$B$205,A157,CRITERIA!$M$6:$M$205,AL157,CRITERIA!$G$6:$G$205,"YES",CRITERIA!$L$6:$L$205,"VALID")=1,IF(AM157="",TRUE,COUNTIFS(CRITERIA!$B$6:$B$205,A157,CRITERIA!$M$6:$M$205,AM157,CRITERIA!$G$6:$G$205,"YES",CRITERIA!$L$6:$L$205,"VALID")=1),IF(AN157="",TRUE,COUNTIFS(CRITERIA!$B$6:$B$205,A157,CRITERIA!$M$6:$M$205,AN157,CRITERIA!$G$6:$G$205,"YES",CRITERIA!$L$6:$L$205,"VALID")=1)),"VALID","INVALID - CRITERIA PARITY"))</x:f>
      </x:c>
      <x:c r="AI157" s="24" t="n">
        <x:f>IF(AC157&lt;&gt;"",1,0)+IF(AD157&lt;&gt;"",1,0)+IF(AE157&lt;&gt;"",1,0)+IF(AF157&lt;&gt;"",1,0)+IF(AG157&lt;&gt;"",1,0)</x:f>
        <x:v>0</x:v>
      </x:c>
      <x:c r="AJ157" s="24" t="str">
        <x:f>IF(AC157="","",UPPER(TRIM(AC157)))</x:f>
      </x:c>
      <x:c r="AK157" s="24" t="str">
        <x:f>IF(AD157="","",UPPER(TRIM(AD157)))</x:f>
      </x:c>
      <x:c r="AL157" s="24" t="str">
        <x:f>IF(AE157="","",UPPER(TRIM(AE157)))</x:f>
      </x:c>
      <x:c r="AM157" s="24" t="str">
        <x:f>IF(AF157="","",UPPER(TRIM(AF157)))</x:f>
      </x:c>
      <x:c r="AN157" s="24" t="str">
        <x:f>IF(AG157="","",UPPER(TRIM(AG157)))</x:f>
      </x:c>
      <x:c r="AO157" s="24" t="str">
        <x:f>IF(A157="","",IF(COUNTIFS(ALTERNATIVES!$B$6:$B$205,A157,ALTERNATIVES!$C$6:$C$205,"DIRECT",ALTERNATIVES!$H$6:$H$205,"VALID")&gt;0,1,0))</x:f>
      </x:c>
      <x:c r="AP157" s="24" t="str">
        <x:f>IF(A157="","",IF(COUNTIFS(ALTERNATIVES!$B$6:$B$205,A157,ALTERNATIVES!$C$6:$C$205,"ADJACENT",ALTERNATIVES!$H$6:$H$205,"VALID")&gt;0,1,0))</x:f>
      </x:c>
      <x:c r="AQ157" s="24" t="str">
        <x:f>IF(A157="","",IF(COUNTIFS(ALTERNATIVES!$B$6:$B$205,A157,ALTERNATIVES!$C$6:$C$205,"SUBSTITUTE / SERVICE",ALTERNATIVES!$H$6:$H$205,"VALID")&gt;0,1,0))</x:f>
      </x:c>
      <x:c r="AR157" s="24" t="str">
        <x:f>IF(A157="","",IF(COUNTIFS(ALTERNATIVES!$B$6:$B$205,A157,ALTERNATIVES!$C$6:$C$205,"INTERNAL BUILD",ALTERNATIVES!$H$6:$H$205,"VALID")&gt;0,1,0))</x:f>
      </x:c>
      <x:c r="AS157" s="24" t="str">
        <x:f>IF(A157="","",IF(COUNTIFS(ALTERNATIVES!$B$6:$B$205,A157,ALTERNATIVES!$C$6:$C$205,"STATUS QUO",ALTERNATIVES!$H$6:$H$205,"VALID")&gt;0,1,0))</x:f>
      </x:c>
      <x:c r="AT157" s="24" t="str">
        <x:f>IF(A157="","",IF(R157&gt;=2,"VALID","INVALID - ALTERNATIVE DIVERSITY"))</x:f>
      </x:c>
    </x:row>
    <x:row r="158">
      <x:c r="A158" s="18"/>
      <x:c r="B158" s="18"/>
      <x:c r="C158" s="32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24" t="str">
        <x:f>IF(A158="","",IF(COUNTIF($A$6:$A$205,A158)=1,"VALID","INVALID - DUPLICATE DECISION ID"))</x:f>
      </x:c>
      <x:c r="O158" s="24" t="str">
        <x:f>IF(A158="","",IF(AND(B158&lt;&gt;"",C158&lt;&gt;"",D158&lt;&gt;"",E158&lt;&gt;"",F158&lt;&gt;"",G158&lt;&gt;"",H158&lt;&gt;"",K158&lt;&gt;"",L158&lt;&gt;"",M158&lt;&gt;"",Z158&lt;&gt;"",AC158&lt;&gt;"",AD158&lt;&gt;"",AE158&lt;&gt;""),"VALID","INVALID - REQUIRED FIELD"))</x:f>
      </x:c>
      <x:c r="P158" s="24" t="str">
        <x:f>IF(A158="","",IF(AND(OR(EXACT(I158,"CURRENT ATTRIBUTABLE OBSERVED"),EXACT(I158,"CURRENT ATTRIBUTABLE MIXED"),EXACT(I158,"CUSTOM")),IF(EXACT(I158,"CUSTOM"),W158&lt;&gt;"",TRUE)),"VALID","INVALID - EVIDENCE TOKEN / CUSTOM RULE"))</x:f>
      </x:c>
      <x:c r="Q158" s="24" t="str">
        <x:f>IF(A158="","",IF(OR(EXACT(J158,"YES"),EXACT(J158,"UNCLEAR"),EXACT(J158,"NO")),"VALID","INVALID - ACTION TOKEN"))</x:f>
      </x:c>
      <x:c r="R158" s="24" t="str">
        <x:f>IF(A158="","",SUM(AO158:AS158))</x:f>
      </x:c>
      <x:c r="S158" s="24" t="str">
        <x:f>IF(A158="","",COUNTIFS(CRITERIA!$B$6:$B$205,A158,CRITERIA!$G$6:$G$205,"YES",CRITERIA!$L$6:$L$205,"VALID"))</x:f>
      </x:c>
      <x:c r="T158" s="24" t="str">
        <x:f>IF(A158="","",IF(Q158&lt;&gt;"VALID","REPAIR CANVAS",IF(EXACT(J158,"NO"),"STOP - RESEARCH NOT JUSTIFIED",IF(OR(N158&lt;&gt;"VALID",O158&lt;&gt;"VALID",P158&lt;&gt;"VALID",Y158&lt;&gt;"VALID",AH158&lt;&gt;"VALID",AT158&lt;&gt;"VALID",EXACT(J158,"UNCLEAR"),X158&lt;&gt;"YES"),"REPAIR CANVAS","READY TO RESEARCH"))))</x:f>
      </x:c>
      <x:c r="U158" s="24" t="str">
        <x:f>IF(A158="","",IF(T158="READY TO RESEARCH","Freeze this Decision Contract, then conduct the Evidence Audit.",IF(T158="STOP - RESEARCH NOT JUSTIFIED","State the real purpose of the work or reopen the decision before competitor research.","Repair the named controls before collecting competitor evidence.")))</x:f>
      </x:c>
      <x:c r="V158" s="24" t="str">
        <x:f>IF(A158="","",IF(T158="READY TO RESEARCH","Decision ID "&amp;A158&amp;". By "&amp;TEXT(C158,"yyyy-mm-dd")&amp;", "&amp;B158&amp;" will decide whether to "&amp;D158&amp;" for "&amp;E158&amp;", within "&amp;F158&amp;" and "&amp;G158&amp;". Permitted alternative universe: "&amp;AA158&amp;". Explicit exclusions: "&amp;H158&amp;". Material criteria: "&amp;AB158&amp;". Hard constraints: "&amp;Z158&amp;". Evidence threshold: "&amp;I158&amp;IF(EXACT(I158,"CUSTOM")," - "&amp;W158,"")&amp;". Evidence may change: "&amp;K158&amp;". Reopen if "&amp;L158&amp;".","NOT READY - complete or repair the governed canvas before handoff."))</x:f>
      </x:c>
      <x:c r="W158" s="18"/>
      <x:c r="X158" s="18"/>
      <x:c r="Y158" s="24" t="str">
        <x:f>IF(A158="","",IF(OR(EXACT(X158,"YES"),EXACT(X158,"NO")),"VALID","INVALID - QUALITY TOKEN"))</x:f>
      </x:c>
      <x:c r="Z158" s="18"/>
      <x:c r="AA158" s="18" t="str">
        <x:f>IF(A158="","",IF(AT158&lt;&gt;"VALID","NOT READY - ALTERNATIVES",IF(AO158=1,"DIRECT","")&amp;IF(AP158=1,IF(AO158=1,"; ","")&amp;"ADJACENT","")&amp;IF(AQ158=1,IF(SUM(AO158:AP158)&gt;0,"; ","")&amp;"SUBSTITUTE / SERVICE","")&amp;IF(AR158=1,IF(SUM(AO158:AQ158)&gt;0,"; ","")&amp;"INTERNAL BUILD","")&amp;IF(AS158=1,IF(SUM(AO158:AR158)&gt;0,"; ","")&amp;"STATUS QUO","")))</x:f>
      </x:c>
      <x:c r="AB158" s="18" t="str">
        <x:f>IF(A158="","",IF(AH158&lt;&gt;"VALID","NOT READY - CRITERIA",AC158&amp;"; "&amp;AD158&amp;"; "&amp;AE158&amp;IF(AF158&lt;&gt;"","; "&amp;AF158,"")&amp;IF(AG158&lt;&gt;"","; "&amp;AG158,"")))</x:f>
      </x:c>
      <x:c r="AC158" s="18"/>
      <x:c r="AD158" s="18"/>
      <x:c r="AE158" s="18"/>
      <x:c r="AF158" s="18"/>
      <x:c r="AG158" s="18"/>
      <x:c r="AH158" s="24" t="str">
        <x:f>IF(A158="","",IF(AND(AI158&gt;=3,AI158&lt;=5,AJ158&lt;&gt;"",AK158&lt;&gt;"",AL158&lt;&gt;"",S158=AI158,COUNTIF($AJ158:$AN158,AJ158)=1,COUNTIF($AJ158:$AN158,AK158)=1,COUNTIF($AJ158:$AN158,AL158)=1,IF(AM158="",TRUE,COUNTIF($AJ158:$AN158,AM158)=1),IF(AN158="",TRUE,COUNTIF($AJ158:$AN158,AN158)=1),COUNTIFS(CRITERIA!$B$6:$B$205,A158,CRITERIA!$M$6:$M$205,AJ158,CRITERIA!$G$6:$G$205,"YES",CRITERIA!$L$6:$L$205,"VALID")=1,COUNTIFS(CRITERIA!$B$6:$B$205,A158,CRITERIA!$M$6:$M$205,AK158,CRITERIA!$G$6:$G$205,"YES",CRITERIA!$L$6:$L$205,"VALID")=1,COUNTIFS(CRITERIA!$B$6:$B$205,A158,CRITERIA!$M$6:$M$205,AL158,CRITERIA!$G$6:$G$205,"YES",CRITERIA!$L$6:$L$205,"VALID")=1,IF(AM158="",TRUE,COUNTIFS(CRITERIA!$B$6:$B$205,A158,CRITERIA!$M$6:$M$205,AM158,CRITERIA!$G$6:$G$205,"YES",CRITERIA!$L$6:$L$205,"VALID")=1),IF(AN158="",TRUE,COUNTIFS(CRITERIA!$B$6:$B$205,A158,CRITERIA!$M$6:$M$205,AN158,CRITERIA!$G$6:$G$205,"YES",CRITERIA!$L$6:$L$205,"VALID")=1)),"VALID","INVALID - CRITERIA PARITY"))</x:f>
      </x:c>
      <x:c r="AI158" s="24" t="n">
        <x:f>IF(AC158&lt;&gt;"",1,0)+IF(AD158&lt;&gt;"",1,0)+IF(AE158&lt;&gt;"",1,0)+IF(AF158&lt;&gt;"",1,0)+IF(AG158&lt;&gt;"",1,0)</x:f>
        <x:v>0</x:v>
      </x:c>
      <x:c r="AJ158" s="24" t="str">
        <x:f>IF(AC158="","",UPPER(TRIM(AC158)))</x:f>
      </x:c>
      <x:c r="AK158" s="24" t="str">
        <x:f>IF(AD158="","",UPPER(TRIM(AD158)))</x:f>
      </x:c>
      <x:c r="AL158" s="24" t="str">
        <x:f>IF(AE158="","",UPPER(TRIM(AE158)))</x:f>
      </x:c>
      <x:c r="AM158" s="24" t="str">
        <x:f>IF(AF158="","",UPPER(TRIM(AF158)))</x:f>
      </x:c>
      <x:c r="AN158" s="24" t="str">
        <x:f>IF(AG158="","",UPPER(TRIM(AG158)))</x:f>
      </x:c>
      <x:c r="AO158" s="24" t="str">
        <x:f>IF(A158="","",IF(COUNTIFS(ALTERNATIVES!$B$6:$B$205,A158,ALTERNATIVES!$C$6:$C$205,"DIRECT",ALTERNATIVES!$H$6:$H$205,"VALID")&gt;0,1,0))</x:f>
      </x:c>
      <x:c r="AP158" s="24" t="str">
        <x:f>IF(A158="","",IF(COUNTIFS(ALTERNATIVES!$B$6:$B$205,A158,ALTERNATIVES!$C$6:$C$205,"ADJACENT",ALTERNATIVES!$H$6:$H$205,"VALID")&gt;0,1,0))</x:f>
      </x:c>
      <x:c r="AQ158" s="24" t="str">
        <x:f>IF(A158="","",IF(COUNTIFS(ALTERNATIVES!$B$6:$B$205,A158,ALTERNATIVES!$C$6:$C$205,"SUBSTITUTE / SERVICE",ALTERNATIVES!$H$6:$H$205,"VALID")&gt;0,1,0))</x:f>
      </x:c>
      <x:c r="AR158" s="24" t="str">
        <x:f>IF(A158="","",IF(COUNTIFS(ALTERNATIVES!$B$6:$B$205,A158,ALTERNATIVES!$C$6:$C$205,"INTERNAL BUILD",ALTERNATIVES!$H$6:$H$205,"VALID")&gt;0,1,0))</x:f>
      </x:c>
      <x:c r="AS158" s="24" t="str">
        <x:f>IF(A158="","",IF(COUNTIFS(ALTERNATIVES!$B$6:$B$205,A158,ALTERNATIVES!$C$6:$C$205,"STATUS QUO",ALTERNATIVES!$H$6:$H$205,"VALID")&gt;0,1,0))</x:f>
      </x:c>
      <x:c r="AT158" s="24" t="str">
        <x:f>IF(A158="","",IF(R158&gt;=2,"VALID","INVALID - ALTERNATIVE DIVERSITY"))</x:f>
      </x:c>
    </x:row>
    <x:row r="159">
      <x:c r="A159" s="18"/>
      <x:c r="B159" s="18"/>
      <x:c r="C159" s="32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24" t="str">
        <x:f>IF(A159="","",IF(COUNTIF($A$6:$A$205,A159)=1,"VALID","INVALID - DUPLICATE DECISION ID"))</x:f>
      </x:c>
      <x:c r="O159" s="24" t="str">
        <x:f>IF(A159="","",IF(AND(B159&lt;&gt;"",C159&lt;&gt;"",D159&lt;&gt;"",E159&lt;&gt;"",F159&lt;&gt;"",G159&lt;&gt;"",H159&lt;&gt;"",K159&lt;&gt;"",L159&lt;&gt;"",M159&lt;&gt;"",Z159&lt;&gt;"",AC159&lt;&gt;"",AD159&lt;&gt;"",AE159&lt;&gt;""),"VALID","INVALID - REQUIRED FIELD"))</x:f>
      </x:c>
      <x:c r="P159" s="24" t="str">
        <x:f>IF(A159="","",IF(AND(OR(EXACT(I159,"CURRENT ATTRIBUTABLE OBSERVED"),EXACT(I159,"CURRENT ATTRIBUTABLE MIXED"),EXACT(I159,"CUSTOM")),IF(EXACT(I159,"CUSTOM"),W159&lt;&gt;"",TRUE)),"VALID","INVALID - EVIDENCE TOKEN / CUSTOM RULE"))</x:f>
      </x:c>
      <x:c r="Q159" s="24" t="str">
        <x:f>IF(A159="","",IF(OR(EXACT(J159,"YES"),EXACT(J159,"UNCLEAR"),EXACT(J159,"NO")),"VALID","INVALID - ACTION TOKEN"))</x:f>
      </x:c>
      <x:c r="R159" s="24" t="str">
        <x:f>IF(A159="","",SUM(AO159:AS159))</x:f>
      </x:c>
      <x:c r="S159" s="24" t="str">
        <x:f>IF(A159="","",COUNTIFS(CRITERIA!$B$6:$B$205,A159,CRITERIA!$G$6:$G$205,"YES",CRITERIA!$L$6:$L$205,"VALID"))</x:f>
      </x:c>
      <x:c r="T159" s="24" t="str">
        <x:f>IF(A159="","",IF(Q159&lt;&gt;"VALID","REPAIR CANVAS",IF(EXACT(J159,"NO"),"STOP - RESEARCH NOT JUSTIFIED",IF(OR(N159&lt;&gt;"VALID",O159&lt;&gt;"VALID",P159&lt;&gt;"VALID",Y159&lt;&gt;"VALID",AH159&lt;&gt;"VALID",AT159&lt;&gt;"VALID",EXACT(J159,"UNCLEAR"),X159&lt;&gt;"YES"),"REPAIR CANVAS","READY TO RESEARCH"))))</x:f>
      </x:c>
      <x:c r="U159" s="24" t="str">
        <x:f>IF(A159="","",IF(T159="READY TO RESEARCH","Freeze this Decision Contract, then conduct the Evidence Audit.",IF(T159="STOP - RESEARCH NOT JUSTIFIED","State the real purpose of the work or reopen the decision before competitor research.","Repair the named controls before collecting competitor evidence.")))</x:f>
      </x:c>
      <x:c r="V159" s="24" t="str">
        <x:f>IF(A159="","",IF(T159="READY TO RESEARCH","Decision ID "&amp;A159&amp;". By "&amp;TEXT(C159,"yyyy-mm-dd")&amp;", "&amp;B159&amp;" will decide whether to "&amp;D159&amp;" for "&amp;E159&amp;", within "&amp;F159&amp;" and "&amp;G159&amp;". Permitted alternative universe: "&amp;AA159&amp;". Explicit exclusions: "&amp;H159&amp;". Material criteria: "&amp;AB159&amp;". Hard constraints: "&amp;Z159&amp;". Evidence threshold: "&amp;I159&amp;IF(EXACT(I159,"CUSTOM")," - "&amp;W159,"")&amp;". Evidence may change: "&amp;K159&amp;". Reopen if "&amp;L159&amp;".","NOT READY - complete or repair the governed canvas before handoff."))</x:f>
      </x:c>
      <x:c r="W159" s="18"/>
      <x:c r="X159" s="18"/>
      <x:c r="Y159" s="24" t="str">
        <x:f>IF(A159="","",IF(OR(EXACT(X159,"YES"),EXACT(X159,"NO")),"VALID","INVALID - QUALITY TOKEN"))</x:f>
      </x:c>
      <x:c r="Z159" s="18"/>
      <x:c r="AA159" s="18" t="str">
        <x:f>IF(A159="","",IF(AT159&lt;&gt;"VALID","NOT READY - ALTERNATIVES",IF(AO159=1,"DIRECT","")&amp;IF(AP159=1,IF(AO159=1,"; ","")&amp;"ADJACENT","")&amp;IF(AQ159=1,IF(SUM(AO159:AP159)&gt;0,"; ","")&amp;"SUBSTITUTE / SERVICE","")&amp;IF(AR159=1,IF(SUM(AO159:AQ159)&gt;0,"; ","")&amp;"INTERNAL BUILD","")&amp;IF(AS159=1,IF(SUM(AO159:AR159)&gt;0,"; ","")&amp;"STATUS QUO","")))</x:f>
      </x:c>
      <x:c r="AB159" s="18" t="str">
        <x:f>IF(A159="","",IF(AH159&lt;&gt;"VALID","NOT READY - CRITERIA",AC159&amp;"; "&amp;AD159&amp;"; "&amp;AE159&amp;IF(AF159&lt;&gt;"","; "&amp;AF159,"")&amp;IF(AG159&lt;&gt;"","; "&amp;AG159,"")))</x:f>
      </x:c>
      <x:c r="AC159" s="18"/>
      <x:c r="AD159" s="18"/>
      <x:c r="AE159" s="18"/>
      <x:c r="AF159" s="18"/>
      <x:c r="AG159" s="18"/>
      <x:c r="AH159" s="24" t="str">
        <x:f>IF(A159="","",IF(AND(AI159&gt;=3,AI159&lt;=5,AJ159&lt;&gt;"",AK159&lt;&gt;"",AL159&lt;&gt;"",S159=AI159,COUNTIF($AJ159:$AN159,AJ159)=1,COUNTIF($AJ159:$AN159,AK159)=1,COUNTIF($AJ159:$AN159,AL159)=1,IF(AM159="",TRUE,COUNTIF($AJ159:$AN159,AM159)=1),IF(AN159="",TRUE,COUNTIF($AJ159:$AN159,AN159)=1),COUNTIFS(CRITERIA!$B$6:$B$205,A159,CRITERIA!$M$6:$M$205,AJ159,CRITERIA!$G$6:$G$205,"YES",CRITERIA!$L$6:$L$205,"VALID")=1,COUNTIFS(CRITERIA!$B$6:$B$205,A159,CRITERIA!$M$6:$M$205,AK159,CRITERIA!$G$6:$G$205,"YES",CRITERIA!$L$6:$L$205,"VALID")=1,COUNTIFS(CRITERIA!$B$6:$B$205,A159,CRITERIA!$M$6:$M$205,AL159,CRITERIA!$G$6:$G$205,"YES",CRITERIA!$L$6:$L$205,"VALID")=1,IF(AM159="",TRUE,COUNTIFS(CRITERIA!$B$6:$B$205,A159,CRITERIA!$M$6:$M$205,AM159,CRITERIA!$G$6:$G$205,"YES",CRITERIA!$L$6:$L$205,"VALID")=1),IF(AN159="",TRUE,COUNTIFS(CRITERIA!$B$6:$B$205,A159,CRITERIA!$M$6:$M$205,AN159,CRITERIA!$G$6:$G$205,"YES",CRITERIA!$L$6:$L$205,"VALID")=1)),"VALID","INVALID - CRITERIA PARITY"))</x:f>
      </x:c>
      <x:c r="AI159" s="24" t="n">
        <x:f>IF(AC159&lt;&gt;"",1,0)+IF(AD159&lt;&gt;"",1,0)+IF(AE159&lt;&gt;"",1,0)+IF(AF159&lt;&gt;"",1,0)+IF(AG159&lt;&gt;"",1,0)</x:f>
        <x:v>0</x:v>
      </x:c>
      <x:c r="AJ159" s="24" t="str">
        <x:f>IF(AC159="","",UPPER(TRIM(AC159)))</x:f>
      </x:c>
      <x:c r="AK159" s="24" t="str">
        <x:f>IF(AD159="","",UPPER(TRIM(AD159)))</x:f>
      </x:c>
      <x:c r="AL159" s="24" t="str">
        <x:f>IF(AE159="","",UPPER(TRIM(AE159)))</x:f>
      </x:c>
      <x:c r="AM159" s="24" t="str">
        <x:f>IF(AF159="","",UPPER(TRIM(AF159)))</x:f>
      </x:c>
      <x:c r="AN159" s="24" t="str">
        <x:f>IF(AG159="","",UPPER(TRIM(AG159)))</x:f>
      </x:c>
      <x:c r="AO159" s="24" t="str">
        <x:f>IF(A159="","",IF(COUNTIFS(ALTERNATIVES!$B$6:$B$205,A159,ALTERNATIVES!$C$6:$C$205,"DIRECT",ALTERNATIVES!$H$6:$H$205,"VALID")&gt;0,1,0))</x:f>
      </x:c>
      <x:c r="AP159" s="24" t="str">
        <x:f>IF(A159="","",IF(COUNTIFS(ALTERNATIVES!$B$6:$B$205,A159,ALTERNATIVES!$C$6:$C$205,"ADJACENT",ALTERNATIVES!$H$6:$H$205,"VALID")&gt;0,1,0))</x:f>
      </x:c>
      <x:c r="AQ159" s="24" t="str">
        <x:f>IF(A159="","",IF(COUNTIFS(ALTERNATIVES!$B$6:$B$205,A159,ALTERNATIVES!$C$6:$C$205,"SUBSTITUTE / SERVICE",ALTERNATIVES!$H$6:$H$205,"VALID")&gt;0,1,0))</x:f>
      </x:c>
      <x:c r="AR159" s="24" t="str">
        <x:f>IF(A159="","",IF(COUNTIFS(ALTERNATIVES!$B$6:$B$205,A159,ALTERNATIVES!$C$6:$C$205,"INTERNAL BUILD",ALTERNATIVES!$H$6:$H$205,"VALID")&gt;0,1,0))</x:f>
      </x:c>
      <x:c r="AS159" s="24" t="str">
        <x:f>IF(A159="","",IF(COUNTIFS(ALTERNATIVES!$B$6:$B$205,A159,ALTERNATIVES!$C$6:$C$205,"STATUS QUO",ALTERNATIVES!$H$6:$H$205,"VALID")&gt;0,1,0))</x:f>
      </x:c>
      <x:c r="AT159" s="24" t="str">
        <x:f>IF(A159="","",IF(R159&gt;=2,"VALID","INVALID - ALTERNATIVE DIVERSITY"))</x:f>
      </x:c>
    </x:row>
    <x:row r="160">
      <x:c r="A160" s="18"/>
      <x:c r="B160" s="18"/>
      <x:c r="C160" s="32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24" t="str">
        <x:f>IF(A160="","",IF(COUNTIF($A$6:$A$205,A160)=1,"VALID","INVALID - DUPLICATE DECISION ID"))</x:f>
      </x:c>
      <x:c r="O160" s="24" t="str">
        <x:f>IF(A160="","",IF(AND(B160&lt;&gt;"",C160&lt;&gt;"",D160&lt;&gt;"",E160&lt;&gt;"",F160&lt;&gt;"",G160&lt;&gt;"",H160&lt;&gt;"",K160&lt;&gt;"",L160&lt;&gt;"",M160&lt;&gt;"",Z160&lt;&gt;"",AC160&lt;&gt;"",AD160&lt;&gt;"",AE160&lt;&gt;""),"VALID","INVALID - REQUIRED FIELD"))</x:f>
      </x:c>
      <x:c r="P160" s="24" t="str">
        <x:f>IF(A160="","",IF(AND(OR(EXACT(I160,"CURRENT ATTRIBUTABLE OBSERVED"),EXACT(I160,"CURRENT ATTRIBUTABLE MIXED"),EXACT(I160,"CUSTOM")),IF(EXACT(I160,"CUSTOM"),W160&lt;&gt;"",TRUE)),"VALID","INVALID - EVIDENCE TOKEN / CUSTOM RULE"))</x:f>
      </x:c>
      <x:c r="Q160" s="24" t="str">
        <x:f>IF(A160="","",IF(OR(EXACT(J160,"YES"),EXACT(J160,"UNCLEAR"),EXACT(J160,"NO")),"VALID","INVALID - ACTION TOKEN"))</x:f>
      </x:c>
      <x:c r="R160" s="24" t="str">
        <x:f>IF(A160="","",SUM(AO160:AS160))</x:f>
      </x:c>
      <x:c r="S160" s="24" t="str">
        <x:f>IF(A160="","",COUNTIFS(CRITERIA!$B$6:$B$205,A160,CRITERIA!$G$6:$G$205,"YES",CRITERIA!$L$6:$L$205,"VALID"))</x:f>
      </x:c>
      <x:c r="T160" s="24" t="str">
        <x:f>IF(A160="","",IF(Q160&lt;&gt;"VALID","REPAIR CANVAS",IF(EXACT(J160,"NO"),"STOP - RESEARCH NOT JUSTIFIED",IF(OR(N160&lt;&gt;"VALID",O160&lt;&gt;"VALID",P160&lt;&gt;"VALID",Y160&lt;&gt;"VALID",AH160&lt;&gt;"VALID",AT160&lt;&gt;"VALID",EXACT(J160,"UNCLEAR"),X160&lt;&gt;"YES"),"REPAIR CANVAS","READY TO RESEARCH"))))</x:f>
      </x:c>
      <x:c r="U160" s="24" t="str">
        <x:f>IF(A160="","",IF(T160="READY TO RESEARCH","Freeze this Decision Contract, then conduct the Evidence Audit.",IF(T160="STOP - RESEARCH NOT JUSTIFIED","State the real purpose of the work or reopen the decision before competitor research.","Repair the named controls before collecting competitor evidence.")))</x:f>
      </x:c>
      <x:c r="V160" s="24" t="str">
        <x:f>IF(A160="","",IF(T160="READY TO RESEARCH","Decision ID "&amp;A160&amp;". By "&amp;TEXT(C160,"yyyy-mm-dd")&amp;", "&amp;B160&amp;" will decide whether to "&amp;D160&amp;" for "&amp;E160&amp;", within "&amp;F160&amp;" and "&amp;G160&amp;". Permitted alternative universe: "&amp;AA160&amp;". Explicit exclusions: "&amp;H160&amp;". Material criteria: "&amp;AB160&amp;". Hard constraints: "&amp;Z160&amp;". Evidence threshold: "&amp;I160&amp;IF(EXACT(I160,"CUSTOM")," - "&amp;W160,"")&amp;". Evidence may change: "&amp;K160&amp;". Reopen if "&amp;L160&amp;".","NOT READY - complete or repair the governed canvas before handoff."))</x:f>
      </x:c>
      <x:c r="W160" s="18"/>
      <x:c r="X160" s="18"/>
      <x:c r="Y160" s="24" t="str">
        <x:f>IF(A160="","",IF(OR(EXACT(X160,"YES"),EXACT(X160,"NO")),"VALID","INVALID - QUALITY TOKEN"))</x:f>
      </x:c>
      <x:c r="Z160" s="18"/>
      <x:c r="AA160" s="18" t="str">
        <x:f>IF(A160="","",IF(AT160&lt;&gt;"VALID","NOT READY - ALTERNATIVES",IF(AO160=1,"DIRECT","")&amp;IF(AP160=1,IF(AO160=1,"; ","")&amp;"ADJACENT","")&amp;IF(AQ160=1,IF(SUM(AO160:AP160)&gt;0,"; ","")&amp;"SUBSTITUTE / SERVICE","")&amp;IF(AR160=1,IF(SUM(AO160:AQ160)&gt;0,"; ","")&amp;"INTERNAL BUILD","")&amp;IF(AS160=1,IF(SUM(AO160:AR160)&gt;0,"; ","")&amp;"STATUS QUO","")))</x:f>
      </x:c>
      <x:c r="AB160" s="18" t="str">
        <x:f>IF(A160="","",IF(AH160&lt;&gt;"VALID","NOT READY - CRITERIA",AC160&amp;"; "&amp;AD160&amp;"; "&amp;AE160&amp;IF(AF160&lt;&gt;"","; "&amp;AF160,"")&amp;IF(AG160&lt;&gt;"","; "&amp;AG160,"")))</x:f>
      </x:c>
      <x:c r="AC160" s="18"/>
      <x:c r="AD160" s="18"/>
      <x:c r="AE160" s="18"/>
      <x:c r="AF160" s="18"/>
      <x:c r="AG160" s="18"/>
      <x:c r="AH160" s="24" t="str">
        <x:f>IF(A160="","",IF(AND(AI160&gt;=3,AI160&lt;=5,AJ160&lt;&gt;"",AK160&lt;&gt;"",AL160&lt;&gt;"",S160=AI160,COUNTIF($AJ160:$AN160,AJ160)=1,COUNTIF($AJ160:$AN160,AK160)=1,COUNTIF($AJ160:$AN160,AL160)=1,IF(AM160="",TRUE,COUNTIF($AJ160:$AN160,AM160)=1),IF(AN160="",TRUE,COUNTIF($AJ160:$AN160,AN160)=1),COUNTIFS(CRITERIA!$B$6:$B$205,A160,CRITERIA!$M$6:$M$205,AJ160,CRITERIA!$G$6:$G$205,"YES",CRITERIA!$L$6:$L$205,"VALID")=1,COUNTIFS(CRITERIA!$B$6:$B$205,A160,CRITERIA!$M$6:$M$205,AK160,CRITERIA!$G$6:$G$205,"YES",CRITERIA!$L$6:$L$205,"VALID")=1,COUNTIFS(CRITERIA!$B$6:$B$205,A160,CRITERIA!$M$6:$M$205,AL160,CRITERIA!$G$6:$G$205,"YES",CRITERIA!$L$6:$L$205,"VALID")=1,IF(AM160="",TRUE,COUNTIFS(CRITERIA!$B$6:$B$205,A160,CRITERIA!$M$6:$M$205,AM160,CRITERIA!$G$6:$G$205,"YES",CRITERIA!$L$6:$L$205,"VALID")=1),IF(AN160="",TRUE,COUNTIFS(CRITERIA!$B$6:$B$205,A160,CRITERIA!$M$6:$M$205,AN160,CRITERIA!$G$6:$G$205,"YES",CRITERIA!$L$6:$L$205,"VALID")=1)),"VALID","INVALID - CRITERIA PARITY"))</x:f>
      </x:c>
      <x:c r="AI160" s="24" t="n">
        <x:f>IF(AC160&lt;&gt;"",1,0)+IF(AD160&lt;&gt;"",1,0)+IF(AE160&lt;&gt;"",1,0)+IF(AF160&lt;&gt;"",1,0)+IF(AG160&lt;&gt;"",1,0)</x:f>
        <x:v>0</x:v>
      </x:c>
      <x:c r="AJ160" s="24" t="str">
        <x:f>IF(AC160="","",UPPER(TRIM(AC160)))</x:f>
      </x:c>
      <x:c r="AK160" s="24" t="str">
        <x:f>IF(AD160="","",UPPER(TRIM(AD160)))</x:f>
      </x:c>
      <x:c r="AL160" s="24" t="str">
        <x:f>IF(AE160="","",UPPER(TRIM(AE160)))</x:f>
      </x:c>
      <x:c r="AM160" s="24" t="str">
        <x:f>IF(AF160="","",UPPER(TRIM(AF160)))</x:f>
      </x:c>
      <x:c r="AN160" s="24" t="str">
        <x:f>IF(AG160="","",UPPER(TRIM(AG160)))</x:f>
      </x:c>
      <x:c r="AO160" s="24" t="str">
        <x:f>IF(A160="","",IF(COUNTIFS(ALTERNATIVES!$B$6:$B$205,A160,ALTERNATIVES!$C$6:$C$205,"DIRECT",ALTERNATIVES!$H$6:$H$205,"VALID")&gt;0,1,0))</x:f>
      </x:c>
      <x:c r="AP160" s="24" t="str">
        <x:f>IF(A160="","",IF(COUNTIFS(ALTERNATIVES!$B$6:$B$205,A160,ALTERNATIVES!$C$6:$C$205,"ADJACENT",ALTERNATIVES!$H$6:$H$205,"VALID")&gt;0,1,0))</x:f>
      </x:c>
      <x:c r="AQ160" s="24" t="str">
        <x:f>IF(A160="","",IF(COUNTIFS(ALTERNATIVES!$B$6:$B$205,A160,ALTERNATIVES!$C$6:$C$205,"SUBSTITUTE / SERVICE",ALTERNATIVES!$H$6:$H$205,"VALID")&gt;0,1,0))</x:f>
      </x:c>
      <x:c r="AR160" s="24" t="str">
        <x:f>IF(A160="","",IF(COUNTIFS(ALTERNATIVES!$B$6:$B$205,A160,ALTERNATIVES!$C$6:$C$205,"INTERNAL BUILD",ALTERNATIVES!$H$6:$H$205,"VALID")&gt;0,1,0))</x:f>
      </x:c>
      <x:c r="AS160" s="24" t="str">
        <x:f>IF(A160="","",IF(COUNTIFS(ALTERNATIVES!$B$6:$B$205,A160,ALTERNATIVES!$C$6:$C$205,"STATUS QUO",ALTERNATIVES!$H$6:$H$205,"VALID")&gt;0,1,0))</x:f>
      </x:c>
      <x:c r="AT160" s="24" t="str">
        <x:f>IF(A160="","",IF(R160&gt;=2,"VALID","INVALID - ALTERNATIVE DIVERSITY"))</x:f>
      </x:c>
    </x:row>
    <x:row r="161">
      <x:c r="A161" s="18"/>
      <x:c r="B161" s="18"/>
      <x:c r="C161" s="32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24" t="str">
        <x:f>IF(A161="","",IF(COUNTIF($A$6:$A$205,A161)=1,"VALID","INVALID - DUPLICATE DECISION ID"))</x:f>
      </x:c>
      <x:c r="O161" s="24" t="str">
        <x:f>IF(A161="","",IF(AND(B161&lt;&gt;"",C161&lt;&gt;"",D161&lt;&gt;"",E161&lt;&gt;"",F161&lt;&gt;"",G161&lt;&gt;"",H161&lt;&gt;"",K161&lt;&gt;"",L161&lt;&gt;"",M161&lt;&gt;"",Z161&lt;&gt;"",AC161&lt;&gt;"",AD161&lt;&gt;"",AE161&lt;&gt;""),"VALID","INVALID - REQUIRED FIELD"))</x:f>
      </x:c>
      <x:c r="P161" s="24" t="str">
        <x:f>IF(A161="","",IF(AND(OR(EXACT(I161,"CURRENT ATTRIBUTABLE OBSERVED"),EXACT(I161,"CURRENT ATTRIBUTABLE MIXED"),EXACT(I161,"CUSTOM")),IF(EXACT(I161,"CUSTOM"),W161&lt;&gt;"",TRUE)),"VALID","INVALID - EVIDENCE TOKEN / CUSTOM RULE"))</x:f>
      </x:c>
      <x:c r="Q161" s="24" t="str">
        <x:f>IF(A161="","",IF(OR(EXACT(J161,"YES"),EXACT(J161,"UNCLEAR"),EXACT(J161,"NO")),"VALID","INVALID - ACTION TOKEN"))</x:f>
      </x:c>
      <x:c r="R161" s="24" t="str">
        <x:f>IF(A161="","",SUM(AO161:AS161))</x:f>
      </x:c>
      <x:c r="S161" s="24" t="str">
        <x:f>IF(A161="","",COUNTIFS(CRITERIA!$B$6:$B$205,A161,CRITERIA!$G$6:$G$205,"YES",CRITERIA!$L$6:$L$205,"VALID"))</x:f>
      </x:c>
      <x:c r="T161" s="24" t="str">
        <x:f>IF(A161="","",IF(Q161&lt;&gt;"VALID","REPAIR CANVAS",IF(EXACT(J161,"NO"),"STOP - RESEARCH NOT JUSTIFIED",IF(OR(N161&lt;&gt;"VALID",O161&lt;&gt;"VALID",P161&lt;&gt;"VALID",Y161&lt;&gt;"VALID",AH161&lt;&gt;"VALID",AT161&lt;&gt;"VALID",EXACT(J161,"UNCLEAR"),X161&lt;&gt;"YES"),"REPAIR CANVAS","READY TO RESEARCH"))))</x:f>
      </x:c>
      <x:c r="U161" s="24" t="str">
        <x:f>IF(A161="","",IF(T161="READY TO RESEARCH","Freeze this Decision Contract, then conduct the Evidence Audit.",IF(T161="STOP - RESEARCH NOT JUSTIFIED","State the real purpose of the work or reopen the decision before competitor research.","Repair the named controls before collecting competitor evidence.")))</x:f>
      </x:c>
      <x:c r="V161" s="24" t="str">
        <x:f>IF(A161="","",IF(T161="READY TO RESEARCH","Decision ID "&amp;A161&amp;". By "&amp;TEXT(C161,"yyyy-mm-dd")&amp;", "&amp;B161&amp;" will decide whether to "&amp;D161&amp;" for "&amp;E161&amp;", within "&amp;F161&amp;" and "&amp;G161&amp;". Permitted alternative universe: "&amp;AA161&amp;". Explicit exclusions: "&amp;H161&amp;". Material criteria: "&amp;AB161&amp;". Hard constraints: "&amp;Z161&amp;". Evidence threshold: "&amp;I161&amp;IF(EXACT(I161,"CUSTOM")," - "&amp;W161,"")&amp;". Evidence may change: "&amp;K161&amp;". Reopen if "&amp;L161&amp;".","NOT READY - complete or repair the governed canvas before handoff."))</x:f>
      </x:c>
      <x:c r="W161" s="18"/>
      <x:c r="X161" s="18"/>
      <x:c r="Y161" s="24" t="str">
        <x:f>IF(A161="","",IF(OR(EXACT(X161,"YES"),EXACT(X161,"NO")),"VALID","INVALID - QUALITY TOKEN"))</x:f>
      </x:c>
      <x:c r="Z161" s="18"/>
      <x:c r="AA161" s="18" t="str">
        <x:f>IF(A161="","",IF(AT161&lt;&gt;"VALID","NOT READY - ALTERNATIVES",IF(AO161=1,"DIRECT","")&amp;IF(AP161=1,IF(AO161=1,"; ","")&amp;"ADJACENT","")&amp;IF(AQ161=1,IF(SUM(AO161:AP161)&gt;0,"; ","")&amp;"SUBSTITUTE / SERVICE","")&amp;IF(AR161=1,IF(SUM(AO161:AQ161)&gt;0,"; ","")&amp;"INTERNAL BUILD","")&amp;IF(AS161=1,IF(SUM(AO161:AR161)&gt;0,"; ","")&amp;"STATUS QUO","")))</x:f>
      </x:c>
      <x:c r="AB161" s="18" t="str">
        <x:f>IF(A161="","",IF(AH161&lt;&gt;"VALID","NOT READY - CRITERIA",AC161&amp;"; "&amp;AD161&amp;"; "&amp;AE161&amp;IF(AF161&lt;&gt;"","; "&amp;AF161,"")&amp;IF(AG161&lt;&gt;"","; "&amp;AG161,"")))</x:f>
      </x:c>
      <x:c r="AC161" s="18"/>
      <x:c r="AD161" s="18"/>
      <x:c r="AE161" s="18"/>
      <x:c r="AF161" s="18"/>
      <x:c r="AG161" s="18"/>
      <x:c r="AH161" s="24" t="str">
        <x:f>IF(A161="","",IF(AND(AI161&gt;=3,AI161&lt;=5,AJ161&lt;&gt;"",AK161&lt;&gt;"",AL161&lt;&gt;"",S161=AI161,COUNTIF($AJ161:$AN161,AJ161)=1,COUNTIF($AJ161:$AN161,AK161)=1,COUNTIF($AJ161:$AN161,AL161)=1,IF(AM161="",TRUE,COUNTIF($AJ161:$AN161,AM161)=1),IF(AN161="",TRUE,COUNTIF($AJ161:$AN161,AN161)=1),COUNTIFS(CRITERIA!$B$6:$B$205,A161,CRITERIA!$M$6:$M$205,AJ161,CRITERIA!$G$6:$G$205,"YES",CRITERIA!$L$6:$L$205,"VALID")=1,COUNTIFS(CRITERIA!$B$6:$B$205,A161,CRITERIA!$M$6:$M$205,AK161,CRITERIA!$G$6:$G$205,"YES",CRITERIA!$L$6:$L$205,"VALID")=1,COUNTIFS(CRITERIA!$B$6:$B$205,A161,CRITERIA!$M$6:$M$205,AL161,CRITERIA!$G$6:$G$205,"YES",CRITERIA!$L$6:$L$205,"VALID")=1,IF(AM161="",TRUE,COUNTIFS(CRITERIA!$B$6:$B$205,A161,CRITERIA!$M$6:$M$205,AM161,CRITERIA!$G$6:$G$205,"YES",CRITERIA!$L$6:$L$205,"VALID")=1),IF(AN161="",TRUE,COUNTIFS(CRITERIA!$B$6:$B$205,A161,CRITERIA!$M$6:$M$205,AN161,CRITERIA!$G$6:$G$205,"YES",CRITERIA!$L$6:$L$205,"VALID")=1)),"VALID","INVALID - CRITERIA PARITY"))</x:f>
      </x:c>
      <x:c r="AI161" s="24" t="n">
        <x:f>IF(AC161&lt;&gt;"",1,0)+IF(AD161&lt;&gt;"",1,0)+IF(AE161&lt;&gt;"",1,0)+IF(AF161&lt;&gt;"",1,0)+IF(AG161&lt;&gt;"",1,0)</x:f>
        <x:v>0</x:v>
      </x:c>
      <x:c r="AJ161" s="24" t="str">
        <x:f>IF(AC161="","",UPPER(TRIM(AC161)))</x:f>
      </x:c>
      <x:c r="AK161" s="24" t="str">
        <x:f>IF(AD161="","",UPPER(TRIM(AD161)))</x:f>
      </x:c>
      <x:c r="AL161" s="24" t="str">
        <x:f>IF(AE161="","",UPPER(TRIM(AE161)))</x:f>
      </x:c>
      <x:c r="AM161" s="24" t="str">
        <x:f>IF(AF161="","",UPPER(TRIM(AF161)))</x:f>
      </x:c>
      <x:c r="AN161" s="24" t="str">
        <x:f>IF(AG161="","",UPPER(TRIM(AG161)))</x:f>
      </x:c>
      <x:c r="AO161" s="24" t="str">
        <x:f>IF(A161="","",IF(COUNTIFS(ALTERNATIVES!$B$6:$B$205,A161,ALTERNATIVES!$C$6:$C$205,"DIRECT",ALTERNATIVES!$H$6:$H$205,"VALID")&gt;0,1,0))</x:f>
      </x:c>
      <x:c r="AP161" s="24" t="str">
        <x:f>IF(A161="","",IF(COUNTIFS(ALTERNATIVES!$B$6:$B$205,A161,ALTERNATIVES!$C$6:$C$205,"ADJACENT",ALTERNATIVES!$H$6:$H$205,"VALID")&gt;0,1,0))</x:f>
      </x:c>
      <x:c r="AQ161" s="24" t="str">
        <x:f>IF(A161="","",IF(COUNTIFS(ALTERNATIVES!$B$6:$B$205,A161,ALTERNATIVES!$C$6:$C$205,"SUBSTITUTE / SERVICE",ALTERNATIVES!$H$6:$H$205,"VALID")&gt;0,1,0))</x:f>
      </x:c>
      <x:c r="AR161" s="24" t="str">
        <x:f>IF(A161="","",IF(COUNTIFS(ALTERNATIVES!$B$6:$B$205,A161,ALTERNATIVES!$C$6:$C$205,"INTERNAL BUILD",ALTERNATIVES!$H$6:$H$205,"VALID")&gt;0,1,0))</x:f>
      </x:c>
      <x:c r="AS161" s="24" t="str">
        <x:f>IF(A161="","",IF(COUNTIFS(ALTERNATIVES!$B$6:$B$205,A161,ALTERNATIVES!$C$6:$C$205,"STATUS QUO",ALTERNATIVES!$H$6:$H$205,"VALID")&gt;0,1,0))</x:f>
      </x:c>
      <x:c r="AT161" s="24" t="str">
        <x:f>IF(A161="","",IF(R161&gt;=2,"VALID","INVALID - ALTERNATIVE DIVERSITY"))</x:f>
      </x:c>
    </x:row>
    <x:row r="162">
      <x:c r="A162" s="18"/>
      <x:c r="B162" s="18"/>
      <x:c r="C162" s="32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24" t="str">
        <x:f>IF(A162="","",IF(COUNTIF($A$6:$A$205,A162)=1,"VALID","INVALID - DUPLICATE DECISION ID"))</x:f>
      </x:c>
      <x:c r="O162" s="24" t="str">
        <x:f>IF(A162="","",IF(AND(B162&lt;&gt;"",C162&lt;&gt;"",D162&lt;&gt;"",E162&lt;&gt;"",F162&lt;&gt;"",G162&lt;&gt;"",H162&lt;&gt;"",K162&lt;&gt;"",L162&lt;&gt;"",M162&lt;&gt;"",Z162&lt;&gt;"",AC162&lt;&gt;"",AD162&lt;&gt;"",AE162&lt;&gt;""),"VALID","INVALID - REQUIRED FIELD"))</x:f>
      </x:c>
      <x:c r="P162" s="24" t="str">
        <x:f>IF(A162="","",IF(AND(OR(EXACT(I162,"CURRENT ATTRIBUTABLE OBSERVED"),EXACT(I162,"CURRENT ATTRIBUTABLE MIXED"),EXACT(I162,"CUSTOM")),IF(EXACT(I162,"CUSTOM"),W162&lt;&gt;"",TRUE)),"VALID","INVALID - EVIDENCE TOKEN / CUSTOM RULE"))</x:f>
      </x:c>
      <x:c r="Q162" s="24" t="str">
        <x:f>IF(A162="","",IF(OR(EXACT(J162,"YES"),EXACT(J162,"UNCLEAR"),EXACT(J162,"NO")),"VALID","INVALID - ACTION TOKEN"))</x:f>
      </x:c>
      <x:c r="R162" s="24" t="str">
        <x:f>IF(A162="","",SUM(AO162:AS162))</x:f>
      </x:c>
      <x:c r="S162" s="24" t="str">
        <x:f>IF(A162="","",COUNTIFS(CRITERIA!$B$6:$B$205,A162,CRITERIA!$G$6:$G$205,"YES",CRITERIA!$L$6:$L$205,"VALID"))</x:f>
      </x:c>
      <x:c r="T162" s="24" t="str">
        <x:f>IF(A162="","",IF(Q162&lt;&gt;"VALID","REPAIR CANVAS",IF(EXACT(J162,"NO"),"STOP - RESEARCH NOT JUSTIFIED",IF(OR(N162&lt;&gt;"VALID",O162&lt;&gt;"VALID",P162&lt;&gt;"VALID",Y162&lt;&gt;"VALID",AH162&lt;&gt;"VALID",AT162&lt;&gt;"VALID",EXACT(J162,"UNCLEAR"),X162&lt;&gt;"YES"),"REPAIR CANVAS","READY TO RESEARCH"))))</x:f>
      </x:c>
      <x:c r="U162" s="24" t="str">
        <x:f>IF(A162="","",IF(T162="READY TO RESEARCH","Freeze this Decision Contract, then conduct the Evidence Audit.",IF(T162="STOP - RESEARCH NOT JUSTIFIED","State the real purpose of the work or reopen the decision before competitor research.","Repair the named controls before collecting competitor evidence.")))</x:f>
      </x:c>
      <x:c r="V162" s="24" t="str">
        <x:f>IF(A162="","",IF(T162="READY TO RESEARCH","Decision ID "&amp;A162&amp;". By "&amp;TEXT(C162,"yyyy-mm-dd")&amp;", "&amp;B162&amp;" will decide whether to "&amp;D162&amp;" for "&amp;E162&amp;", within "&amp;F162&amp;" and "&amp;G162&amp;". Permitted alternative universe: "&amp;AA162&amp;". Explicit exclusions: "&amp;H162&amp;". Material criteria: "&amp;AB162&amp;". Hard constraints: "&amp;Z162&amp;". Evidence threshold: "&amp;I162&amp;IF(EXACT(I162,"CUSTOM")," - "&amp;W162,"")&amp;". Evidence may change: "&amp;K162&amp;". Reopen if "&amp;L162&amp;".","NOT READY - complete or repair the governed canvas before handoff."))</x:f>
      </x:c>
      <x:c r="W162" s="18"/>
      <x:c r="X162" s="18"/>
      <x:c r="Y162" s="24" t="str">
        <x:f>IF(A162="","",IF(OR(EXACT(X162,"YES"),EXACT(X162,"NO")),"VALID","INVALID - QUALITY TOKEN"))</x:f>
      </x:c>
      <x:c r="Z162" s="18"/>
      <x:c r="AA162" s="18" t="str">
        <x:f>IF(A162="","",IF(AT162&lt;&gt;"VALID","NOT READY - ALTERNATIVES",IF(AO162=1,"DIRECT","")&amp;IF(AP162=1,IF(AO162=1,"; ","")&amp;"ADJACENT","")&amp;IF(AQ162=1,IF(SUM(AO162:AP162)&gt;0,"; ","")&amp;"SUBSTITUTE / SERVICE","")&amp;IF(AR162=1,IF(SUM(AO162:AQ162)&gt;0,"; ","")&amp;"INTERNAL BUILD","")&amp;IF(AS162=1,IF(SUM(AO162:AR162)&gt;0,"; ","")&amp;"STATUS QUO","")))</x:f>
      </x:c>
      <x:c r="AB162" s="18" t="str">
        <x:f>IF(A162="","",IF(AH162&lt;&gt;"VALID","NOT READY - CRITERIA",AC162&amp;"; "&amp;AD162&amp;"; "&amp;AE162&amp;IF(AF162&lt;&gt;"","; "&amp;AF162,"")&amp;IF(AG162&lt;&gt;"","; "&amp;AG162,"")))</x:f>
      </x:c>
      <x:c r="AC162" s="18"/>
      <x:c r="AD162" s="18"/>
      <x:c r="AE162" s="18"/>
      <x:c r="AF162" s="18"/>
      <x:c r="AG162" s="18"/>
      <x:c r="AH162" s="24" t="str">
        <x:f>IF(A162="","",IF(AND(AI162&gt;=3,AI162&lt;=5,AJ162&lt;&gt;"",AK162&lt;&gt;"",AL162&lt;&gt;"",S162=AI162,COUNTIF($AJ162:$AN162,AJ162)=1,COUNTIF($AJ162:$AN162,AK162)=1,COUNTIF($AJ162:$AN162,AL162)=1,IF(AM162="",TRUE,COUNTIF($AJ162:$AN162,AM162)=1),IF(AN162="",TRUE,COUNTIF($AJ162:$AN162,AN162)=1),COUNTIFS(CRITERIA!$B$6:$B$205,A162,CRITERIA!$M$6:$M$205,AJ162,CRITERIA!$G$6:$G$205,"YES",CRITERIA!$L$6:$L$205,"VALID")=1,COUNTIFS(CRITERIA!$B$6:$B$205,A162,CRITERIA!$M$6:$M$205,AK162,CRITERIA!$G$6:$G$205,"YES",CRITERIA!$L$6:$L$205,"VALID")=1,COUNTIFS(CRITERIA!$B$6:$B$205,A162,CRITERIA!$M$6:$M$205,AL162,CRITERIA!$G$6:$G$205,"YES",CRITERIA!$L$6:$L$205,"VALID")=1,IF(AM162="",TRUE,COUNTIFS(CRITERIA!$B$6:$B$205,A162,CRITERIA!$M$6:$M$205,AM162,CRITERIA!$G$6:$G$205,"YES",CRITERIA!$L$6:$L$205,"VALID")=1),IF(AN162="",TRUE,COUNTIFS(CRITERIA!$B$6:$B$205,A162,CRITERIA!$M$6:$M$205,AN162,CRITERIA!$G$6:$G$205,"YES",CRITERIA!$L$6:$L$205,"VALID")=1)),"VALID","INVALID - CRITERIA PARITY"))</x:f>
      </x:c>
      <x:c r="AI162" s="24" t="n">
        <x:f>IF(AC162&lt;&gt;"",1,0)+IF(AD162&lt;&gt;"",1,0)+IF(AE162&lt;&gt;"",1,0)+IF(AF162&lt;&gt;"",1,0)+IF(AG162&lt;&gt;"",1,0)</x:f>
        <x:v>0</x:v>
      </x:c>
      <x:c r="AJ162" s="24" t="str">
        <x:f>IF(AC162="","",UPPER(TRIM(AC162)))</x:f>
      </x:c>
      <x:c r="AK162" s="24" t="str">
        <x:f>IF(AD162="","",UPPER(TRIM(AD162)))</x:f>
      </x:c>
      <x:c r="AL162" s="24" t="str">
        <x:f>IF(AE162="","",UPPER(TRIM(AE162)))</x:f>
      </x:c>
      <x:c r="AM162" s="24" t="str">
        <x:f>IF(AF162="","",UPPER(TRIM(AF162)))</x:f>
      </x:c>
      <x:c r="AN162" s="24" t="str">
        <x:f>IF(AG162="","",UPPER(TRIM(AG162)))</x:f>
      </x:c>
      <x:c r="AO162" s="24" t="str">
        <x:f>IF(A162="","",IF(COUNTIFS(ALTERNATIVES!$B$6:$B$205,A162,ALTERNATIVES!$C$6:$C$205,"DIRECT",ALTERNATIVES!$H$6:$H$205,"VALID")&gt;0,1,0))</x:f>
      </x:c>
      <x:c r="AP162" s="24" t="str">
        <x:f>IF(A162="","",IF(COUNTIFS(ALTERNATIVES!$B$6:$B$205,A162,ALTERNATIVES!$C$6:$C$205,"ADJACENT",ALTERNATIVES!$H$6:$H$205,"VALID")&gt;0,1,0))</x:f>
      </x:c>
      <x:c r="AQ162" s="24" t="str">
        <x:f>IF(A162="","",IF(COUNTIFS(ALTERNATIVES!$B$6:$B$205,A162,ALTERNATIVES!$C$6:$C$205,"SUBSTITUTE / SERVICE",ALTERNATIVES!$H$6:$H$205,"VALID")&gt;0,1,0))</x:f>
      </x:c>
      <x:c r="AR162" s="24" t="str">
        <x:f>IF(A162="","",IF(COUNTIFS(ALTERNATIVES!$B$6:$B$205,A162,ALTERNATIVES!$C$6:$C$205,"INTERNAL BUILD",ALTERNATIVES!$H$6:$H$205,"VALID")&gt;0,1,0))</x:f>
      </x:c>
      <x:c r="AS162" s="24" t="str">
        <x:f>IF(A162="","",IF(COUNTIFS(ALTERNATIVES!$B$6:$B$205,A162,ALTERNATIVES!$C$6:$C$205,"STATUS QUO",ALTERNATIVES!$H$6:$H$205,"VALID")&gt;0,1,0))</x:f>
      </x:c>
      <x:c r="AT162" s="24" t="str">
        <x:f>IF(A162="","",IF(R162&gt;=2,"VALID","INVALID - ALTERNATIVE DIVERSITY"))</x:f>
      </x:c>
    </x:row>
    <x:row r="163">
      <x:c r="A163" s="18"/>
      <x:c r="B163" s="18"/>
      <x:c r="C163" s="32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24" t="str">
        <x:f>IF(A163="","",IF(COUNTIF($A$6:$A$205,A163)=1,"VALID","INVALID - DUPLICATE DECISION ID"))</x:f>
      </x:c>
      <x:c r="O163" s="24" t="str">
        <x:f>IF(A163="","",IF(AND(B163&lt;&gt;"",C163&lt;&gt;"",D163&lt;&gt;"",E163&lt;&gt;"",F163&lt;&gt;"",G163&lt;&gt;"",H163&lt;&gt;"",K163&lt;&gt;"",L163&lt;&gt;"",M163&lt;&gt;"",Z163&lt;&gt;"",AC163&lt;&gt;"",AD163&lt;&gt;"",AE163&lt;&gt;""),"VALID","INVALID - REQUIRED FIELD"))</x:f>
      </x:c>
      <x:c r="P163" s="24" t="str">
        <x:f>IF(A163="","",IF(AND(OR(EXACT(I163,"CURRENT ATTRIBUTABLE OBSERVED"),EXACT(I163,"CURRENT ATTRIBUTABLE MIXED"),EXACT(I163,"CUSTOM")),IF(EXACT(I163,"CUSTOM"),W163&lt;&gt;"",TRUE)),"VALID","INVALID - EVIDENCE TOKEN / CUSTOM RULE"))</x:f>
      </x:c>
      <x:c r="Q163" s="24" t="str">
        <x:f>IF(A163="","",IF(OR(EXACT(J163,"YES"),EXACT(J163,"UNCLEAR"),EXACT(J163,"NO")),"VALID","INVALID - ACTION TOKEN"))</x:f>
      </x:c>
      <x:c r="R163" s="24" t="str">
        <x:f>IF(A163="","",SUM(AO163:AS163))</x:f>
      </x:c>
      <x:c r="S163" s="24" t="str">
        <x:f>IF(A163="","",COUNTIFS(CRITERIA!$B$6:$B$205,A163,CRITERIA!$G$6:$G$205,"YES",CRITERIA!$L$6:$L$205,"VALID"))</x:f>
      </x:c>
      <x:c r="T163" s="24" t="str">
        <x:f>IF(A163="","",IF(Q163&lt;&gt;"VALID","REPAIR CANVAS",IF(EXACT(J163,"NO"),"STOP - RESEARCH NOT JUSTIFIED",IF(OR(N163&lt;&gt;"VALID",O163&lt;&gt;"VALID",P163&lt;&gt;"VALID",Y163&lt;&gt;"VALID",AH163&lt;&gt;"VALID",AT163&lt;&gt;"VALID",EXACT(J163,"UNCLEAR"),X163&lt;&gt;"YES"),"REPAIR CANVAS","READY TO RESEARCH"))))</x:f>
      </x:c>
      <x:c r="U163" s="24" t="str">
        <x:f>IF(A163="","",IF(T163="READY TO RESEARCH","Freeze this Decision Contract, then conduct the Evidence Audit.",IF(T163="STOP - RESEARCH NOT JUSTIFIED","State the real purpose of the work or reopen the decision before competitor research.","Repair the named controls before collecting competitor evidence.")))</x:f>
      </x:c>
      <x:c r="V163" s="24" t="str">
        <x:f>IF(A163="","",IF(T163="READY TO RESEARCH","Decision ID "&amp;A163&amp;". By "&amp;TEXT(C163,"yyyy-mm-dd")&amp;", "&amp;B163&amp;" will decide whether to "&amp;D163&amp;" for "&amp;E163&amp;", within "&amp;F163&amp;" and "&amp;G163&amp;". Permitted alternative universe: "&amp;AA163&amp;". Explicit exclusions: "&amp;H163&amp;". Material criteria: "&amp;AB163&amp;". Hard constraints: "&amp;Z163&amp;". Evidence threshold: "&amp;I163&amp;IF(EXACT(I163,"CUSTOM")," - "&amp;W163,"")&amp;". Evidence may change: "&amp;K163&amp;". Reopen if "&amp;L163&amp;".","NOT READY - complete or repair the governed canvas before handoff."))</x:f>
      </x:c>
      <x:c r="W163" s="18"/>
      <x:c r="X163" s="18"/>
      <x:c r="Y163" s="24" t="str">
        <x:f>IF(A163="","",IF(OR(EXACT(X163,"YES"),EXACT(X163,"NO")),"VALID","INVALID - QUALITY TOKEN"))</x:f>
      </x:c>
      <x:c r="Z163" s="18"/>
      <x:c r="AA163" s="18" t="str">
        <x:f>IF(A163="","",IF(AT163&lt;&gt;"VALID","NOT READY - ALTERNATIVES",IF(AO163=1,"DIRECT","")&amp;IF(AP163=1,IF(AO163=1,"; ","")&amp;"ADJACENT","")&amp;IF(AQ163=1,IF(SUM(AO163:AP163)&gt;0,"; ","")&amp;"SUBSTITUTE / SERVICE","")&amp;IF(AR163=1,IF(SUM(AO163:AQ163)&gt;0,"; ","")&amp;"INTERNAL BUILD","")&amp;IF(AS163=1,IF(SUM(AO163:AR163)&gt;0,"; ","")&amp;"STATUS QUO","")))</x:f>
      </x:c>
      <x:c r="AB163" s="18" t="str">
        <x:f>IF(A163="","",IF(AH163&lt;&gt;"VALID","NOT READY - CRITERIA",AC163&amp;"; "&amp;AD163&amp;"; "&amp;AE163&amp;IF(AF163&lt;&gt;"","; "&amp;AF163,"")&amp;IF(AG163&lt;&gt;"","; "&amp;AG163,"")))</x:f>
      </x:c>
      <x:c r="AC163" s="18"/>
      <x:c r="AD163" s="18"/>
      <x:c r="AE163" s="18"/>
      <x:c r="AF163" s="18"/>
      <x:c r="AG163" s="18"/>
      <x:c r="AH163" s="24" t="str">
        <x:f>IF(A163="","",IF(AND(AI163&gt;=3,AI163&lt;=5,AJ163&lt;&gt;"",AK163&lt;&gt;"",AL163&lt;&gt;"",S163=AI163,COUNTIF($AJ163:$AN163,AJ163)=1,COUNTIF($AJ163:$AN163,AK163)=1,COUNTIF($AJ163:$AN163,AL163)=1,IF(AM163="",TRUE,COUNTIF($AJ163:$AN163,AM163)=1),IF(AN163="",TRUE,COUNTIF($AJ163:$AN163,AN163)=1),COUNTIFS(CRITERIA!$B$6:$B$205,A163,CRITERIA!$M$6:$M$205,AJ163,CRITERIA!$G$6:$G$205,"YES",CRITERIA!$L$6:$L$205,"VALID")=1,COUNTIFS(CRITERIA!$B$6:$B$205,A163,CRITERIA!$M$6:$M$205,AK163,CRITERIA!$G$6:$G$205,"YES",CRITERIA!$L$6:$L$205,"VALID")=1,COUNTIFS(CRITERIA!$B$6:$B$205,A163,CRITERIA!$M$6:$M$205,AL163,CRITERIA!$G$6:$G$205,"YES",CRITERIA!$L$6:$L$205,"VALID")=1,IF(AM163="",TRUE,COUNTIFS(CRITERIA!$B$6:$B$205,A163,CRITERIA!$M$6:$M$205,AM163,CRITERIA!$G$6:$G$205,"YES",CRITERIA!$L$6:$L$205,"VALID")=1),IF(AN163="",TRUE,COUNTIFS(CRITERIA!$B$6:$B$205,A163,CRITERIA!$M$6:$M$205,AN163,CRITERIA!$G$6:$G$205,"YES",CRITERIA!$L$6:$L$205,"VALID")=1)),"VALID","INVALID - CRITERIA PARITY"))</x:f>
      </x:c>
      <x:c r="AI163" s="24" t="n">
        <x:f>IF(AC163&lt;&gt;"",1,0)+IF(AD163&lt;&gt;"",1,0)+IF(AE163&lt;&gt;"",1,0)+IF(AF163&lt;&gt;"",1,0)+IF(AG163&lt;&gt;"",1,0)</x:f>
        <x:v>0</x:v>
      </x:c>
      <x:c r="AJ163" s="24" t="str">
        <x:f>IF(AC163="","",UPPER(TRIM(AC163)))</x:f>
      </x:c>
      <x:c r="AK163" s="24" t="str">
        <x:f>IF(AD163="","",UPPER(TRIM(AD163)))</x:f>
      </x:c>
      <x:c r="AL163" s="24" t="str">
        <x:f>IF(AE163="","",UPPER(TRIM(AE163)))</x:f>
      </x:c>
      <x:c r="AM163" s="24" t="str">
        <x:f>IF(AF163="","",UPPER(TRIM(AF163)))</x:f>
      </x:c>
      <x:c r="AN163" s="24" t="str">
        <x:f>IF(AG163="","",UPPER(TRIM(AG163)))</x:f>
      </x:c>
      <x:c r="AO163" s="24" t="str">
        <x:f>IF(A163="","",IF(COUNTIFS(ALTERNATIVES!$B$6:$B$205,A163,ALTERNATIVES!$C$6:$C$205,"DIRECT",ALTERNATIVES!$H$6:$H$205,"VALID")&gt;0,1,0))</x:f>
      </x:c>
      <x:c r="AP163" s="24" t="str">
        <x:f>IF(A163="","",IF(COUNTIFS(ALTERNATIVES!$B$6:$B$205,A163,ALTERNATIVES!$C$6:$C$205,"ADJACENT",ALTERNATIVES!$H$6:$H$205,"VALID")&gt;0,1,0))</x:f>
      </x:c>
      <x:c r="AQ163" s="24" t="str">
        <x:f>IF(A163="","",IF(COUNTIFS(ALTERNATIVES!$B$6:$B$205,A163,ALTERNATIVES!$C$6:$C$205,"SUBSTITUTE / SERVICE",ALTERNATIVES!$H$6:$H$205,"VALID")&gt;0,1,0))</x:f>
      </x:c>
      <x:c r="AR163" s="24" t="str">
        <x:f>IF(A163="","",IF(COUNTIFS(ALTERNATIVES!$B$6:$B$205,A163,ALTERNATIVES!$C$6:$C$205,"INTERNAL BUILD",ALTERNATIVES!$H$6:$H$205,"VALID")&gt;0,1,0))</x:f>
      </x:c>
      <x:c r="AS163" s="24" t="str">
        <x:f>IF(A163="","",IF(COUNTIFS(ALTERNATIVES!$B$6:$B$205,A163,ALTERNATIVES!$C$6:$C$205,"STATUS QUO",ALTERNATIVES!$H$6:$H$205,"VALID")&gt;0,1,0))</x:f>
      </x:c>
      <x:c r="AT163" s="24" t="str">
        <x:f>IF(A163="","",IF(R163&gt;=2,"VALID","INVALID - ALTERNATIVE DIVERSITY"))</x:f>
      </x:c>
    </x:row>
    <x:row r="164">
      <x:c r="A164" s="18"/>
      <x:c r="B164" s="18"/>
      <x:c r="C164" s="32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24" t="str">
        <x:f>IF(A164="","",IF(COUNTIF($A$6:$A$205,A164)=1,"VALID","INVALID - DUPLICATE DECISION ID"))</x:f>
      </x:c>
      <x:c r="O164" s="24" t="str">
        <x:f>IF(A164="","",IF(AND(B164&lt;&gt;"",C164&lt;&gt;"",D164&lt;&gt;"",E164&lt;&gt;"",F164&lt;&gt;"",G164&lt;&gt;"",H164&lt;&gt;"",K164&lt;&gt;"",L164&lt;&gt;"",M164&lt;&gt;"",Z164&lt;&gt;"",AC164&lt;&gt;"",AD164&lt;&gt;"",AE164&lt;&gt;""),"VALID","INVALID - REQUIRED FIELD"))</x:f>
      </x:c>
      <x:c r="P164" s="24" t="str">
        <x:f>IF(A164="","",IF(AND(OR(EXACT(I164,"CURRENT ATTRIBUTABLE OBSERVED"),EXACT(I164,"CURRENT ATTRIBUTABLE MIXED"),EXACT(I164,"CUSTOM")),IF(EXACT(I164,"CUSTOM"),W164&lt;&gt;"",TRUE)),"VALID","INVALID - EVIDENCE TOKEN / CUSTOM RULE"))</x:f>
      </x:c>
      <x:c r="Q164" s="24" t="str">
        <x:f>IF(A164="","",IF(OR(EXACT(J164,"YES"),EXACT(J164,"UNCLEAR"),EXACT(J164,"NO")),"VALID","INVALID - ACTION TOKEN"))</x:f>
      </x:c>
      <x:c r="R164" s="24" t="str">
        <x:f>IF(A164="","",SUM(AO164:AS164))</x:f>
      </x:c>
      <x:c r="S164" s="24" t="str">
        <x:f>IF(A164="","",COUNTIFS(CRITERIA!$B$6:$B$205,A164,CRITERIA!$G$6:$G$205,"YES",CRITERIA!$L$6:$L$205,"VALID"))</x:f>
      </x:c>
      <x:c r="T164" s="24" t="str">
        <x:f>IF(A164="","",IF(Q164&lt;&gt;"VALID","REPAIR CANVAS",IF(EXACT(J164,"NO"),"STOP - RESEARCH NOT JUSTIFIED",IF(OR(N164&lt;&gt;"VALID",O164&lt;&gt;"VALID",P164&lt;&gt;"VALID",Y164&lt;&gt;"VALID",AH164&lt;&gt;"VALID",AT164&lt;&gt;"VALID",EXACT(J164,"UNCLEAR"),X164&lt;&gt;"YES"),"REPAIR CANVAS","READY TO RESEARCH"))))</x:f>
      </x:c>
      <x:c r="U164" s="24" t="str">
        <x:f>IF(A164="","",IF(T164="READY TO RESEARCH","Freeze this Decision Contract, then conduct the Evidence Audit.",IF(T164="STOP - RESEARCH NOT JUSTIFIED","State the real purpose of the work or reopen the decision before competitor research.","Repair the named controls before collecting competitor evidence.")))</x:f>
      </x:c>
      <x:c r="V164" s="24" t="str">
        <x:f>IF(A164="","",IF(T164="READY TO RESEARCH","Decision ID "&amp;A164&amp;". By "&amp;TEXT(C164,"yyyy-mm-dd")&amp;", "&amp;B164&amp;" will decide whether to "&amp;D164&amp;" for "&amp;E164&amp;", within "&amp;F164&amp;" and "&amp;G164&amp;". Permitted alternative universe: "&amp;AA164&amp;". Explicit exclusions: "&amp;H164&amp;". Material criteria: "&amp;AB164&amp;". Hard constraints: "&amp;Z164&amp;". Evidence threshold: "&amp;I164&amp;IF(EXACT(I164,"CUSTOM")," - "&amp;W164,"")&amp;". Evidence may change: "&amp;K164&amp;". Reopen if "&amp;L164&amp;".","NOT READY - complete or repair the governed canvas before handoff."))</x:f>
      </x:c>
      <x:c r="W164" s="18"/>
      <x:c r="X164" s="18"/>
      <x:c r="Y164" s="24" t="str">
        <x:f>IF(A164="","",IF(OR(EXACT(X164,"YES"),EXACT(X164,"NO")),"VALID","INVALID - QUALITY TOKEN"))</x:f>
      </x:c>
      <x:c r="Z164" s="18"/>
      <x:c r="AA164" s="18" t="str">
        <x:f>IF(A164="","",IF(AT164&lt;&gt;"VALID","NOT READY - ALTERNATIVES",IF(AO164=1,"DIRECT","")&amp;IF(AP164=1,IF(AO164=1,"; ","")&amp;"ADJACENT","")&amp;IF(AQ164=1,IF(SUM(AO164:AP164)&gt;0,"; ","")&amp;"SUBSTITUTE / SERVICE","")&amp;IF(AR164=1,IF(SUM(AO164:AQ164)&gt;0,"; ","")&amp;"INTERNAL BUILD","")&amp;IF(AS164=1,IF(SUM(AO164:AR164)&gt;0,"; ","")&amp;"STATUS QUO","")))</x:f>
      </x:c>
      <x:c r="AB164" s="18" t="str">
        <x:f>IF(A164="","",IF(AH164&lt;&gt;"VALID","NOT READY - CRITERIA",AC164&amp;"; "&amp;AD164&amp;"; "&amp;AE164&amp;IF(AF164&lt;&gt;"","; "&amp;AF164,"")&amp;IF(AG164&lt;&gt;"","; "&amp;AG164,"")))</x:f>
      </x:c>
      <x:c r="AC164" s="18"/>
      <x:c r="AD164" s="18"/>
      <x:c r="AE164" s="18"/>
      <x:c r="AF164" s="18"/>
      <x:c r="AG164" s="18"/>
      <x:c r="AH164" s="24" t="str">
        <x:f>IF(A164="","",IF(AND(AI164&gt;=3,AI164&lt;=5,AJ164&lt;&gt;"",AK164&lt;&gt;"",AL164&lt;&gt;"",S164=AI164,COUNTIF($AJ164:$AN164,AJ164)=1,COUNTIF($AJ164:$AN164,AK164)=1,COUNTIF($AJ164:$AN164,AL164)=1,IF(AM164="",TRUE,COUNTIF($AJ164:$AN164,AM164)=1),IF(AN164="",TRUE,COUNTIF($AJ164:$AN164,AN164)=1),COUNTIFS(CRITERIA!$B$6:$B$205,A164,CRITERIA!$M$6:$M$205,AJ164,CRITERIA!$G$6:$G$205,"YES",CRITERIA!$L$6:$L$205,"VALID")=1,COUNTIFS(CRITERIA!$B$6:$B$205,A164,CRITERIA!$M$6:$M$205,AK164,CRITERIA!$G$6:$G$205,"YES",CRITERIA!$L$6:$L$205,"VALID")=1,COUNTIFS(CRITERIA!$B$6:$B$205,A164,CRITERIA!$M$6:$M$205,AL164,CRITERIA!$G$6:$G$205,"YES",CRITERIA!$L$6:$L$205,"VALID")=1,IF(AM164="",TRUE,COUNTIFS(CRITERIA!$B$6:$B$205,A164,CRITERIA!$M$6:$M$205,AM164,CRITERIA!$G$6:$G$205,"YES",CRITERIA!$L$6:$L$205,"VALID")=1),IF(AN164="",TRUE,COUNTIFS(CRITERIA!$B$6:$B$205,A164,CRITERIA!$M$6:$M$205,AN164,CRITERIA!$G$6:$G$205,"YES",CRITERIA!$L$6:$L$205,"VALID")=1)),"VALID","INVALID - CRITERIA PARITY"))</x:f>
      </x:c>
      <x:c r="AI164" s="24" t="n">
        <x:f>IF(AC164&lt;&gt;"",1,0)+IF(AD164&lt;&gt;"",1,0)+IF(AE164&lt;&gt;"",1,0)+IF(AF164&lt;&gt;"",1,0)+IF(AG164&lt;&gt;"",1,0)</x:f>
        <x:v>0</x:v>
      </x:c>
      <x:c r="AJ164" s="24" t="str">
        <x:f>IF(AC164="","",UPPER(TRIM(AC164)))</x:f>
      </x:c>
      <x:c r="AK164" s="24" t="str">
        <x:f>IF(AD164="","",UPPER(TRIM(AD164)))</x:f>
      </x:c>
      <x:c r="AL164" s="24" t="str">
        <x:f>IF(AE164="","",UPPER(TRIM(AE164)))</x:f>
      </x:c>
      <x:c r="AM164" s="24" t="str">
        <x:f>IF(AF164="","",UPPER(TRIM(AF164)))</x:f>
      </x:c>
      <x:c r="AN164" s="24" t="str">
        <x:f>IF(AG164="","",UPPER(TRIM(AG164)))</x:f>
      </x:c>
      <x:c r="AO164" s="24" t="str">
        <x:f>IF(A164="","",IF(COUNTIFS(ALTERNATIVES!$B$6:$B$205,A164,ALTERNATIVES!$C$6:$C$205,"DIRECT",ALTERNATIVES!$H$6:$H$205,"VALID")&gt;0,1,0))</x:f>
      </x:c>
      <x:c r="AP164" s="24" t="str">
        <x:f>IF(A164="","",IF(COUNTIFS(ALTERNATIVES!$B$6:$B$205,A164,ALTERNATIVES!$C$6:$C$205,"ADJACENT",ALTERNATIVES!$H$6:$H$205,"VALID")&gt;0,1,0))</x:f>
      </x:c>
      <x:c r="AQ164" s="24" t="str">
        <x:f>IF(A164="","",IF(COUNTIFS(ALTERNATIVES!$B$6:$B$205,A164,ALTERNATIVES!$C$6:$C$205,"SUBSTITUTE / SERVICE",ALTERNATIVES!$H$6:$H$205,"VALID")&gt;0,1,0))</x:f>
      </x:c>
      <x:c r="AR164" s="24" t="str">
        <x:f>IF(A164="","",IF(COUNTIFS(ALTERNATIVES!$B$6:$B$205,A164,ALTERNATIVES!$C$6:$C$205,"INTERNAL BUILD",ALTERNATIVES!$H$6:$H$205,"VALID")&gt;0,1,0))</x:f>
      </x:c>
      <x:c r="AS164" s="24" t="str">
        <x:f>IF(A164="","",IF(COUNTIFS(ALTERNATIVES!$B$6:$B$205,A164,ALTERNATIVES!$C$6:$C$205,"STATUS QUO",ALTERNATIVES!$H$6:$H$205,"VALID")&gt;0,1,0))</x:f>
      </x:c>
      <x:c r="AT164" s="24" t="str">
        <x:f>IF(A164="","",IF(R164&gt;=2,"VALID","INVALID - ALTERNATIVE DIVERSITY"))</x:f>
      </x:c>
    </x:row>
    <x:row r="165">
      <x:c r="A165" s="18"/>
      <x:c r="B165" s="18"/>
      <x:c r="C165" s="32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24" t="str">
        <x:f>IF(A165="","",IF(COUNTIF($A$6:$A$205,A165)=1,"VALID","INVALID - DUPLICATE DECISION ID"))</x:f>
      </x:c>
      <x:c r="O165" s="24" t="str">
        <x:f>IF(A165="","",IF(AND(B165&lt;&gt;"",C165&lt;&gt;"",D165&lt;&gt;"",E165&lt;&gt;"",F165&lt;&gt;"",G165&lt;&gt;"",H165&lt;&gt;"",K165&lt;&gt;"",L165&lt;&gt;"",M165&lt;&gt;"",Z165&lt;&gt;"",AC165&lt;&gt;"",AD165&lt;&gt;"",AE165&lt;&gt;""),"VALID","INVALID - REQUIRED FIELD"))</x:f>
      </x:c>
      <x:c r="P165" s="24" t="str">
        <x:f>IF(A165="","",IF(AND(OR(EXACT(I165,"CURRENT ATTRIBUTABLE OBSERVED"),EXACT(I165,"CURRENT ATTRIBUTABLE MIXED"),EXACT(I165,"CUSTOM")),IF(EXACT(I165,"CUSTOM"),W165&lt;&gt;"",TRUE)),"VALID","INVALID - EVIDENCE TOKEN / CUSTOM RULE"))</x:f>
      </x:c>
      <x:c r="Q165" s="24" t="str">
        <x:f>IF(A165="","",IF(OR(EXACT(J165,"YES"),EXACT(J165,"UNCLEAR"),EXACT(J165,"NO")),"VALID","INVALID - ACTION TOKEN"))</x:f>
      </x:c>
      <x:c r="R165" s="24" t="str">
        <x:f>IF(A165="","",SUM(AO165:AS165))</x:f>
      </x:c>
      <x:c r="S165" s="24" t="str">
        <x:f>IF(A165="","",COUNTIFS(CRITERIA!$B$6:$B$205,A165,CRITERIA!$G$6:$G$205,"YES",CRITERIA!$L$6:$L$205,"VALID"))</x:f>
      </x:c>
      <x:c r="T165" s="24" t="str">
        <x:f>IF(A165="","",IF(Q165&lt;&gt;"VALID","REPAIR CANVAS",IF(EXACT(J165,"NO"),"STOP - RESEARCH NOT JUSTIFIED",IF(OR(N165&lt;&gt;"VALID",O165&lt;&gt;"VALID",P165&lt;&gt;"VALID",Y165&lt;&gt;"VALID",AH165&lt;&gt;"VALID",AT165&lt;&gt;"VALID",EXACT(J165,"UNCLEAR"),X165&lt;&gt;"YES"),"REPAIR CANVAS","READY TO RESEARCH"))))</x:f>
      </x:c>
      <x:c r="U165" s="24" t="str">
        <x:f>IF(A165="","",IF(T165="READY TO RESEARCH","Freeze this Decision Contract, then conduct the Evidence Audit.",IF(T165="STOP - RESEARCH NOT JUSTIFIED","State the real purpose of the work or reopen the decision before competitor research.","Repair the named controls before collecting competitor evidence.")))</x:f>
      </x:c>
      <x:c r="V165" s="24" t="str">
        <x:f>IF(A165="","",IF(T165="READY TO RESEARCH","Decision ID "&amp;A165&amp;". By "&amp;TEXT(C165,"yyyy-mm-dd")&amp;", "&amp;B165&amp;" will decide whether to "&amp;D165&amp;" for "&amp;E165&amp;", within "&amp;F165&amp;" and "&amp;G165&amp;". Permitted alternative universe: "&amp;AA165&amp;". Explicit exclusions: "&amp;H165&amp;". Material criteria: "&amp;AB165&amp;". Hard constraints: "&amp;Z165&amp;". Evidence threshold: "&amp;I165&amp;IF(EXACT(I165,"CUSTOM")," - "&amp;W165,"")&amp;". Evidence may change: "&amp;K165&amp;". Reopen if "&amp;L165&amp;".","NOT READY - complete or repair the governed canvas before handoff."))</x:f>
      </x:c>
      <x:c r="W165" s="18"/>
      <x:c r="X165" s="18"/>
      <x:c r="Y165" s="24" t="str">
        <x:f>IF(A165="","",IF(OR(EXACT(X165,"YES"),EXACT(X165,"NO")),"VALID","INVALID - QUALITY TOKEN"))</x:f>
      </x:c>
      <x:c r="Z165" s="18"/>
      <x:c r="AA165" s="18" t="str">
        <x:f>IF(A165="","",IF(AT165&lt;&gt;"VALID","NOT READY - ALTERNATIVES",IF(AO165=1,"DIRECT","")&amp;IF(AP165=1,IF(AO165=1,"; ","")&amp;"ADJACENT","")&amp;IF(AQ165=1,IF(SUM(AO165:AP165)&gt;0,"; ","")&amp;"SUBSTITUTE / SERVICE","")&amp;IF(AR165=1,IF(SUM(AO165:AQ165)&gt;0,"; ","")&amp;"INTERNAL BUILD","")&amp;IF(AS165=1,IF(SUM(AO165:AR165)&gt;0,"; ","")&amp;"STATUS QUO","")))</x:f>
      </x:c>
      <x:c r="AB165" s="18" t="str">
        <x:f>IF(A165="","",IF(AH165&lt;&gt;"VALID","NOT READY - CRITERIA",AC165&amp;"; "&amp;AD165&amp;"; "&amp;AE165&amp;IF(AF165&lt;&gt;"","; "&amp;AF165,"")&amp;IF(AG165&lt;&gt;"","; "&amp;AG165,"")))</x:f>
      </x:c>
      <x:c r="AC165" s="18"/>
      <x:c r="AD165" s="18"/>
      <x:c r="AE165" s="18"/>
      <x:c r="AF165" s="18"/>
      <x:c r="AG165" s="18"/>
      <x:c r="AH165" s="24" t="str">
        <x:f>IF(A165="","",IF(AND(AI165&gt;=3,AI165&lt;=5,AJ165&lt;&gt;"",AK165&lt;&gt;"",AL165&lt;&gt;"",S165=AI165,COUNTIF($AJ165:$AN165,AJ165)=1,COUNTIF($AJ165:$AN165,AK165)=1,COUNTIF($AJ165:$AN165,AL165)=1,IF(AM165="",TRUE,COUNTIF($AJ165:$AN165,AM165)=1),IF(AN165="",TRUE,COUNTIF($AJ165:$AN165,AN165)=1),COUNTIFS(CRITERIA!$B$6:$B$205,A165,CRITERIA!$M$6:$M$205,AJ165,CRITERIA!$G$6:$G$205,"YES",CRITERIA!$L$6:$L$205,"VALID")=1,COUNTIFS(CRITERIA!$B$6:$B$205,A165,CRITERIA!$M$6:$M$205,AK165,CRITERIA!$G$6:$G$205,"YES",CRITERIA!$L$6:$L$205,"VALID")=1,COUNTIFS(CRITERIA!$B$6:$B$205,A165,CRITERIA!$M$6:$M$205,AL165,CRITERIA!$G$6:$G$205,"YES",CRITERIA!$L$6:$L$205,"VALID")=1,IF(AM165="",TRUE,COUNTIFS(CRITERIA!$B$6:$B$205,A165,CRITERIA!$M$6:$M$205,AM165,CRITERIA!$G$6:$G$205,"YES",CRITERIA!$L$6:$L$205,"VALID")=1),IF(AN165="",TRUE,COUNTIFS(CRITERIA!$B$6:$B$205,A165,CRITERIA!$M$6:$M$205,AN165,CRITERIA!$G$6:$G$205,"YES",CRITERIA!$L$6:$L$205,"VALID")=1)),"VALID","INVALID - CRITERIA PARITY"))</x:f>
      </x:c>
      <x:c r="AI165" s="24" t="n">
        <x:f>IF(AC165&lt;&gt;"",1,0)+IF(AD165&lt;&gt;"",1,0)+IF(AE165&lt;&gt;"",1,0)+IF(AF165&lt;&gt;"",1,0)+IF(AG165&lt;&gt;"",1,0)</x:f>
        <x:v>0</x:v>
      </x:c>
      <x:c r="AJ165" s="24" t="str">
        <x:f>IF(AC165="","",UPPER(TRIM(AC165)))</x:f>
      </x:c>
      <x:c r="AK165" s="24" t="str">
        <x:f>IF(AD165="","",UPPER(TRIM(AD165)))</x:f>
      </x:c>
      <x:c r="AL165" s="24" t="str">
        <x:f>IF(AE165="","",UPPER(TRIM(AE165)))</x:f>
      </x:c>
      <x:c r="AM165" s="24" t="str">
        <x:f>IF(AF165="","",UPPER(TRIM(AF165)))</x:f>
      </x:c>
      <x:c r="AN165" s="24" t="str">
        <x:f>IF(AG165="","",UPPER(TRIM(AG165)))</x:f>
      </x:c>
      <x:c r="AO165" s="24" t="str">
        <x:f>IF(A165="","",IF(COUNTIFS(ALTERNATIVES!$B$6:$B$205,A165,ALTERNATIVES!$C$6:$C$205,"DIRECT",ALTERNATIVES!$H$6:$H$205,"VALID")&gt;0,1,0))</x:f>
      </x:c>
      <x:c r="AP165" s="24" t="str">
        <x:f>IF(A165="","",IF(COUNTIFS(ALTERNATIVES!$B$6:$B$205,A165,ALTERNATIVES!$C$6:$C$205,"ADJACENT",ALTERNATIVES!$H$6:$H$205,"VALID")&gt;0,1,0))</x:f>
      </x:c>
      <x:c r="AQ165" s="24" t="str">
        <x:f>IF(A165="","",IF(COUNTIFS(ALTERNATIVES!$B$6:$B$205,A165,ALTERNATIVES!$C$6:$C$205,"SUBSTITUTE / SERVICE",ALTERNATIVES!$H$6:$H$205,"VALID")&gt;0,1,0))</x:f>
      </x:c>
      <x:c r="AR165" s="24" t="str">
        <x:f>IF(A165="","",IF(COUNTIFS(ALTERNATIVES!$B$6:$B$205,A165,ALTERNATIVES!$C$6:$C$205,"INTERNAL BUILD",ALTERNATIVES!$H$6:$H$205,"VALID")&gt;0,1,0))</x:f>
      </x:c>
      <x:c r="AS165" s="24" t="str">
        <x:f>IF(A165="","",IF(COUNTIFS(ALTERNATIVES!$B$6:$B$205,A165,ALTERNATIVES!$C$6:$C$205,"STATUS QUO",ALTERNATIVES!$H$6:$H$205,"VALID")&gt;0,1,0))</x:f>
      </x:c>
      <x:c r="AT165" s="24" t="str">
        <x:f>IF(A165="","",IF(R165&gt;=2,"VALID","INVALID - ALTERNATIVE DIVERSITY"))</x:f>
      </x:c>
    </x:row>
    <x:row r="166">
      <x:c r="A166" s="18"/>
      <x:c r="B166" s="18"/>
      <x:c r="C166" s="32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24" t="str">
        <x:f>IF(A166="","",IF(COUNTIF($A$6:$A$205,A166)=1,"VALID","INVALID - DUPLICATE DECISION ID"))</x:f>
      </x:c>
      <x:c r="O166" s="24" t="str">
        <x:f>IF(A166="","",IF(AND(B166&lt;&gt;"",C166&lt;&gt;"",D166&lt;&gt;"",E166&lt;&gt;"",F166&lt;&gt;"",G166&lt;&gt;"",H166&lt;&gt;"",K166&lt;&gt;"",L166&lt;&gt;"",M166&lt;&gt;"",Z166&lt;&gt;"",AC166&lt;&gt;"",AD166&lt;&gt;"",AE166&lt;&gt;""),"VALID","INVALID - REQUIRED FIELD"))</x:f>
      </x:c>
      <x:c r="P166" s="24" t="str">
        <x:f>IF(A166="","",IF(AND(OR(EXACT(I166,"CURRENT ATTRIBUTABLE OBSERVED"),EXACT(I166,"CURRENT ATTRIBUTABLE MIXED"),EXACT(I166,"CUSTOM")),IF(EXACT(I166,"CUSTOM"),W166&lt;&gt;"",TRUE)),"VALID","INVALID - EVIDENCE TOKEN / CUSTOM RULE"))</x:f>
      </x:c>
      <x:c r="Q166" s="24" t="str">
        <x:f>IF(A166="","",IF(OR(EXACT(J166,"YES"),EXACT(J166,"UNCLEAR"),EXACT(J166,"NO")),"VALID","INVALID - ACTION TOKEN"))</x:f>
      </x:c>
      <x:c r="R166" s="24" t="str">
        <x:f>IF(A166="","",SUM(AO166:AS166))</x:f>
      </x:c>
      <x:c r="S166" s="24" t="str">
        <x:f>IF(A166="","",COUNTIFS(CRITERIA!$B$6:$B$205,A166,CRITERIA!$G$6:$G$205,"YES",CRITERIA!$L$6:$L$205,"VALID"))</x:f>
      </x:c>
      <x:c r="T166" s="24" t="str">
        <x:f>IF(A166="","",IF(Q166&lt;&gt;"VALID","REPAIR CANVAS",IF(EXACT(J166,"NO"),"STOP - RESEARCH NOT JUSTIFIED",IF(OR(N166&lt;&gt;"VALID",O166&lt;&gt;"VALID",P166&lt;&gt;"VALID",Y166&lt;&gt;"VALID",AH166&lt;&gt;"VALID",AT166&lt;&gt;"VALID",EXACT(J166,"UNCLEAR"),X166&lt;&gt;"YES"),"REPAIR CANVAS","READY TO RESEARCH"))))</x:f>
      </x:c>
      <x:c r="U166" s="24" t="str">
        <x:f>IF(A166="","",IF(T166="READY TO RESEARCH","Freeze this Decision Contract, then conduct the Evidence Audit.",IF(T166="STOP - RESEARCH NOT JUSTIFIED","State the real purpose of the work or reopen the decision before competitor research.","Repair the named controls before collecting competitor evidence.")))</x:f>
      </x:c>
      <x:c r="V166" s="24" t="str">
        <x:f>IF(A166="","",IF(T166="READY TO RESEARCH","Decision ID "&amp;A166&amp;". By "&amp;TEXT(C166,"yyyy-mm-dd")&amp;", "&amp;B166&amp;" will decide whether to "&amp;D166&amp;" for "&amp;E166&amp;", within "&amp;F166&amp;" and "&amp;G166&amp;". Permitted alternative universe: "&amp;AA166&amp;". Explicit exclusions: "&amp;H166&amp;". Material criteria: "&amp;AB166&amp;". Hard constraints: "&amp;Z166&amp;". Evidence threshold: "&amp;I166&amp;IF(EXACT(I166,"CUSTOM")," - "&amp;W166,"")&amp;". Evidence may change: "&amp;K166&amp;". Reopen if "&amp;L166&amp;".","NOT READY - complete or repair the governed canvas before handoff."))</x:f>
      </x:c>
      <x:c r="W166" s="18"/>
      <x:c r="X166" s="18"/>
      <x:c r="Y166" s="24" t="str">
        <x:f>IF(A166="","",IF(OR(EXACT(X166,"YES"),EXACT(X166,"NO")),"VALID","INVALID - QUALITY TOKEN"))</x:f>
      </x:c>
      <x:c r="Z166" s="18"/>
      <x:c r="AA166" s="18" t="str">
        <x:f>IF(A166="","",IF(AT166&lt;&gt;"VALID","NOT READY - ALTERNATIVES",IF(AO166=1,"DIRECT","")&amp;IF(AP166=1,IF(AO166=1,"; ","")&amp;"ADJACENT","")&amp;IF(AQ166=1,IF(SUM(AO166:AP166)&gt;0,"; ","")&amp;"SUBSTITUTE / SERVICE","")&amp;IF(AR166=1,IF(SUM(AO166:AQ166)&gt;0,"; ","")&amp;"INTERNAL BUILD","")&amp;IF(AS166=1,IF(SUM(AO166:AR166)&gt;0,"; ","")&amp;"STATUS QUO","")))</x:f>
      </x:c>
      <x:c r="AB166" s="18" t="str">
        <x:f>IF(A166="","",IF(AH166&lt;&gt;"VALID","NOT READY - CRITERIA",AC166&amp;"; "&amp;AD166&amp;"; "&amp;AE166&amp;IF(AF166&lt;&gt;"","; "&amp;AF166,"")&amp;IF(AG166&lt;&gt;"","; "&amp;AG166,"")))</x:f>
      </x:c>
      <x:c r="AC166" s="18"/>
      <x:c r="AD166" s="18"/>
      <x:c r="AE166" s="18"/>
      <x:c r="AF166" s="18"/>
      <x:c r="AG166" s="18"/>
      <x:c r="AH166" s="24" t="str">
        <x:f>IF(A166="","",IF(AND(AI166&gt;=3,AI166&lt;=5,AJ166&lt;&gt;"",AK166&lt;&gt;"",AL166&lt;&gt;"",S166=AI166,COUNTIF($AJ166:$AN166,AJ166)=1,COUNTIF($AJ166:$AN166,AK166)=1,COUNTIF($AJ166:$AN166,AL166)=1,IF(AM166="",TRUE,COUNTIF($AJ166:$AN166,AM166)=1),IF(AN166="",TRUE,COUNTIF($AJ166:$AN166,AN166)=1),COUNTIFS(CRITERIA!$B$6:$B$205,A166,CRITERIA!$M$6:$M$205,AJ166,CRITERIA!$G$6:$G$205,"YES",CRITERIA!$L$6:$L$205,"VALID")=1,COUNTIFS(CRITERIA!$B$6:$B$205,A166,CRITERIA!$M$6:$M$205,AK166,CRITERIA!$G$6:$G$205,"YES",CRITERIA!$L$6:$L$205,"VALID")=1,COUNTIFS(CRITERIA!$B$6:$B$205,A166,CRITERIA!$M$6:$M$205,AL166,CRITERIA!$G$6:$G$205,"YES",CRITERIA!$L$6:$L$205,"VALID")=1,IF(AM166="",TRUE,COUNTIFS(CRITERIA!$B$6:$B$205,A166,CRITERIA!$M$6:$M$205,AM166,CRITERIA!$G$6:$G$205,"YES",CRITERIA!$L$6:$L$205,"VALID")=1),IF(AN166="",TRUE,COUNTIFS(CRITERIA!$B$6:$B$205,A166,CRITERIA!$M$6:$M$205,AN166,CRITERIA!$G$6:$G$205,"YES",CRITERIA!$L$6:$L$205,"VALID")=1)),"VALID","INVALID - CRITERIA PARITY"))</x:f>
      </x:c>
      <x:c r="AI166" s="24" t="n">
        <x:f>IF(AC166&lt;&gt;"",1,0)+IF(AD166&lt;&gt;"",1,0)+IF(AE166&lt;&gt;"",1,0)+IF(AF166&lt;&gt;"",1,0)+IF(AG166&lt;&gt;"",1,0)</x:f>
        <x:v>0</x:v>
      </x:c>
      <x:c r="AJ166" s="24" t="str">
        <x:f>IF(AC166="","",UPPER(TRIM(AC166)))</x:f>
      </x:c>
      <x:c r="AK166" s="24" t="str">
        <x:f>IF(AD166="","",UPPER(TRIM(AD166)))</x:f>
      </x:c>
      <x:c r="AL166" s="24" t="str">
        <x:f>IF(AE166="","",UPPER(TRIM(AE166)))</x:f>
      </x:c>
      <x:c r="AM166" s="24" t="str">
        <x:f>IF(AF166="","",UPPER(TRIM(AF166)))</x:f>
      </x:c>
      <x:c r="AN166" s="24" t="str">
        <x:f>IF(AG166="","",UPPER(TRIM(AG166)))</x:f>
      </x:c>
      <x:c r="AO166" s="24" t="str">
        <x:f>IF(A166="","",IF(COUNTIFS(ALTERNATIVES!$B$6:$B$205,A166,ALTERNATIVES!$C$6:$C$205,"DIRECT",ALTERNATIVES!$H$6:$H$205,"VALID")&gt;0,1,0))</x:f>
      </x:c>
      <x:c r="AP166" s="24" t="str">
        <x:f>IF(A166="","",IF(COUNTIFS(ALTERNATIVES!$B$6:$B$205,A166,ALTERNATIVES!$C$6:$C$205,"ADJACENT",ALTERNATIVES!$H$6:$H$205,"VALID")&gt;0,1,0))</x:f>
      </x:c>
      <x:c r="AQ166" s="24" t="str">
        <x:f>IF(A166="","",IF(COUNTIFS(ALTERNATIVES!$B$6:$B$205,A166,ALTERNATIVES!$C$6:$C$205,"SUBSTITUTE / SERVICE",ALTERNATIVES!$H$6:$H$205,"VALID")&gt;0,1,0))</x:f>
      </x:c>
      <x:c r="AR166" s="24" t="str">
        <x:f>IF(A166="","",IF(COUNTIFS(ALTERNATIVES!$B$6:$B$205,A166,ALTERNATIVES!$C$6:$C$205,"INTERNAL BUILD",ALTERNATIVES!$H$6:$H$205,"VALID")&gt;0,1,0))</x:f>
      </x:c>
      <x:c r="AS166" s="24" t="str">
        <x:f>IF(A166="","",IF(COUNTIFS(ALTERNATIVES!$B$6:$B$205,A166,ALTERNATIVES!$C$6:$C$205,"STATUS QUO",ALTERNATIVES!$H$6:$H$205,"VALID")&gt;0,1,0))</x:f>
      </x:c>
      <x:c r="AT166" s="24" t="str">
        <x:f>IF(A166="","",IF(R166&gt;=2,"VALID","INVALID - ALTERNATIVE DIVERSITY"))</x:f>
      </x:c>
    </x:row>
    <x:row r="167">
      <x:c r="A167" s="18"/>
      <x:c r="B167" s="18"/>
      <x:c r="C167" s="32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24" t="str">
        <x:f>IF(A167="","",IF(COUNTIF($A$6:$A$205,A167)=1,"VALID","INVALID - DUPLICATE DECISION ID"))</x:f>
      </x:c>
      <x:c r="O167" s="24" t="str">
        <x:f>IF(A167="","",IF(AND(B167&lt;&gt;"",C167&lt;&gt;"",D167&lt;&gt;"",E167&lt;&gt;"",F167&lt;&gt;"",G167&lt;&gt;"",H167&lt;&gt;"",K167&lt;&gt;"",L167&lt;&gt;"",M167&lt;&gt;"",Z167&lt;&gt;"",AC167&lt;&gt;"",AD167&lt;&gt;"",AE167&lt;&gt;""),"VALID","INVALID - REQUIRED FIELD"))</x:f>
      </x:c>
      <x:c r="P167" s="24" t="str">
        <x:f>IF(A167="","",IF(AND(OR(EXACT(I167,"CURRENT ATTRIBUTABLE OBSERVED"),EXACT(I167,"CURRENT ATTRIBUTABLE MIXED"),EXACT(I167,"CUSTOM")),IF(EXACT(I167,"CUSTOM"),W167&lt;&gt;"",TRUE)),"VALID","INVALID - EVIDENCE TOKEN / CUSTOM RULE"))</x:f>
      </x:c>
      <x:c r="Q167" s="24" t="str">
        <x:f>IF(A167="","",IF(OR(EXACT(J167,"YES"),EXACT(J167,"UNCLEAR"),EXACT(J167,"NO")),"VALID","INVALID - ACTION TOKEN"))</x:f>
      </x:c>
      <x:c r="R167" s="24" t="str">
        <x:f>IF(A167="","",SUM(AO167:AS167))</x:f>
      </x:c>
      <x:c r="S167" s="24" t="str">
        <x:f>IF(A167="","",COUNTIFS(CRITERIA!$B$6:$B$205,A167,CRITERIA!$G$6:$G$205,"YES",CRITERIA!$L$6:$L$205,"VALID"))</x:f>
      </x:c>
      <x:c r="T167" s="24" t="str">
        <x:f>IF(A167="","",IF(Q167&lt;&gt;"VALID","REPAIR CANVAS",IF(EXACT(J167,"NO"),"STOP - RESEARCH NOT JUSTIFIED",IF(OR(N167&lt;&gt;"VALID",O167&lt;&gt;"VALID",P167&lt;&gt;"VALID",Y167&lt;&gt;"VALID",AH167&lt;&gt;"VALID",AT167&lt;&gt;"VALID",EXACT(J167,"UNCLEAR"),X167&lt;&gt;"YES"),"REPAIR CANVAS","READY TO RESEARCH"))))</x:f>
      </x:c>
      <x:c r="U167" s="24" t="str">
        <x:f>IF(A167="","",IF(T167="READY TO RESEARCH","Freeze this Decision Contract, then conduct the Evidence Audit.",IF(T167="STOP - RESEARCH NOT JUSTIFIED","State the real purpose of the work or reopen the decision before competitor research.","Repair the named controls before collecting competitor evidence.")))</x:f>
      </x:c>
      <x:c r="V167" s="24" t="str">
        <x:f>IF(A167="","",IF(T167="READY TO RESEARCH","Decision ID "&amp;A167&amp;". By "&amp;TEXT(C167,"yyyy-mm-dd")&amp;", "&amp;B167&amp;" will decide whether to "&amp;D167&amp;" for "&amp;E167&amp;", within "&amp;F167&amp;" and "&amp;G167&amp;". Permitted alternative universe: "&amp;AA167&amp;". Explicit exclusions: "&amp;H167&amp;". Material criteria: "&amp;AB167&amp;". Hard constraints: "&amp;Z167&amp;". Evidence threshold: "&amp;I167&amp;IF(EXACT(I167,"CUSTOM")," - "&amp;W167,"")&amp;". Evidence may change: "&amp;K167&amp;". Reopen if "&amp;L167&amp;".","NOT READY - complete or repair the governed canvas before handoff."))</x:f>
      </x:c>
      <x:c r="W167" s="18"/>
      <x:c r="X167" s="18"/>
      <x:c r="Y167" s="24" t="str">
        <x:f>IF(A167="","",IF(OR(EXACT(X167,"YES"),EXACT(X167,"NO")),"VALID","INVALID - QUALITY TOKEN"))</x:f>
      </x:c>
      <x:c r="Z167" s="18"/>
      <x:c r="AA167" s="18" t="str">
        <x:f>IF(A167="","",IF(AT167&lt;&gt;"VALID","NOT READY - ALTERNATIVES",IF(AO167=1,"DIRECT","")&amp;IF(AP167=1,IF(AO167=1,"; ","")&amp;"ADJACENT","")&amp;IF(AQ167=1,IF(SUM(AO167:AP167)&gt;0,"; ","")&amp;"SUBSTITUTE / SERVICE","")&amp;IF(AR167=1,IF(SUM(AO167:AQ167)&gt;0,"; ","")&amp;"INTERNAL BUILD","")&amp;IF(AS167=1,IF(SUM(AO167:AR167)&gt;0,"; ","")&amp;"STATUS QUO","")))</x:f>
      </x:c>
      <x:c r="AB167" s="18" t="str">
        <x:f>IF(A167="","",IF(AH167&lt;&gt;"VALID","NOT READY - CRITERIA",AC167&amp;"; "&amp;AD167&amp;"; "&amp;AE167&amp;IF(AF167&lt;&gt;"","; "&amp;AF167,"")&amp;IF(AG167&lt;&gt;"","; "&amp;AG167,"")))</x:f>
      </x:c>
      <x:c r="AC167" s="18"/>
      <x:c r="AD167" s="18"/>
      <x:c r="AE167" s="18"/>
      <x:c r="AF167" s="18"/>
      <x:c r="AG167" s="18"/>
      <x:c r="AH167" s="24" t="str">
        <x:f>IF(A167="","",IF(AND(AI167&gt;=3,AI167&lt;=5,AJ167&lt;&gt;"",AK167&lt;&gt;"",AL167&lt;&gt;"",S167=AI167,COUNTIF($AJ167:$AN167,AJ167)=1,COUNTIF($AJ167:$AN167,AK167)=1,COUNTIF($AJ167:$AN167,AL167)=1,IF(AM167="",TRUE,COUNTIF($AJ167:$AN167,AM167)=1),IF(AN167="",TRUE,COUNTIF($AJ167:$AN167,AN167)=1),COUNTIFS(CRITERIA!$B$6:$B$205,A167,CRITERIA!$M$6:$M$205,AJ167,CRITERIA!$G$6:$G$205,"YES",CRITERIA!$L$6:$L$205,"VALID")=1,COUNTIFS(CRITERIA!$B$6:$B$205,A167,CRITERIA!$M$6:$M$205,AK167,CRITERIA!$G$6:$G$205,"YES",CRITERIA!$L$6:$L$205,"VALID")=1,COUNTIFS(CRITERIA!$B$6:$B$205,A167,CRITERIA!$M$6:$M$205,AL167,CRITERIA!$G$6:$G$205,"YES",CRITERIA!$L$6:$L$205,"VALID")=1,IF(AM167="",TRUE,COUNTIFS(CRITERIA!$B$6:$B$205,A167,CRITERIA!$M$6:$M$205,AM167,CRITERIA!$G$6:$G$205,"YES",CRITERIA!$L$6:$L$205,"VALID")=1),IF(AN167="",TRUE,COUNTIFS(CRITERIA!$B$6:$B$205,A167,CRITERIA!$M$6:$M$205,AN167,CRITERIA!$G$6:$G$205,"YES",CRITERIA!$L$6:$L$205,"VALID")=1)),"VALID","INVALID - CRITERIA PARITY"))</x:f>
      </x:c>
      <x:c r="AI167" s="24" t="n">
        <x:f>IF(AC167&lt;&gt;"",1,0)+IF(AD167&lt;&gt;"",1,0)+IF(AE167&lt;&gt;"",1,0)+IF(AF167&lt;&gt;"",1,0)+IF(AG167&lt;&gt;"",1,0)</x:f>
        <x:v>0</x:v>
      </x:c>
      <x:c r="AJ167" s="24" t="str">
        <x:f>IF(AC167="","",UPPER(TRIM(AC167)))</x:f>
      </x:c>
      <x:c r="AK167" s="24" t="str">
        <x:f>IF(AD167="","",UPPER(TRIM(AD167)))</x:f>
      </x:c>
      <x:c r="AL167" s="24" t="str">
        <x:f>IF(AE167="","",UPPER(TRIM(AE167)))</x:f>
      </x:c>
      <x:c r="AM167" s="24" t="str">
        <x:f>IF(AF167="","",UPPER(TRIM(AF167)))</x:f>
      </x:c>
      <x:c r="AN167" s="24" t="str">
        <x:f>IF(AG167="","",UPPER(TRIM(AG167)))</x:f>
      </x:c>
      <x:c r="AO167" s="24" t="str">
        <x:f>IF(A167="","",IF(COUNTIFS(ALTERNATIVES!$B$6:$B$205,A167,ALTERNATIVES!$C$6:$C$205,"DIRECT",ALTERNATIVES!$H$6:$H$205,"VALID")&gt;0,1,0))</x:f>
      </x:c>
      <x:c r="AP167" s="24" t="str">
        <x:f>IF(A167="","",IF(COUNTIFS(ALTERNATIVES!$B$6:$B$205,A167,ALTERNATIVES!$C$6:$C$205,"ADJACENT",ALTERNATIVES!$H$6:$H$205,"VALID")&gt;0,1,0))</x:f>
      </x:c>
      <x:c r="AQ167" s="24" t="str">
        <x:f>IF(A167="","",IF(COUNTIFS(ALTERNATIVES!$B$6:$B$205,A167,ALTERNATIVES!$C$6:$C$205,"SUBSTITUTE / SERVICE",ALTERNATIVES!$H$6:$H$205,"VALID")&gt;0,1,0))</x:f>
      </x:c>
      <x:c r="AR167" s="24" t="str">
        <x:f>IF(A167="","",IF(COUNTIFS(ALTERNATIVES!$B$6:$B$205,A167,ALTERNATIVES!$C$6:$C$205,"INTERNAL BUILD",ALTERNATIVES!$H$6:$H$205,"VALID")&gt;0,1,0))</x:f>
      </x:c>
      <x:c r="AS167" s="24" t="str">
        <x:f>IF(A167="","",IF(COUNTIFS(ALTERNATIVES!$B$6:$B$205,A167,ALTERNATIVES!$C$6:$C$205,"STATUS QUO",ALTERNATIVES!$H$6:$H$205,"VALID")&gt;0,1,0))</x:f>
      </x:c>
      <x:c r="AT167" s="24" t="str">
        <x:f>IF(A167="","",IF(R167&gt;=2,"VALID","INVALID - ALTERNATIVE DIVERSITY"))</x:f>
      </x:c>
    </x:row>
    <x:row r="168">
      <x:c r="A168" s="18"/>
      <x:c r="B168" s="18"/>
      <x:c r="C168" s="32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24" t="str">
        <x:f>IF(A168="","",IF(COUNTIF($A$6:$A$205,A168)=1,"VALID","INVALID - DUPLICATE DECISION ID"))</x:f>
      </x:c>
      <x:c r="O168" s="24" t="str">
        <x:f>IF(A168="","",IF(AND(B168&lt;&gt;"",C168&lt;&gt;"",D168&lt;&gt;"",E168&lt;&gt;"",F168&lt;&gt;"",G168&lt;&gt;"",H168&lt;&gt;"",K168&lt;&gt;"",L168&lt;&gt;"",M168&lt;&gt;"",Z168&lt;&gt;"",AC168&lt;&gt;"",AD168&lt;&gt;"",AE168&lt;&gt;""),"VALID","INVALID - REQUIRED FIELD"))</x:f>
      </x:c>
      <x:c r="P168" s="24" t="str">
        <x:f>IF(A168="","",IF(AND(OR(EXACT(I168,"CURRENT ATTRIBUTABLE OBSERVED"),EXACT(I168,"CURRENT ATTRIBUTABLE MIXED"),EXACT(I168,"CUSTOM")),IF(EXACT(I168,"CUSTOM"),W168&lt;&gt;"",TRUE)),"VALID","INVALID - EVIDENCE TOKEN / CUSTOM RULE"))</x:f>
      </x:c>
      <x:c r="Q168" s="24" t="str">
        <x:f>IF(A168="","",IF(OR(EXACT(J168,"YES"),EXACT(J168,"UNCLEAR"),EXACT(J168,"NO")),"VALID","INVALID - ACTION TOKEN"))</x:f>
      </x:c>
      <x:c r="R168" s="24" t="str">
        <x:f>IF(A168="","",SUM(AO168:AS168))</x:f>
      </x:c>
      <x:c r="S168" s="24" t="str">
        <x:f>IF(A168="","",COUNTIFS(CRITERIA!$B$6:$B$205,A168,CRITERIA!$G$6:$G$205,"YES",CRITERIA!$L$6:$L$205,"VALID"))</x:f>
      </x:c>
      <x:c r="T168" s="24" t="str">
        <x:f>IF(A168="","",IF(Q168&lt;&gt;"VALID","REPAIR CANVAS",IF(EXACT(J168,"NO"),"STOP - RESEARCH NOT JUSTIFIED",IF(OR(N168&lt;&gt;"VALID",O168&lt;&gt;"VALID",P168&lt;&gt;"VALID",Y168&lt;&gt;"VALID",AH168&lt;&gt;"VALID",AT168&lt;&gt;"VALID",EXACT(J168,"UNCLEAR"),X168&lt;&gt;"YES"),"REPAIR CANVAS","READY TO RESEARCH"))))</x:f>
      </x:c>
      <x:c r="U168" s="24" t="str">
        <x:f>IF(A168="","",IF(T168="READY TO RESEARCH","Freeze this Decision Contract, then conduct the Evidence Audit.",IF(T168="STOP - RESEARCH NOT JUSTIFIED","State the real purpose of the work or reopen the decision before competitor research.","Repair the named controls before collecting competitor evidence.")))</x:f>
      </x:c>
      <x:c r="V168" s="24" t="str">
        <x:f>IF(A168="","",IF(T168="READY TO RESEARCH","Decision ID "&amp;A168&amp;". By "&amp;TEXT(C168,"yyyy-mm-dd")&amp;", "&amp;B168&amp;" will decide whether to "&amp;D168&amp;" for "&amp;E168&amp;", within "&amp;F168&amp;" and "&amp;G168&amp;". Permitted alternative universe: "&amp;AA168&amp;". Explicit exclusions: "&amp;H168&amp;". Material criteria: "&amp;AB168&amp;". Hard constraints: "&amp;Z168&amp;". Evidence threshold: "&amp;I168&amp;IF(EXACT(I168,"CUSTOM")," - "&amp;W168,"")&amp;". Evidence may change: "&amp;K168&amp;". Reopen if "&amp;L168&amp;".","NOT READY - complete or repair the governed canvas before handoff."))</x:f>
      </x:c>
      <x:c r="W168" s="18"/>
      <x:c r="X168" s="18"/>
      <x:c r="Y168" s="24" t="str">
        <x:f>IF(A168="","",IF(OR(EXACT(X168,"YES"),EXACT(X168,"NO")),"VALID","INVALID - QUALITY TOKEN"))</x:f>
      </x:c>
      <x:c r="Z168" s="18"/>
      <x:c r="AA168" s="18" t="str">
        <x:f>IF(A168="","",IF(AT168&lt;&gt;"VALID","NOT READY - ALTERNATIVES",IF(AO168=1,"DIRECT","")&amp;IF(AP168=1,IF(AO168=1,"; ","")&amp;"ADJACENT","")&amp;IF(AQ168=1,IF(SUM(AO168:AP168)&gt;0,"; ","")&amp;"SUBSTITUTE / SERVICE","")&amp;IF(AR168=1,IF(SUM(AO168:AQ168)&gt;0,"; ","")&amp;"INTERNAL BUILD","")&amp;IF(AS168=1,IF(SUM(AO168:AR168)&gt;0,"; ","")&amp;"STATUS QUO","")))</x:f>
      </x:c>
      <x:c r="AB168" s="18" t="str">
        <x:f>IF(A168="","",IF(AH168&lt;&gt;"VALID","NOT READY - CRITERIA",AC168&amp;"; "&amp;AD168&amp;"; "&amp;AE168&amp;IF(AF168&lt;&gt;"","; "&amp;AF168,"")&amp;IF(AG168&lt;&gt;"","; "&amp;AG168,"")))</x:f>
      </x:c>
      <x:c r="AC168" s="18"/>
      <x:c r="AD168" s="18"/>
      <x:c r="AE168" s="18"/>
      <x:c r="AF168" s="18"/>
      <x:c r="AG168" s="18"/>
      <x:c r="AH168" s="24" t="str">
        <x:f>IF(A168="","",IF(AND(AI168&gt;=3,AI168&lt;=5,AJ168&lt;&gt;"",AK168&lt;&gt;"",AL168&lt;&gt;"",S168=AI168,COUNTIF($AJ168:$AN168,AJ168)=1,COUNTIF($AJ168:$AN168,AK168)=1,COUNTIF($AJ168:$AN168,AL168)=1,IF(AM168="",TRUE,COUNTIF($AJ168:$AN168,AM168)=1),IF(AN168="",TRUE,COUNTIF($AJ168:$AN168,AN168)=1),COUNTIFS(CRITERIA!$B$6:$B$205,A168,CRITERIA!$M$6:$M$205,AJ168,CRITERIA!$G$6:$G$205,"YES",CRITERIA!$L$6:$L$205,"VALID")=1,COUNTIFS(CRITERIA!$B$6:$B$205,A168,CRITERIA!$M$6:$M$205,AK168,CRITERIA!$G$6:$G$205,"YES",CRITERIA!$L$6:$L$205,"VALID")=1,COUNTIFS(CRITERIA!$B$6:$B$205,A168,CRITERIA!$M$6:$M$205,AL168,CRITERIA!$G$6:$G$205,"YES",CRITERIA!$L$6:$L$205,"VALID")=1,IF(AM168="",TRUE,COUNTIFS(CRITERIA!$B$6:$B$205,A168,CRITERIA!$M$6:$M$205,AM168,CRITERIA!$G$6:$G$205,"YES",CRITERIA!$L$6:$L$205,"VALID")=1),IF(AN168="",TRUE,COUNTIFS(CRITERIA!$B$6:$B$205,A168,CRITERIA!$M$6:$M$205,AN168,CRITERIA!$G$6:$G$205,"YES",CRITERIA!$L$6:$L$205,"VALID")=1)),"VALID","INVALID - CRITERIA PARITY"))</x:f>
      </x:c>
      <x:c r="AI168" s="24" t="n">
        <x:f>IF(AC168&lt;&gt;"",1,0)+IF(AD168&lt;&gt;"",1,0)+IF(AE168&lt;&gt;"",1,0)+IF(AF168&lt;&gt;"",1,0)+IF(AG168&lt;&gt;"",1,0)</x:f>
        <x:v>0</x:v>
      </x:c>
      <x:c r="AJ168" s="24" t="str">
        <x:f>IF(AC168="","",UPPER(TRIM(AC168)))</x:f>
      </x:c>
      <x:c r="AK168" s="24" t="str">
        <x:f>IF(AD168="","",UPPER(TRIM(AD168)))</x:f>
      </x:c>
      <x:c r="AL168" s="24" t="str">
        <x:f>IF(AE168="","",UPPER(TRIM(AE168)))</x:f>
      </x:c>
      <x:c r="AM168" s="24" t="str">
        <x:f>IF(AF168="","",UPPER(TRIM(AF168)))</x:f>
      </x:c>
      <x:c r="AN168" s="24" t="str">
        <x:f>IF(AG168="","",UPPER(TRIM(AG168)))</x:f>
      </x:c>
      <x:c r="AO168" s="24" t="str">
        <x:f>IF(A168="","",IF(COUNTIFS(ALTERNATIVES!$B$6:$B$205,A168,ALTERNATIVES!$C$6:$C$205,"DIRECT",ALTERNATIVES!$H$6:$H$205,"VALID")&gt;0,1,0))</x:f>
      </x:c>
      <x:c r="AP168" s="24" t="str">
        <x:f>IF(A168="","",IF(COUNTIFS(ALTERNATIVES!$B$6:$B$205,A168,ALTERNATIVES!$C$6:$C$205,"ADJACENT",ALTERNATIVES!$H$6:$H$205,"VALID")&gt;0,1,0))</x:f>
      </x:c>
      <x:c r="AQ168" s="24" t="str">
        <x:f>IF(A168="","",IF(COUNTIFS(ALTERNATIVES!$B$6:$B$205,A168,ALTERNATIVES!$C$6:$C$205,"SUBSTITUTE / SERVICE",ALTERNATIVES!$H$6:$H$205,"VALID")&gt;0,1,0))</x:f>
      </x:c>
      <x:c r="AR168" s="24" t="str">
        <x:f>IF(A168="","",IF(COUNTIFS(ALTERNATIVES!$B$6:$B$205,A168,ALTERNATIVES!$C$6:$C$205,"INTERNAL BUILD",ALTERNATIVES!$H$6:$H$205,"VALID")&gt;0,1,0))</x:f>
      </x:c>
      <x:c r="AS168" s="24" t="str">
        <x:f>IF(A168="","",IF(COUNTIFS(ALTERNATIVES!$B$6:$B$205,A168,ALTERNATIVES!$C$6:$C$205,"STATUS QUO",ALTERNATIVES!$H$6:$H$205,"VALID")&gt;0,1,0))</x:f>
      </x:c>
      <x:c r="AT168" s="24" t="str">
        <x:f>IF(A168="","",IF(R168&gt;=2,"VALID","INVALID - ALTERNATIVE DIVERSITY"))</x:f>
      </x:c>
    </x:row>
    <x:row r="169">
      <x:c r="A169" s="18"/>
      <x:c r="B169" s="18"/>
      <x:c r="C169" s="32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24" t="str">
        <x:f>IF(A169="","",IF(COUNTIF($A$6:$A$205,A169)=1,"VALID","INVALID - DUPLICATE DECISION ID"))</x:f>
      </x:c>
      <x:c r="O169" s="24" t="str">
        <x:f>IF(A169="","",IF(AND(B169&lt;&gt;"",C169&lt;&gt;"",D169&lt;&gt;"",E169&lt;&gt;"",F169&lt;&gt;"",G169&lt;&gt;"",H169&lt;&gt;"",K169&lt;&gt;"",L169&lt;&gt;"",M169&lt;&gt;"",Z169&lt;&gt;"",AC169&lt;&gt;"",AD169&lt;&gt;"",AE169&lt;&gt;""),"VALID","INVALID - REQUIRED FIELD"))</x:f>
      </x:c>
      <x:c r="P169" s="24" t="str">
        <x:f>IF(A169="","",IF(AND(OR(EXACT(I169,"CURRENT ATTRIBUTABLE OBSERVED"),EXACT(I169,"CURRENT ATTRIBUTABLE MIXED"),EXACT(I169,"CUSTOM")),IF(EXACT(I169,"CUSTOM"),W169&lt;&gt;"",TRUE)),"VALID","INVALID - EVIDENCE TOKEN / CUSTOM RULE"))</x:f>
      </x:c>
      <x:c r="Q169" s="24" t="str">
        <x:f>IF(A169="","",IF(OR(EXACT(J169,"YES"),EXACT(J169,"UNCLEAR"),EXACT(J169,"NO")),"VALID","INVALID - ACTION TOKEN"))</x:f>
      </x:c>
      <x:c r="R169" s="24" t="str">
        <x:f>IF(A169="","",SUM(AO169:AS169))</x:f>
      </x:c>
      <x:c r="S169" s="24" t="str">
        <x:f>IF(A169="","",COUNTIFS(CRITERIA!$B$6:$B$205,A169,CRITERIA!$G$6:$G$205,"YES",CRITERIA!$L$6:$L$205,"VALID"))</x:f>
      </x:c>
      <x:c r="T169" s="24" t="str">
        <x:f>IF(A169="","",IF(Q169&lt;&gt;"VALID","REPAIR CANVAS",IF(EXACT(J169,"NO"),"STOP - RESEARCH NOT JUSTIFIED",IF(OR(N169&lt;&gt;"VALID",O169&lt;&gt;"VALID",P169&lt;&gt;"VALID",Y169&lt;&gt;"VALID",AH169&lt;&gt;"VALID",AT169&lt;&gt;"VALID",EXACT(J169,"UNCLEAR"),X169&lt;&gt;"YES"),"REPAIR CANVAS","READY TO RESEARCH"))))</x:f>
      </x:c>
      <x:c r="U169" s="24" t="str">
        <x:f>IF(A169="","",IF(T169="READY TO RESEARCH","Freeze this Decision Contract, then conduct the Evidence Audit.",IF(T169="STOP - RESEARCH NOT JUSTIFIED","State the real purpose of the work or reopen the decision before competitor research.","Repair the named controls before collecting competitor evidence.")))</x:f>
      </x:c>
      <x:c r="V169" s="24" t="str">
        <x:f>IF(A169="","",IF(T169="READY TO RESEARCH","Decision ID "&amp;A169&amp;". By "&amp;TEXT(C169,"yyyy-mm-dd")&amp;", "&amp;B169&amp;" will decide whether to "&amp;D169&amp;" for "&amp;E169&amp;", within "&amp;F169&amp;" and "&amp;G169&amp;". Permitted alternative universe: "&amp;AA169&amp;". Explicit exclusions: "&amp;H169&amp;". Material criteria: "&amp;AB169&amp;". Hard constraints: "&amp;Z169&amp;". Evidence threshold: "&amp;I169&amp;IF(EXACT(I169,"CUSTOM")," - "&amp;W169,"")&amp;". Evidence may change: "&amp;K169&amp;". Reopen if "&amp;L169&amp;".","NOT READY - complete or repair the governed canvas before handoff."))</x:f>
      </x:c>
      <x:c r="W169" s="18"/>
      <x:c r="X169" s="18"/>
      <x:c r="Y169" s="24" t="str">
        <x:f>IF(A169="","",IF(OR(EXACT(X169,"YES"),EXACT(X169,"NO")),"VALID","INVALID - QUALITY TOKEN"))</x:f>
      </x:c>
      <x:c r="Z169" s="18"/>
      <x:c r="AA169" s="18" t="str">
        <x:f>IF(A169="","",IF(AT169&lt;&gt;"VALID","NOT READY - ALTERNATIVES",IF(AO169=1,"DIRECT","")&amp;IF(AP169=1,IF(AO169=1,"; ","")&amp;"ADJACENT","")&amp;IF(AQ169=1,IF(SUM(AO169:AP169)&gt;0,"; ","")&amp;"SUBSTITUTE / SERVICE","")&amp;IF(AR169=1,IF(SUM(AO169:AQ169)&gt;0,"; ","")&amp;"INTERNAL BUILD","")&amp;IF(AS169=1,IF(SUM(AO169:AR169)&gt;0,"; ","")&amp;"STATUS QUO","")))</x:f>
      </x:c>
      <x:c r="AB169" s="18" t="str">
        <x:f>IF(A169="","",IF(AH169&lt;&gt;"VALID","NOT READY - CRITERIA",AC169&amp;"; "&amp;AD169&amp;"; "&amp;AE169&amp;IF(AF169&lt;&gt;"","; "&amp;AF169,"")&amp;IF(AG169&lt;&gt;"","; "&amp;AG169,"")))</x:f>
      </x:c>
      <x:c r="AC169" s="18"/>
      <x:c r="AD169" s="18"/>
      <x:c r="AE169" s="18"/>
      <x:c r="AF169" s="18"/>
      <x:c r="AG169" s="18"/>
      <x:c r="AH169" s="24" t="str">
        <x:f>IF(A169="","",IF(AND(AI169&gt;=3,AI169&lt;=5,AJ169&lt;&gt;"",AK169&lt;&gt;"",AL169&lt;&gt;"",S169=AI169,COUNTIF($AJ169:$AN169,AJ169)=1,COUNTIF($AJ169:$AN169,AK169)=1,COUNTIF($AJ169:$AN169,AL169)=1,IF(AM169="",TRUE,COUNTIF($AJ169:$AN169,AM169)=1),IF(AN169="",TRUE,COUNTIF($AJ169:$AN169,AN169)=1),COUNTIFS(CRITERIA!$B$6:$B$205,A169,CRITERIA!$M$6:$M$205,AJ169,CRITERIA!$G$6:$G$205,"YES",CRITERIA!$L$6:$L$205,"VALID")=1,COUNTIFS(CRITERIA!$B$6:$B$205,A169,CRITERIA!$M$6:$M$205,AK169,CRITERIA!$G$6:$G$205,"YES",CRITERIA!$L$6:$L$205,"VALID")=1,COUNTIFS(CRITERIA!$B$6:$B$205,A169,CRITERIA!$M$6:$M$205,AL169,CRITERIA!$G$6:$G$205,"YES",CRITERIA!$L$6:$L$205,"VALID")=1,IF(AM169="",TRUE,COUNTIFS(CRITERIA!$B$6:$B$205,A169,CRITERIA!$M$6:$M$205,AM169,CRITERIA!$G$6:$G$205,"YES",CRITERIA!$L$6:$L$205,"VALID")=1),IF(AN169="",TRUE,COUNTIFS(CRITERIA!$B$6:$B$205,A169,CRITERIA!$M$6:$M$205,AN169,CRITERIA!$G$6:$G$205,"YES",CRITERIA!$L$6:$L$205,"VALID")=1)),"VALID","INVALID - CRITERIA PARITY"))</x:f>
      </x:c>
      <x:c r="AI169" s="24" t="n">
        <x:f>IF(AC169&lt;&gt;"",1,0)+IF(AD169&lt;&gt;"",1,0)+IF(AE169&lt;&gt;"",1,0)+IF(AF169&lt;&gt;"",1,0)+IF(AG169&lt;&gt;"",1,0)</x:f>
        <x:v>0</x:v>
      </x:c>
      <x:c r="AJ169" s="24" t="str">
        <x:f>IF(AC169="","",UPPER(TRIM(AC169)))</x:f>
      </x:c>
      <x:c r="AK169" s="24" t="str">
        <x:f>IF(AD169="","",UPPER(TRIM(AD169)))</x:f>
      </x:c>
      <x:c r="AL169" s="24" t="str">
        <x:f>IF(AE169="","",UPPER(TRIM(AE169)))</x:f>
      </x:c>
      <x:c r="AM169" s="24" t="str">
        <x:f>IF(AF169="","",UPPER(TRIM(AF169)))</x:f>
      </x:c>
      <x:c r="AN169" s="24" t="str">
        <x:f>IF(AG169="","",UPPER(TRIM(AG169)))</x:f>
      </x:c>
      <x:c r="AO169" s="24" t="str">
        <x:f>IF(A169="","",IF(COUNTIFS(ALTERNATIVES!$B$6:$B$205,A169,ALTERNATIVES!$C$6:$C$205,"DIRECT",ALTERNATIVES!$H$6:$H$205,"VALID")&gt;0,1,0))</x:f>
      </x:c>
      <x:c r="AP169" s="24" t="str">
        <x:f>IF(A169="","",IF(COUNTIFS(ALTERNATIVES!$B$6:$B$205,A169,ALTERNATIVES!$C$6:$C$205,"ADJACENT",ALTERNATIVES!$H$6:$H$205,"VALID")&gt;0,1,0))</x:f>
      </x:c>
      <x:c r="AQ169" s="24" t="str">
        <x:f>IF(A169="","",IF(COUNTIFS(ALTERNATIVES!$B$6:$B$205,A169,ALTERNATIVES!$C$6:$C$205,"SUBSTITUTE / SERVICE",ALTERNATIVES!$H$6:$H$205,"VALID")&gt;0,1,0))</x:f>
      </x:c>
      <x:c r="AR169" s="24" t="str">
        <x:f>IF(A169="","",IF(COUNTIFS(ALTERNATIVES!$B$6:$B$205,A169,ALTERNATIVES!$C$6:$C$205,"INTERNAL BUILD",ALTERNATIVES!$H$6:$H$205,"VALID")&gt;0,1,0))</x:f>
      </x:c>
      <x:c r="AS169" s="24" t="str">
        <x:f>IF(A169="","",IF(COUNTIFS(ALTERNATIVES!$B$6:$B$205,A169,ALTERNATIVES!$C$6:$C$205,"STATUS QUO",ALTERNATIVES!$H$6:$H$205,"VALID")&gt;0,1,0))</x:f>
      </x:c>
      <x:c r="AT169" s="24" t="str">
        <x:f>IF(A169="","",IF(R169&gt;=2,"VALID","INVALID - ALTERNATIVE DIVERSITY"))</x:f>
      </x:c>
    </x:row>
    <x:row r="170">
      <x:c r="A170" s="18"/>
      <x:c r="B170" s="18"/>
      <x:c r="C170" s="32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24" t="str">
        <x:f>IF(A170="","",IF(COUNTIF($A$6:$A$205,A170)=1,"VALID","INVALID - DUPLICATE DECISION ID"))</x:f>
      </x:c>
      <x:c r="O170" s="24" t="str">
        <x:f>IF(A170="","",IF(AND(B170&lt;&gt;"",C170&lt;&gt;"",D170&lt;&gt;"",E170&lt;&gt;"",F170&lt;&gt;"",G170&lt;&gt;"",H170&lt;&gt;"",K170&lt;&gt;"",L170&lt;&gt;"",M170&lt;&gt;"",Z170&lt;&gt;"",AC170&lt;&gt;"",AD170&lt;&gt;"",AE170&lt;&gt;""),"VALID","INVALID - REQUIRED FIELD"))</x:f>
      </x:c>
      <x:c r="P170" s="24" t="str">
        <x:f>IF(A170="","",IF(AND(OR(EXACT(I170,"CURRENT ATTRIBUTABLE OBSERVED"),EXACT(I170,"CURRENT ATTRIBUTABLE MIXED"),EXACT(I170,"CUSTOM")),IF(EXACT(I170,"CUSTOM"),W170&lt;&gt;"",TRUE)),"VALID","INVALID - EVIDENCE TOKEN / CUSTOM RULE"))</x:f>
      </x:c>
      <x:c r="Q170" s="24" t="str">
        <x:f>IF(A170="","",IF(OR(EXACT(J170,"YES"),EXACT(J170,"UNCLEAR"),EXACT(J170,"NO")),"VALID","INVALID - ACTION TOKEN"))</x:f>
      </x:c>
      <x:c r="R170" s="24" t="str">
        <x:f>IF(A170="","",SUM(AO170:AS170))</x:f>
      </x:c>
      <x:c r="S170" s="24" t="str">
        <x:f>IF(A170="","",COUNTIFS(CRITERIA!$B$6:$B$205,A170,CRITERIA!$G$6:$G$205,"YES",CRITERIA!$L$6:$L$205,"VALID"))</x:f>
      </x:c>
      <x:c r="T170" s="24" t="str">
        <x:f>IF(A170="","",IF(Q170&lt;&gt;"VALID","REPAIR CANVAS",IF(EXACT(J170,"NO"),"STOP - RESEARCH NOT JUSTIFIED",IF(OR(N170&lt;&gt;"VALID",O170&lt;&gt;"VALID",P170&lt;&gt;"VALID",Y170&lt;&gt;"VALID",AH170&lt;&gt;"VALID",AT170&lt;&gt;"VALID",EXACT(J170,"UNCLEAR"),X170&lt;&gt;"YES"),"REPAIR CANVAS","READY TO RESEARCH"))))</x:f>
      </x:c>
      <x:c r="U170" s="24" t="str">
        <x:f>IF(A170="","",IF(T170="READY TO RESEARCH","Freeze this Decision Contract, then conduct the Evidence Audit.",IF(T170="STOP - RESEARCH NOT JUSTIFIED","State the real purpose of the work or reopen the decision before competitor research.","Repair the named controls before collecting competitor evidence.")))</x:f>
      </x:c>
      <x:c r="V170" s="24" t="str">
        <x:f>IF(A170="","",IF(T170="READY TO RESEARCH","Decision ID "&amp;A170&amp;". By "&amp;TEXT(C170,"yyyy-mm-dd")&amp;", "&amp;B170&amp;" will decide whether to "&amp;D170&amp;" for "&amp;E170&amp;", within "&amp;F170&amp;" and "&amp;G170&amp;". Permitted alternative universe: "&amp;AA170&amp;". Explicit exclusions: "&amp;H170&amp;". Material criteria: "&amp;AB170&amp;". Hard constraints: "&amp;Z170&amp;". Evidence threshold: "&amp;I170&amp;IF(EXACT(I170,"CUSTOM")," - "&amp;W170,"")&amp;". Evidence may change: "&amp;K170&amp;". Reopen if "&amp;L170&amp;".","NOT READY - complete or repair the governed canvas before handoff."))</x:f>
      </x:c>
      <x:c r="W170" s="18"/>
      <x:c r="X170" s="18"/>
      <x:c r="Y170" s="24" t="str">
        <x:f>IF(A170="","",IF(OR(EXACT(X170,"YES"),EXACT(X170,"NO")),"VALID","INVALID - QUALITY TOKEN"))</x:f>
      </x:c>
      <x:c r="Z170" s="18"/>
      <x:c r="AA170" s="18" t="str">
        <x:f>IF(A170="","",IF(AT170&lt;&gt;"VALID","NOT READY - ALTERNATIVES",IF(AO170=1,"DIRECT","")&amp;IF(AP170=1,IF(AO170=1,"; ","")&amp;"ADJACENT","")&amp;IF(AQ170=1,IF(SUM(AO170:AP170)&gt;0,"; ","")&amp;"SUBSTITUTE / SERVICE","")&amp;IF(AR170=1,IF(SUM(AO170:AQ170)&gt;0,"; ","")&amp;"INTERNAL BUILD","")&amp;IF(AS170=1,IF(SUM(AO170:AR170)&gt;0,"; ","")&amp;"STATUS QUO","")))</x:f>
      </x:c>
      <x:c r="AB170" s="18" t="str">
        <x:f>IF(A170="","",IF(AH170&lt;&gt;"VALID","NOT READY - CRITERIA",AC170&amp;"; "&amp;AD170&amp;"; "&amp;AE170&amp;IF(AF170&lt;&gt;"","; "&amp;AF170,"")&amp;IF(AG170&lt;&gt;"","; "&amp;AG170,"")))</x:f>
      </x:c>
      <x:c r="AC170" s="18"/>
      <x:c r="AD170" s="18"/>
      <x:c r="AE170" s="18"/>
      <x:c r="AF170" s="18"/>
      <x:c r="AG170" s="18"/>
      <x:c r="AH170" s="24" t="str">
        <x:f>IF(A170="","",IF(AND(AI170&gt;=3,AI170&lt;=5,AJ170&lt;&gt;"",AK170&lt;&gt;"",AL170&lt;&gt;"",S170=AI170,COUNTIF($AJ170:$AN170,AJ170)=1,COUNTIF($AJ170:$AN170,AK170)=1,COUNTIF($AJ170:$AN170,AL170)=1,IF(AM170="",TRUE,COUNTIF($AJ170:$AN170,AM170)=1),IF(AN170="",TRUE,COUNTIF($AJ170:$AN170,AN170)=1),COUNTIFS(CRITERIA!$B$6:$B$205,A170,CRITERIA!$M$6:$M$205,AJ170,CRITERIA!$G$6:$G$205,"YES",CRITERIA!$L$6:$L$205,"VALID")=1,COUNTIFS(CRITERIA!$B$6:$B$205,A170,CRITERIA!$M$6:$M$205,AK170,CRITERIA!$G$6:$G$205,"YES",CRITERIA!$L$6:$L$205,"VALID")=1,COUNTIFS(CRITERIA!$B$6:$B$205,A170,CRITERIA!$M$6:$M$205,AL170,CRITERIA!$G$6:$G$205,"YES",CRITERIA!$L$6:$L$205,"VALID")=1,IF(AM170="",TRUE,COUNTIFS(CRITERIA!$B$6:$B$205,A170,CRITERIA!$M$6:$M$205,AM170,CRITERIA!$G$6:$G$205,"YES",CRITERIA!$L$6:$L$205,"VALID")=1),IF(AN170="",TRUE,COUNTIFS(CRITERIA!$B$6:$B$205,A170,CRITERIA!$M$6:$M$205,AN170,CRITERIA!$G$6:$G$205,"YES",CRITERIA!$L$6:$L$205,"VALID")=1)),"VALID","INVALID - CRITERIA PARITY"))</x:f>
      </x:c>
      <x:c r="AI170" s="24" t="n">
        <x:f>IF(AC170&lt;&gt;"",1,0)+IF(AD170&lt;&gt;"",1,0)+IF(AE170&lt;&gt;"",1,0)+IF(AF170&lt;&gt;"",1,0)+IF(AG170&lt;&gt;"",1,0)</x:f>
        <x:v>0</x:v>
      </x:c>
      <x:c r="AJ170" s="24" t="str">
        <x:f>IF(AC170="","",UPPER(TRIM(AC170)))</x:f>
      </x:c>
      <x:c r="AK170" s="24" t="str">
        <x:f>IF(AD170="","",UPPER(TRIM(AD170)))</x:f>
      </x:c>
      <x:c r="AL170" s="24" t="str">
        <x:f>IF(AE170="","",UPPER(TRIM(AE170)))</x:f>
      </x:c>
      <x:c r="AM170" s="24" t="str">
        <x:f>IF(AF170="","",UPPER(TRIM(AF170)))</x:f>
      </x:c>
      <x:c r="AN170" s="24" t="str">
        <x:f>IF(AG170="","",UPPER(TRIM(AG170)))</x:f>
      </x:c>
      <x:c r="AO170" s="24" t="str">
        <x:f>IF(A170="","",IF(COUNTIFS(ALTERNATIVES!$B$6:$B$205,A170,ALTERNATIVES!$C$6:$C$205,"DIRECT",ALTERNATIVES!$H$6:$H$205,"VALID")&gt;0,1,0))</x:f>
      </x:c>
      <x:c r="AP170" s="24" t="str">
        <x:f>IF(A170="","",IF(COUNTIFS(ALTERNATIVES!$B$6:$B$205,A170,ALTERNATIVES!$C$6:$C$205,"ADJACENT",ALTERNATIVES!$H$6:$H$205,"VALID")&gt;0,1,0))</x:f>
      </x:c>
      <x:c r="AQ170" s="24" t="str">
        <x:f>IF(A170="","",IF(COUNTIFS(ALTERNATIVES!$B$6:$B$205,A170,ALTERNATIVES!$C$6:$C$205,"SUBSTITUTE / SERVICE",ALTERNATIVES!$H$6:$H$205,"VALID")&gt;0,1,0))</x:f>
      </x:c>
      <x:c r="AR170" s="24" t="str">
        <x:f>IF(A170="","",IF(COUNTIFS(ALTERNATIVES!$B$6:$B$205,A170,ALTERNATIVES!$C$6:$C$205,"INTERNAL BUILD",ALTERNATIVES!$H$6:$H$205,"VALID")&gt;0,1,0))</x:f>
      </x:c>
      <x:c r="AS170" s="24" t="str">
        <x:f>IF(A170="","",IF(COUNTIFS(ALTERNATIVES!$B$6:$B$205,A170,ALTERNATIVES!$C$6:$C$205,"STATUS QUO",ALTERNATIVES!$H$6:$H$205,"VALID")&gt;0,1,0))</x:f>
      </x:c>
      <x:c r="AT170" s="24" t="str">
        <x:f>IF(A170="","",IF(R170&gt;=2,"VALID","INVALID - ALTERNATIVE DIVERSITY"))</x:f>
      </x:c>
    </x:row>
    <x:row r="171">
      <x:c r="A171" s="18"/>
      <x:c r="B171" s="18"/>
      <x:c r="C171" s="32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24" t="str">
        <x:f>IF(A171="","",IF(COUNTIF($A$6:$A$205,A171)=1,"VALID","INVALID - DUPLICATE DECISION ID"))</x:f>
      </x:c>
      <x:c r="O171" s="24" t="str">
        <x:f>IF(A171="","",IF(AND(B171&lt;&gt;"",C171&lt;&gt;"",D171&lt;&gt;"",E171&lt;&gt;"",F171&lt;&gt;"",G171&lt;&gt;"",H171&lt;&gt;"",K171&lt;&gt;"",L171&lt;&gt;"",M171&lt;&gt;"",Z171&lt;&gt;"",AC171&lt;&gt;"",AD171&lt;&gt;"",AE171&lt;&gt;""),"VALID","INVALID - REQUIRED FIELD"))</x:f>
      </x:c>
      <x:c r="P171" s="24" t="str">
        <x:f>IF(A171="","",IF(AND(OR(EXACT(I171,"CURRENT ATTRIBUTABLE OBSERVED"),EXACT(I171,"CURRENT ATTRIBUTABLE MIXED"),EXACT(I171,"CUSTOM")),IF(EXACT(I171,"CUSTOM"),W171&lt;&gt;"",TRUE)),"VALID","INVALID - EVIDENCE TOKEN / CUSTOM RULE"))</x:f>
      </x:c>
      <x:c r="Q171" s="24" t="str">
        <x:f>IF(A171="","",IF(OR(EXACT(J171,"YES"),EXACT(J171,"UNCLEAR"),EXACT(J171,"NO")),"VALID","INVALID - ACTION TOKEN"))</x:f>
      </x:c>
      <x:c r="R171" s="24" t="str">
        <x:f>IF(A171="","",SUM(AO171:AS171))</x:f>
      </x:c>
      <x:c r="S171" s="24" t="str">
        <x:f>IF(A171="","",COUNTIFS(CRITERIA!$B$6:$B$205,A171,CRITERIA!$G$6:$G$205,"YES",CRITERIA!$L$6:$L$205,"VALID"))</x:f>
      </x:c>
      <x:c r="T171" s="24" t="str">
        <x:f>IF(A171="","",IF(Q171&lt;&gt;"VALID","REPAIR CANVAS",IF(EXACT(J171,"NO"),"STOP - RESEARCH NOT JUSTIFIED",IF(OR(N171&lt;&gt;"VALID",O171&lt;&gt;"VALID",P171&lt;&gt;"VALID",Y171&lt;&gt;"VALID",AH171&lt;&gt;"VALID",AT171&lt;&gt;"VALID",EXACT(J171,"UNCLEAR"),X171&lt;&gt;"YES"),"REPAIR CANVAS","READY TO RESEARCH"))))</x:f>
      </x:c>
      <x:c r="U171" s="24" t="str">
        <x:f>IF(A171="","",IF(T171="READY TO RESEARCH","Freeze this Decision Contract, then conduct the Evidence Audit.",IF(T171="STOP - RESEARCH NOT JUSTIFIED","State the real purpose of the work or reopen the decision before competitor research.","Repair the named controls before collecting competitor evidence.")))</x:f>
      </x:c>
      <x:c r="V171" s="24" t="str">
        <x:f>IF(A171="","",IF(T171="READY TO RESEARCH","Decision ID "&amp;A171&amp;". By "&amp;TEXT(C171,"yyyy-mm-dd")&amp;", "&amp;B171&amp;" will decide whether to "&amp;D171&amp;" for "&amp;E171&amp;", within "&amp;F171&amp;" and "&amp;G171&amp;". Permitted alternative universe: "&amp;AA171&amp;". Explicit exclusions: "&amp;H171&amp;". Material criteria: "&amp;AB171&amp;". Hard constraints: "&amp;Z171&amp;". Evidence threshold: "&amp;I171&amp;IF(EXACT(I171,"CUSTOM")," - "&amp;W171,"")&amp;". Evidence may change: "&amp;K171&amp;". Reopen if "&amp;L171&amp;".","NOT READY - complete or repair the governed canvas before handoff."))</x:f>
      </x:c>
      <x:c r="W171" s="18"/>
      <x:c r="X171" s="18"/>
      <x:c r="Y171" s="24" t="str">
        <x:f>IF(A171="","",IF(OR(EXACT(X171,"YES"),EXACT(X171,"NO")),"VALID","INVALID - QUALITY TOKEN"))</x:f>
      </x:c>
      <x:c r="Z171" s="18"/>
      <x:c r="AA171" s="18" t="str">
        <x:f>IF(A171="","",IF(AT171&lt;&gt;"VALID","NOT READY - ALTERNATIVES",IF(AO171=1,"DIRECT","")&amp;IF(AP171=1,IF(AO171=1,"; ","")&amp;"ADJACENT","")&amp;IF(AQ171=1,IF(SUM(AO171:AP171)&gt;0,"; ","")&amp;"SUBSTITUTE / SERVICE","")&amp;IF(AR171=1,IF(SUM(AO171:AQ171)&gt;0,"; ","")&amp;"INTERNAL BUILD","")&amp;IF(AS171=1,IF(SUM(AO171:AR171)&gt;0,"; ","")&amp;"STATUS QUO","")))</x:f>
      </x:c>
      <x:c r="AB171" s="18" t="str">
        <x:f>IF(A171="","",IF(AH171&lt;&gt;"VALID","NOT READY - CRITERIA",AC171&amp;"; "&amp;AD171&amp;"; "&amp;AE171&amp;IF(AF171&lt;&gt;"","; "&amp;AF171,"")&amp;IF(AG171&lt;&gt;"","; "&amp;AG171,"")))</x:f>
      </x:c>
      <x:c r="AC171" s="18"/>
      <x:c r="AD171" s="18"/>
      <x:c r="AE171" s="18"/>
      <x:c r="AF171" s="18"/>
      <x:c r="AG171" s="18"/>
      <x:c r="AH171" s="24" t="str">
        <x:f>IF(A171="","",IF(AND(AI171&gt;=3,AI171&lt;=5,AJ171&lt;&gt;"",AK171&lt;&gt;"",AL171&lt;&gt;"",S171=AI171,COUNTIF($AJ171:$AN171,AJ171)=1,COUNTIF($AJ171:$AN171,AK171)=1,COUNTIF($AJ171:$AN171,AL171)=1,IF(AM171="",TRUE,COUNTIF($AJ171:$AN171,AM171)=1),IF(AN171="",TRUE,COUNTIF($AJ171:$AN171,AN171)=1),COUNTIFS(CRITERIA!$B$6:$B$205,A171,CRITERIA!$M$6:$M$205,AJ171,CRITERIA!$G$6:$G$205,"YES",CRITERIA!$L$6:$L$205,"VALID")=1,COUNTIFS(CRITERIA!$B$6:$B$205,A171,CRITERIA!$M$6:$M$205,AK171,CRITERIA!$G$6:$G$205,"YES",CRITERIA!$L$6:$L$205,"VALID")=1,COUNTIFS(CRITERIA!$B$6:$B$205,A171,CRITERIA!$M$6:$M$205,AL171,CRITERIA!$G$6:$G$205,"YES",CRITERIA!$L$6:$L$205,"VALID")=1,IF(AM171="",TRUE,COUNTIFS(CRITERIA!$B$6:$B$205,A171,CRITERIA!$M$6:$M$205,AM171,CRITERIA!$G$6:$G$205,"YES",CRITERIA!$L$6:$L$205,"VALID")=1),IF(AN171="",TRUE,COUNTIFS(CRITERIA!$B$6:$B$205,A171,CRITERIA!$M$6:$M$205,AN171,CRITERIA!$G$6:$G$205,"YES",CRITERIA!$L$6:$L$205,"VALID")=1)),"VALID","INVALID - CRITERIA PARITY"))</x:f>
      </x:c>
      <x:c r="AI171" s="24" t="n">
        <x:f>IF(AC171&lt;&gt;"",1,0)+IF(AD171&lt;&gt;"",1,0)+IF(AE171&lt;&gt;"",1,0)+IF(AF171&lt;&gt;"",1,0)+IF(AG171&lt;&gt;"",1,0)</x:f>
        <x:v>0</x:v>
      </x:c>
      <x:c r="AJ171" s="24" t="str">
        <x:f>IF(AC171="","",UPPER(TRIM(AC171)))</x:f>
      </x:c>
      <x:c r="AK171" s="24" t="str">
        <x:f>IF(AD171="","",UPPER(TRIM(AD171)))</x:f>
      </x:c>
      <x:c r="AL171" s="24" t="str">
        <x:f>IF(AE171="","",UPPER(TRIM(AE171)))</x:f>
      </x:c>
      <x:c r="AM171" s="24" t="str">
        <x:f>IF(AF171="","",UPPER(TRIM(AF171)))</x:f>
      </x:c>
      <x:c r="AN171" s="24" t="str">
        <x:f>IF(AG171="","",UPPER(TRIM(AG171)))</x:f>
      </x:c>
      <x:c r="AO171" s="24" t="str">
        <x:f>IF(A171="","",IF(COUNTIFS(ALTERNATIVES!$B$6:$B$205,A171,ALTERNATIVES!$C$6:$C$205,"DIRECT",ALTERNATIVES!$H$6:$H$205,"VALID")&gt;0,1,0))</x:f>
      </x:c>
      <x:c r="AP171" s="24" t="str">
        <x:f>IF(A171="","",IF(COUNTIFS(ALTERNATIVES!$B$6:$B$205,A171,ALTERNATIVES!$C$6:$C$205,"ADJACENT",ALTERNATIVES!$H$6:$H$205,"VALID")&gt;0,1,0))</x:f>
      </x:c>
      <x:c r="AQ171" s="24" t="str">
        <x:f>IF(A171="","",IF(COUNTIFS(ALTERNATIVES!$B$6:$B$205,A171,ALTERNATIVES!$C$6:$C$205,"SUBSTITUTE / SERVICE",ALTERNATIVES!$H$6:$H$205,"VALID")&gt;0,1,0))</x:f>
      </x:c>
      <x:c r="AR171" s="24" t="str">
        <x:f>IF(A171="","",IF(COUNTIFS(ALTERNATIVES!$B$6:$B$205,A171,ALTERNATIVES!$C$6:$C$205,"INTERNAL BUILD",ALTERNATIVES!$H$6:$H$205,"VALID")&gt;0,1,0))</x:f>
      </x:c>
      <x:c r="AS171" s="24" t="str">
        <x:f>IF(A171="","",IF(COUNTIFS(ALTERNATIVES!$B$6:$B$205,A171,ALTERNATIVES!$C$6:$C$205,"STATUS QUO",ALTERNATIVES!$H$6:$H$205,"VALID")&gt;0,1,0))</x:f>
      </x:c>
      <x:c r="AT171" s="24" t="str">
        <x:f>IF(A171="","",IF(R171&gt;=2,"VALID","INVALID - ALTERNATIVE DIVERSITY"))</x:f>
      </x:c>
    </x:row>
    <x:row r="172">
      <x:c r="A172" s="18"/>
      <x:c r="B172" s="18"/>
      <x:c r="C172" s="32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24" t="str">
        <x:f>IF(A172="","",IF(COUNTIF($A$6:$A$205,A172)=1,"VALID","INVALID - DUPLICATE DECISION ID"))</x:f>
      </x:c>
      <x:c r="O172" s="24" t="str">
        <x:f>IF(A172="","",IF(AND(B172&lt;&gt;"",C172&lt;&gt;"",D172&lt;&gt;"",E172&lt;&gt;"",F172&lt;&gt;"",G172&lt;&gt;"",H172&lt;&gt;"",K172&lt;&gt;"",L172&lt;&gt;"",M172&lt;&gt;"",Z172&lt;&gt;"",AC172&lt;&gt;"",AD172&lt;&gt;"",AE172&lt;&gt;""),"VALID","INVALID - REQUIRED FIELD"))</x:f>
      </x:c>
      <x:c r="P172" s="24" t="str">
        <x:f>IF(A172="","",IF(AND(OR(EXACT(I172,"CURRENT ATTRIBUTABLE OBSERVED"),EXACT(I172,"CURRENT ATTRIBUTABLE MIXED"),EXACT(I172,"CUSTOM")),IF(EXACT(I172,"CUSTOM"),W172&lt;&gt;"",TRUE)),"VALID","INVALID - EVIDENCE TOKEN / CUSTOM RULE"))</x:f>
      </x:c>
      <x:c r="Q172" s="24" t="str">
        <x:f>IF(A172="","",IF(OR(EXACT(J172,"YES"),EXACT(J172,"UNCLEAR"),EXACT(J172,"NO")),"VALID","INVALID - ACTION TOKEN"))</x:f>
      </x:c>
      <x:c r="R172" s="24" t="str">
        <x:f>IF(A172="","",SUM(AO172:AS172))</x:f>
      </x:c>
      <x:c r="S172" s="24" t="str">
        <x:f>IF(A172="","",COUNTIFS(CRITERIA!$B$6:$B$205,A172,CRITERIA!$G$6:$G$205,"YES",CRITERIA!$L$6:$L$205,"VALID"))</x:f>
      </x:c>
      <x:c r="T172" s="24" t="str">
        <x:f>IF(A172="","",IF(Q172&lt;&gt;"VALID","REPAIR CANVAS",IF(EXACT(J172,"NO"),"STOP - RESEARCH NOT JUSTIFIED",IF(OR(N172&lt;&gt;"VALID",O172&lt;&gt;"VALID",P172&lt;&gt;"VALID",Y172&lt;&gt;"VALID",AH172&lt;&gt;"VALID",AT172&lt;&gt;"VALID",EXACT(J172,"UNCLEAR"),X172&lt;&gt;"YES"),"REPAIR CANVAS","READY TO RESEARCH"))))</x:f>
      </x:c>
      <x:c r="U172" s="24" t="str">
        <x:f>IF(A172="","",IF(T172="READY TO RESEARCH","Freeze this Decision Contract, then conduct the Evidence Audit.",IF(T172="STOP - RESEARCH NOT JUSTIFIED","State the real purpose of the work or reopen the decision before competitor research.","Repair the named controls before collecting competitor evidence.")))</x:f>
      </x:c>
      <x:c r="V172" s="24" t="str">
        <x:f>IF(A172="","",IF(T172="READY TO RESEARCH","Decision ID "&amp;A172&amp;". By "&amp;TEXT(C172,"yyyy-mm-dd")&amp;", "&amp;B172&amp;" will decide whether to "&amp;D172&amp;" for "&amp;E172&amp;", within "&amp;F172&amp;" and "&amp;G172&amp;". Permitted alternative universe: "&amp;AA172&amp;". Explicit exclusions: "&amp;H172&amp;". Material criteria: "&amp;AB172&amp;". Hard constraints: "&amp;Z172&amp;". Evidence threshold: "&amp;I172&amp;IF(EXACT(I172,"CUSTOM")," - "&amp;W172,"")&amp;". Evidence may change: "&amp;K172&amp;". Reopen if "&amp;L172&amp;".","NOT READY - complete or repair the governed canvas before handoff."))</x:f>
      </x:c>
      <x:c r="W172" s="18"/>
      <x:c r="X172" s="18"/>
      <x:c r="Y172" s="24" t="str">
        <x:f>IF(A172="","",IF(OR(EXACT(X172,"YES"),EXACT(X172,"NO")),"VALID","INVALID - QUALITY TOKEN"))</x:f>
      </x:c>
      <x:c r="Z172" s="18"/>
      <x:c r="AA172" s="18" t="str">
        <x:f>IF(A172="","",IF(AT172&lt;&gt;"VALID","NOT READY - ALTERNATIVES",IF(AO172=1,"DIRECT","")&amp;IF(AP172=1,IF(AO172=1,"; ","")&amp;"ADJACENT","")&amp;IF(AQ172=1,IF(SUM(AO172:AP172)&gt;0,"; ","")&amp;"SUBSTITUTE / SERVICE","")&amp;IF(AR172=1,IF(SUM(AO172:AQ172)&gt;0,"; ","")&amp;"INTERNAL BUILD","")&amp;IF(AS172=1,IF(SUM(AO172:AR172)&gt;0,"; ","")&amp;"STATUS QUO","")))</x:f>
      </x:c>
      <x:c r="AB172" s="18" t="str">
        <x:f>IF(A172="","",IF(AH172&lt;&gt;"VALID","NOT READY - CRITERIA",AC172&amp;"; "&amp;AD172&amp;"; "&amp;AE172&amp;IF(AF172&lt;&gt;"","; "&amp;AF172,"")&amp;IF(AG172&lt;&gt;"","; "&amp;AG172,"")))</x:f>
      </x:c>
      <x:c r="AC172" s="18"/>
      <x:c r="AD172" s="18"/>
      <x:c r="AE172" s="18"/>
      <x:c r="AF172" s="18"/>
      <x:c r="AG172" s="18"/>
      <x:c r="AH172" s="24" t="str">
        <x:f>IF(A172="","",IF(AND(AI172&gt;=3,AI172&lt;=5,AJ172&lt;&gt;"",AK172&lt;&gt;"",AL172&lt;&gt;"",S172=AI172,COUNTIF($AJ172:$AN172,AJ172)=1,COUNTIF($AJ172:$AN172,AK172)=1,COUNTIF($AJ172:$AN172,AL172)=1,IF(AM172="",TRUE,COUNTIF($AJ172:$AN172,AM172)=1),IF(AN172="",TRUE,COUNTIF($AJ172:$AN172,AN172)=1),COUNTIFS(CRITERIA!$B$6:$B$205,A172,CRITERIA!$M$6:$M$205,AJ172,CRITERIA!$G$6:$G$205,"YES",CRITERIA!$L$6:$L$205,"VALID")=1,COUNTIFS(CRITERIA!$B$6:$B$205,A172,CRITERIA!$M$6:$M$205,AK172,CRITERIA!$G$6:$G$205,"YES",CRITERIA!$L$6:$L$205,"VALID")=1,COUNTIFS(CRITERIA!$B$6:$B$205,A172,CRITERIA!$M$6:$M$205,AL172,CRITERIA!$G$6:$G$205,"YES",CRITERIA!$L$6:$L$205,"VALID")=1,IF(AM172="",TRUE,COUNTIFS(CRITERIA!$B$6:$B$205,A172,CRITERIA!$M$6:$M$205,AM172,CRITERIA!$G$6:$G$205,"YES",CRITERIA!$L$6:$L$205,"VALID")=1),IF(AN172="",TRUE,COUNTIFS(CRITERIA!$B$6:$B$205,A172,CRITERIA!$M$6:$M$205,AN172,CRITERIA!$G$6:$G$205,"YES",CRITERIA!$L$6:$L$205,"VALID")=1)),"VALID","INVALID - CRITERIA PARITY"))</x:f>
      </x:c>
      <x:c r="AI172" s="24" t="n">
        <x:f>IF(AC172&lt;&gt;"",1,0)+IF(AD172&lt;&gt;"",1,0)+IF(AE172&lt;&gt;"",1,0)+IF(AF172&lt;&gt;"",1,0)+IF(AG172&lt;&gt;"",1,0)</x:f>
        <x:v>0</x:v>
      </x:c>
      <x:c r="AJ172" s="24" t="str">
        <x:f>IF(AC172="","",UPPER(TRIM(AC172)))</x:f>
      </x:c>
      <x:c r="AK172" s="24" t="str">
        <x:f>IF(AD172="","",UPPER(TRIM(AD172)))</x:f>
      </x:c>
      <x:c r="AL172" s="24" t="str">
        <x:f>IF(AE172="","",UPPER(TRIM(AE172)))</x:f>
      </x:c>
      <x:c r="AM172" s="24" t="str">
        <x:f>IF(AF172="","",UPPER(TRIM(AF172)))</x:f>
      </x:c>
      <x:c r="AN172" s="24" t="str">
        <x:f>IF(AG172="","",UPPER(TRIM(AG172)))</x:f>
      </x:c>
      <x:c r="AO172" s="24" t="str">
        <x:f>IF(A172="","",IF(COUNTIFS(ALTERNATIVES!$B$6:$B$205,A172,ALTERNATIVES!$C$6:$C$205,"DIRECT",ALTERNATIVES!$H$6:$H$205,"VALID")&gt;0,1,0))</x:f>
      </x:c>
      <x:c r="AP172" s="24" t="str">
        <x:f>IF(A172="","",IF(COUNTIFS(ALTERNATIVES!$B$6:$B$205,A172,ALTERNATIVES!$C$6:$C$205,"ADJACENT",ALTERNATIVES!$H$6:$H$205,"VALID")&gt;0,1,0))</x:f>
      </x:c>
      <x:c r="AQ172" s="24" t="str">
        <x:f>IF(A172="","",IF(COUNTIFS(ALTERNATIVES!$B$6:$B$205,A172,ALTERNATIVES!$C$6:$C$205,"SUBSTITUTE / SERVICE",ALTERNATIVES!$H$6:$H$205,"VALID")&gt;0,1,0))</x:f>
      </x:c>
      <x:c r="AR172" s="24" t="str">
        <x:f>IF(A172="","",IF(COUNTIFS(ALTERNATIVES!$B$6:$B$205,A172,ALTERNATIVES!$C$6:$C$205,"INTERNAL BUILD",ALTERNATIVES!$H$6:$H$205,"VALID")&gt;0,1,0))</x:f>
      </x:c>
      <x:c r="AS172" s="24" t="str">
        <x:f>IF(A172="","",IF(COUNTIFS(ALTERNATIVES!$B$6:$B$205,A172,ALTERNATIVES!$C$6:$C$205,"STATUS QUO",ALTERNATIVES!$H$6:$H$205,"VALID")&gt;0,1,0))</x:f>
      </x:c>
      <x:c r="AT172" s="24" t="str">
        <x:f>IF(A172="","",IF(R172&gt;=2,"VALID","INVALID - ALTERNATIVE DIVERSITY"))</x:f>
      </x:c>
    </x:row>
    <x:row r="173">
      <x:c r="A173" s="18"/>
      <x:c r="B173" s="18"/>
      <x:c r="C173" s="32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24" t="str">
        <x:f>IF(A173="","",IF(COUNTIF($A$6:$A$205,A173)=1,"VALID","INVALID - DUPLICATE DECISION ID"))</x:f>
      </x:c>
      <x:c r="O173" s="24" t="str">
        <x:f>IF(A173="","",IF(AND(B173&lt;&gt;"",C173&lt;&gt;"",D173&lt;&gt;"",E173&lt;&gt;"",F173&lt;&gt;"",G173&lt;&gt;"",H173&lt;&gt;"",K173&lt;&gt;"",L173&lt;&gt;"",M173&lt;&gt;"",Z173&lt;&gt;"",AC173&lt;&gt;"",AD173&lt;&gt;"",AE173&lt;&gt;""),"VALID","INVALID - REQUIRED FIELD"))</x:f>
      </x:c>
      <x:c r="P173" s="24" t="str">
        <x:f>IF(A173="","",IF(AND(OR(EXACT(I173,"CURRENT ATTRIBUTABLE OBSERVED"),EXACT(I173,"CURRENT ATTRIBUTABLE MIXED"),EXACT(I173,"CUSTOM")),IF(EXACT(I173,"CUSTOM"),W173&lt;&gt;"",TRUE)),"VALID","INVALID - EVIDENCE TOKEN / CUSTOM RULE"))</x:f>
      </x:c>
      <x:c r="Q173" s="24" t="str">
        <x:f>IF(A173="","",IF(OR(EXACT(J173,"YES"),EXACT(J173,"UNCLEAR"),EXACT(J173,"NO")),"VALID","INVALID - ACTION TOKEN"))</x:f>
      </x:c>
      <x:c r="R173" s="24" t="str">
        <x:f>IF(A173="","",SUM(AO173:AS173))</x:f>
      </x:c>
      <x:c r="S173" s="24" t="str">
        <x:f>IF(A173="","",COUNTIFS(CRITERIA!$B$6:$B$205,A173,CRITERIA!$G$6:$G$205,"YES",CRITERIA!$L$6:$L$205,"VALID"))</x:f>
      </x:c>
      <x:c r="T173" s="24" t="str">
        <x:f>IF(A173="","",IF(Q173&lt;&gt;"VALID","REPAIR CANVAS",IF(EXACT(J173,"NO"),"STOP - RESEARCH NOT JUSTIFIED",IF(OR(N173&lt;&gt;"VALID",O173&lt;&gt;"VALID",P173&lt;&gt;"VALID",Y173&lt;&gt;"VALID",AH173&lt;&gt;"VALID",AT173&lt;&gt;"VALID",EXACT(J173,"UNCLEAR"),X173&lt;&gt;"YES"),"REPAIR CANVAS","READY TO RESEARCH"))))</x:f>
      </x:c>
      <x:c r="U173" s="24" t="str">
        <x:f>IF(A173="","",IF(T173="READY TO RESEARCH","Freeze this Decision Contract, then conduct the Evidence Audit.",IF(T173="STOP - RESEARCH NOT JUSTIFIED","State the real purpose of the work or reopen the decision before competitor research.","Repair the named controls before collecting competitor evidence.")))</x:f>
      </x:c>
      <x:c r="V173" s="24" t="str">
        <x:f>IF(A173="","",IF(T173="READY TO RESEARCH","Decision ID "&amp;A173&amp;". By "&amp;TEXT(C173,"yyyy-mm-dd")&amp;", "&amp;B173&amp;" will decide whether to "&amp;D173&amp;" for "&amp;E173&amp;", within "&amp;F173&amp;" and "&amp;G173&amp;". Permitted alternative universe: "&amp;AA173&amp;". Explicit exclusions: "&amp;H173&amp;". Material criteria: "&amp;AB173&amp;". Hard constraints: "&amp;Z173&amp;". Evidence threshold: "&amp;I173&amp;IF(EXACT(I173,"CUSTOM")," - "&amp;W173,"")&amp;". Evidence may change: "&amp;K173&amp;". Reopen if "&amp;L173&amp;".","NOT READY - complete or repair the governed canvas before handoff."))</x:f>
      </x:c>
      <x:c r="W173" s="18"/>
      <x:c r="X173" s="18"/>
      <x:c r="Y173" s="24" t="str">
        <x:f>IF(A173="","",IF(OR(EXACT(X173,"YES"),EXACT(X173,"NO")),"VALID","INVALID - QUALITY TOKEN"))</x:f>
      </x:c>
      <x:c r="Z173" s="18"/>
      <x:c r="AA173" s="18" t="str">
        <x:f>IF(A173="","",IF(AT173&lt;&gt;"VALID","NOT READY - ALTERNATIVES",IF(AO173=1,"DIRECT","")&amp;IF(AP173=1,IF(AO173=1,"; ","")&amp;"ADJACENT","")&amp;IF(AQ173=1,IF(SUM(AO173:AP173)&gt;0,"; ","")&amp;"SUBSTITUTE / SERVICE","")&amp;IF(AR173=1,IF(SUM(AO173:AQ173)&gt;0,"; ","")&amp;"INTERNAL BUILD","")&amp;IF(AS173=1,IF(SUM(AO173:AR173)&gt;0,"; ","")&amp;"STATUS QUO","")))</x:f>
      </x:c>
      <x:c r="AB173" s="18" t="str">
        <x:f>IF(A173="","",IF(AH173&lt;&gt;"VALID","NOT READY - CRITERIA",AC173&amp;"; "&amp;AD173&amp;"; "&amp;AE173&amp;IF(AF173&lt;&gt;"","; "&amp;AF173,"")&amp;IF(AG173&lt;&gt;"","; "&amp;AG173,"")))</x:f>
      </x:c>
      <x:c r="AC173" s="18"/>
      <x:c r="AD173" s="18"/>
      <x:c r="AE173" s="18"/>
      <x:c r="AF173" s="18"/>
      <x:c r="AG173" s="18"/>
      <x:c r="AH173" s="24" t="str">
        <x:f>IF(A173="","",IF(AND(AI173&gt;=3,AI173&lt;=5,AJ173&lt;&gt;"",AK173&lt;&gt;"",AL173&lt;&gt;"",S173=AI173,COUNTIF($AJ173:$AN173,AJ173)=1,COUNTIF($AJ173:$AN173,AK173)=1,COUNTIF($AJ173:$AN173,AL173)=1,IF(AM173="",TRUE,COUNTIF($AJ173:$AN173,AM173)=1),IF(AN173="",TRUE,COUNTIF($AJ173:$AN173,AN173)=1),COUNTIFS(CRITERIA!$B$6:$B$205,A173,CRITERIA!$M$6:$M$205,AJ173,CRITERIA!$G$6:$G$205,"YES",CRITERIA!$L$6:$L$205,"VALID")=1,COUNTIFS(CRITERIA!$B$6:$B$205,A173,CRITERIA!$M$6:$M$205,AK173,CRITERIA!$G$6:$G$205,"YES",CRITERIA!$L$6:$L$205,"VALID")=1,COUNTIFS(CRITERIA!$B$6:$B$205,A173,CRITERIA!$M$6:$M$205,AL173,CRITERIA!$G$6:$G$205,"YES",CRITERIA!$L$6:$L$205,"VALID")=1,IF(AM173="",TRUE,COUNTIFS(CRITERIA!$B$6:$B$205,A173,CRITERIA!$M$6:$M$205,AM173,CRITERIA!$G$6:$G$205,"YES",CRITERIA!$L$6:$L$205,"VALID")=1),IF(AN173="",TRUE,COUNTIFS(CRITERIA!$B$6:$B$205,A173,CRITERIA!$M$6:$M$205,AN173,CRITERIA!$G$6:$G$205,"YES",CRITERIA!$L$6:$L$205,"VALID")=1)),"VALID","INVALID - CRITERIA PARITY"))</x:f>
      </x:c>
      <x:c r="AI173" s="24" t="n">
        <x:f>IF(AC173&lt;&gt;"",1,0)+IF(AD173&lt;&gt;"",1,0)+IF(AE173&lt;&gt;"",1,0)+IF(AF173&lt;&gt;"",1,0)+IF(AG173&lt;&gt;"",1,0)</x:f>
        <x:v>0</x:v>
      </x:c>
      <x:c r="AJ173" s="24" t="str">
        <x:f>IF(AC173="","",UPPER(TRIM(AC173)))</x:f>
      </x:c>
      <x:c r="AK173" s="24" t="str">
        <x:f>IF(AD173="","",UPPER(TRIM(AD173)))</x:f>
      </x:c>
      <x:c r="AL173" s="24" t="str">
        <x:f>IF(AE173="","",UPPER(TRIM(AE173)))</x:f>
      </x:c>
      <x:c r="AM173" s="24" t="str">
        <x:f>IF(AF173="","",UPPER(TRIM(AF173)))</x:f>
      </x:c>
      <x:c r="AN173" s="24" t="str">
        <x:f>IF(AG173="","",UPPER(TRIM(AG173)))</x:f>
      </x:c>
      <x:c r="AO173" s="24" t="str">
        <x:f>IF(A173="","",IF(COUNTIFS(ALTERNATIVES!$B$6:$B$205,A173,ALTERNATIVES!$C$6:$C$205,"DIRECT",ALTERNATIVES!$H$6:$H$205,"VALID")&gt;0,1,0))</x:f>
      </x:c>
      <x:c r="AP173" s="24" t="str">
        <x:f>IF(A173="","",IF(COUNTIFS(ALTERNATIVES!$B$6:$B$205,A173,ALTERNATIVES!$C$6:$C$205,"ADJACENT",ALTERNATIVES!$H$6:$H$205,"VALID")&gt;0,1,0))</x:f>
      </x:c>
      <x:c r="AQ173" s="24" t="str">
        <x:f>IF(A173="","",IF(COUNTIFS(ALTERNATIVES!$B$6:$B$205,A173,ALTERNATIVES!$C$6:$C$205,"SUBSTITUTE / SERVICE",ALTERNATIVES!$H$6:$H$205,"VALID")&gt;0,1,0))</x:f>
      </x:c>
      <x:c r="AR173" s="24" t="str">
        <x:f>IF(A173="","",IF(COUNTIFS(ALTERNATIVES!$B$6:$B$205,A173,ALTERNATIVES!$C$6:$C$205,"INTERNAL BUILD",ALTERNATIVES!$H$6:$H$205,"VALID")&gt;0,1,0))</x:f>
      </x:c>
      <x:c r="AS173" s="24" t="str">
        <x:f>IF(A173="","",IF(COUNTIFS(ALTERNATIVES!$B$6:$B$205,A173,ALTERNATIVES!$C$6:$C$205,"STATUS QUO",ALTERNATIVES!$H$6:$H$205,"VALID")&gt;0,1,0))</x:f>
      </x:c>
      <x:c r="AT173" s="24" t="str">
        <x:f>IF(A173="","",IF(R173&gt;=2,"VALID","INVALID - ALTERNATIVE DIVERSITY"))</x:f>
      </x:c>
    </x:row>
    <x:row r="174">
      <x:c r="A174" s="18"/>
      <x:c r="B174" s="18"/>
      <x:c r="C174" s="32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24" t="str">
        <x:f>IF(A174="","",IF(COUNTIF($A$6:$A$205,A174)=1,"VALID","INVALID - DUPLICATE DECISION ID"))</x:f>
      </x:c>
      <x:c r="O174" s="24" t="str">
        <x:f>IF(A174="","",IF(AND(B174&lt;&gt;"",C174&lt;&gt;"",D174&lt;&gt;"",E174&lt;&gt;"",F174&lt;&gt;"",G174&lt;&gt;"",H174&lt;&gt;"",K174&lt;&gt;"",L174&lt;&gt;"",M174&lt;&gt;"",Z174&lt;&gt;"",AC174&lt;&gt;"",AD174&lt;&gt;"",AE174&lt;&gt;""),"VALID","INVALID - REQUIRED FIELD"))</x:f>
      </x:c>
      <x:c r="P174" s="24" t="str">
        <x:f>IF(A174="","",IF(AND(OR(EXACT(I174,"CURRENT ATTRIBUTABLE OBSERVED"),EXACT(I174,"CURRENT ATTRIBUTABLE MIXED"),EXACT(I174,"CUSTOM")),IF(EXACT(I174,"CUSTOM"),W174&lt;&gt;"",TRUE)),"VALID","INVALID - EVIDENCE TOKEN / CUSTOM RULE"))</x:f>
      </x:c>
      <x:c r="Q174" s="24" t="str">
        <x:f>IF(A174="","",IF(OR(EXACT(J174,"YES"),EXACT(J174,"UNCLEAR"),EXACT(J174,"NO")),"VALID","INVALID - ACTION TOKEN"))</x:f>
      </x:c>
      <x:c r="R174" s="24" t="str">
        <x:f>IF(A174="","",SUM(AO174:AS174))</x:f>
      </x:c>
      <x:c r="S174" s="24" t="str">
        <x:f>IF(A174="","",COUNTIFS(CRITERIA!$B$6:$B$205,A174,CRITERIA!$G$6:$G$205,"YES",CRITERIA!$L$6:$L$205,"VALID"))</x:f>
      </x:c>
      <x:c r="T174" s="24" t="str">
        <x:f>IF(A174="","",IF(Q174&lt;&gt;"VALID","REPAIR CANVAS",IF(EXACT(J174,"NO"),"STOP - RESEARCH NOT JUSTIFIED",IF(OR(N174&lt;&gt;"VALID",O174&lt;&gt;"VALID",P174&lt;&gt;"VALID",Y174&lt;&gt;"VALID",AH174&lt;&gt;"VALID",AT174&lt;&gt;"VALID",EXACT(J174,"UNCLEAR"),X174&lt;&gt;"YES"),"REPAIR CANVAS","READY TO RESEARCH"))))</x:f>
      </x:c>
      <x:c r="U174" s="24" t="str">
        <x:f>IF(A174="","",IF(T174="READY TO RESEARCH","Freeze this Decision Contract, then conduct the Evidence Audit.",IF(T174="STOP - RESEARCH NOT JUSTIFIED","State the real purpose of the work or reopen the decision before competitor research.","Repair the named controls before collecting competitor evidence.")))</x:f>
      </x:c>
      <x:c r="V174" s="24" t="str">
        <x:f>IF(A174="","",IF(T174="READY TO RESEARCH","Decision ID "&amp;A174&amp;". By "&amp;TEXT(C174,"yyyy-mm-dd")&amp;", "&amp;B174&amp;" will decide whether to "&amp;D174&amp;" for "&amp;E174&amp;", within "&amp;F174&amp;" and "&amp;G174&amp;". Permitted alternative universe: "&amp;AA174&amp;". Explicit exclusions: "&amp;H174&amp;". Material criteria: "&amp;AB174&amp;". Hard constraints: "&amp;Z174&amp;". Evidence threshold: "&amp;I174&amp;IF(EXACT(I174,"CUSTOM")," - "&amp;W174,"")&amp;". Evidence may change: "&amp;K174&amp;". Reopen if "&amp;L174&amp;".","NOT READY - complete or repair the governed canvas before handoff."))</x:f>
      </x:c>
      <x:c r="W174" s="18"/>
      <x:c r="X174" s="18"/>
      <x:c r="Y174" s="24" t="str">
        <x:f>IF(A174="","",IF(OR(EXACT(X174,"YES"),EXACT(X174,"NO")),"VALID","INVALID - QUALITY TOKEN"))</x:f>
      </x:c>
      <x:c r="Z174" s="18"/>
      <x:c r="AA174" s="18" t="str">
        <x:f>IF(A174="","",IF(AT174&lt;&gt;"VALID","NOT READY - ALTERNATIVES",IF(AO174=1,"DIRECT","")&amp;IF(AP174=1,IF(AO174=1,"; ","")&amp;"ADJACENT","")&amp;IF(AQ174=1,IF(SUM(AO174:AP174)&gt;0,"; ","")&amp;"SUBSTITUTE / SERVICE","")&amp;IF(AR174=1,IF(SUM(AO174:AQ174)&gt;0,"; ","")&amp;"INTERNAL BUILD","")&amp;IF(AS174=1,IF(SUM(AO174:AR174)&gt;0,"; ","")&amp;"STATUS QUO","")))</x:f>
      </x:c>
      <x:c r="AB174" s="18" t="str">
        <x:f>IF(A174="","",IF(AH174&lt;&gt;"VALID","NOT READY - CRITERIA",AC174&amp;"; "&amp;AD174&amp;"; "&amp;AE174&amp;IF(AF174&lt;&gt;"","; "&amp;AF174,"")&amp;IF(AG174&lt;&gt;"","; "&amp;AG174,"")))</x:f>
      </x:c>
      <x:c r="AC174" s="18"/>
      <x:c r="AD174" s="18"/>
      <x:c r="AE174" s="18"/>
      <x:c r="AF174" s="18"/>
      <x:c r="AG174" s="18"/>
      <x:c r="AH174" s="24" t="str">
        <x:f>IF(A174="","",IF(AND(AI174&gt;=3,AI174&lt;=5,AJ174&lt;&gt;"",AK174&lt;&gt;"",AL174&lt;&gt;"",S174=AI174,COUNTIF($AJ174:$AN174,AJ174)=1,COUNTIF($AJ174:$AN174,AK174)=1,COUNTIF($AJ174:$AN174,AL174)=1,IF(AM174="",TRUE,COUNTIF($AJ174:$AN174,AM174)=1),IF(AN174="",TRUE,COUNTIF($AJ174:$AN174,AN174)=1),COUNTIFS(CRITERIA!$B$6:$B$205,A174,CRITERIA!$M$6:$M$205,AJ174,CRITERIA!$G$6:$G$205,"YES",CRITERIA!$L$6:$L$205,"VALID")=1,COUNTIFS(CRITERIA!$B$6:$B$205,A174,CRITERIA!$M$6:$M$205,AK174,CRITERIA!$G$6:$G$205,"YES",CRITERIA!$L$6:$L$205,"VALID")=1,COUNTIFS(CRITERIA!$B$6:$B$205,A174,CRITERIA!$M$6:$M$205,AL174,CRITERIA!$G$6:$G$205,"YES",CRITERIA!$L$6:$L$205,"VALID")=1,IF(AM174="",TRUE,COUNTIFS(CRITERIA!$B$6:$B$205,A174,CRITERIA!$M$6:$M$205,AM174,CRITERIA!$G$6:$G$205,"YES",CRITERIA!$L$6:$L$205,"VALID")=1),IF(AN174="",TRUE,COUNTIFS(CRITERIA!$B$6:$B$205,A174,CRITERIA!$M$6:$M$205,AN174,CRITERIA!$G$6:$G$205,"YES",CRITERIA!$L$6:$L$205,"VALID")=1)),"VALID","INVALID - CRITERIA PARITY"))</x:f>
      </x:c>
      <x:c r="AI174" s="24" t="n">
        <x:f>IF(AC174&lt;&gt;"",1,0)+IF(AD174&lt;&gt;"",1,0)+IF(AE174&lt;&gt;"",1,0)+IF(AF174&lt;&gt;"",1,0)+IF(AG174&lt;&gt;"",1,0)</x:f>
        <x:v>0</x:v>
      </x:c>
      <x:c r="AJ174" s="24" t="str">
        <x:f>IF(AC174="","",UPPER(TRIM(AC174)))</x:f>
      </x:c>
      <x:c r="AK174" s="24" t="str">
        <x:f>IF(AD174="","",UPPER(TRIM(AD174)))</x:f>
      </x:c>
      <x:c r="AL174" s="24" t="str">
        <x:f>IF(AE174="","",UPPER(TRIM(AE174)))</x:f>
      </x:c>
      <x:c r="AM174" s="24" t="str">
        <x:f>IF(AF174="","",UPPER(TRIM(AF174)))</x:f>
      </x:c>
      <x:c r="AN174" s="24" t="str">
        <x:f>IF(AG174="","",UPPER(TRIM(AG174)))</x:f>
      </x:c>
      <x:c r="AO174" s="24" t="str">
        <x:f>IF(A174="","",IF(COUNTIFS(ALTERNATIVES!$B$6:$B$205,A174,ALTERNATIVES!$C$6:$C$205,"DIRECT",ALTERNATIVES!$H$6:$H$205,"VALID")&gt;0,1,0))</x:f>
      </x:c>
      <x:c r="AP174" s="24" t="str">
        <x:f>IF(A174="","",IF(COUNTIFS(ALTERNATIVES!$B$6:$B$205,A174,ALTERNATIVES!$C$6:$C$205,"ADJACENT",ALTERNATIVES!$H$6:$H$205,"VALID")&gt;0,1,0))</x:f>
      </x:c>
      <x:c r="AQ174" s="24" t="str">
        <x:f>IF(A174="","",IF(COUNTIFS(ALTERNATIVES!$B$6:$B$205,A174,ALTERNATIVES!$C$6:$C$205,"SUBSTITUTE / SERVICE",ALTERNATIVES!$H$6:$H$205,"VALID")&gt;0,1,0))</x:f>
      </x:c>
      <x:c r="AR174" s="24" t="str">
        <x:f>IF(A174="","",IF(COUNTIFS(ALTERNATIVES!$B$6:$B$205,A174,ALTERNATIVES!$C$6:$C$205,"INTERNAL BUILD",ALTERNATIVES!$H$6:$H$205,"VALID")&gt;0,1,0))</x:f>
      </x:c>
      <x:c r="AS174" s="24" t="str">
        <x:f>IF(A174="","",IF(COUNTIFS(ALTERNATIVES!$B$6:$B$205,A174,ALTERNATIVES!$C$6:$C$205,"STATUS QUO",ALTERNATIVES!$H$6:$H$205,"VALID")&gt;0,1,0))</x:f>
      </x:c>
      <x:c r="AT174" s="24" t="str">
        <x:f>IF(A174="","",IF(R174&gt;=2,"VALID","INVALID - ALTERNATIVE DIVERSITY"))</x:f>
      </x:c>
    </x:row>
    <x:row r="175">
      <x:c r="A175" s="18"/>
      <x:c r="B175" s="18"/>
      <x:c r="C175" s="32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24" t="str">
        <x:f>IF(A175="","",IF(COUNTIF($A$6:$A$205,A175)=1,"VALID","INVALID - DUPLICATE DECISION ID"))</x:f>
      </x:c>
      <x:c r="O175" s="24" t="str">
        <x:f>IF(A175="","",IF(AND(B175&lt;&gt;"",C175&lt;&gt;"",D175&lt;&gt;"",E175&lt;&gt;"",F175&lt;&gt;"",G175&lt;&gt;"",H175&lt;&gt;"",K175&lt;&gt;"",L175&lt;&gt;"",M175&lt;&gt;"",Z175&lt;&gt;"",AC175&lt;&gt;"",AD175&lt;&gt;"",AE175&lt;&gt;""),"VALID","INVALID - REQUIRED FIELD"))</x:f>
      </x:c>
      <x:c r="P175" s="24" t="str">
        <x:f>IF(A175="","",IF(AND(OR(EXACT(I175,"CURRENT ATTRIBUTABLE OBSERVED"),EXACT(I175,"CURRENT ATTRIBUTABLE MIXED"),EXACT(I175,"CUSTOM")),IF(EXACT(I175,"CUSTOM"),W175&lt;&gt;"",TRUE)),"VALID","INVALID - EVIDENCE TOKEN / CUSTOM RULE"))</x:f>
      </x:c>
      <x:c r="Q175" s="24" t="str">
        <x:f>IF(A175="","",IF(OR(EXACT(J175,"YES"),EXACT(J175,"UNCLEAR"),EXACT(J175,"NO")),"VALID","INVALID - ACTION TOKEN"))</x:f>
      </x:c>
      <x:c r="R175" s="24" t="str">
        <x:f>IF(A175="","",SUM(AO175:AS175))</x:f>
      </x:c>
      <x:c r="S175" s="24" t="str">
        <x:f>IF(A175="","",COUNTIFS(CRITERIA!$B$6:$B$205,A175,CRITERIA!$G$6:$G$205,"YES",CRITERIA!$L$6:$L$205,"VALID"))</x:f>
      </x:c>
      <x:c r="T175" s="24" t="str">
        <x:f>IF(A175="","",IF(Q175&lt;&gt;"VALID","REPAIR CANVAS",IF(EXACT(J175,"NO"),"STOP - RESEARCH NOT JUSTIFIED",IF(OR(N175&lt;&gt;"VALID",O175&lt;&gt;"VALID",P175&lt;&gt;"VALID",Y175&lt;&gt;"VALID",AH175&lt;&gt;"VALID",AT175&lt;&gt;"VALID",EXACT(J175,"UNCLEAR"),X175&lt;&gt;"YES"),"REPAIR CANVAS","READY TO RESEARCH"))))</x:f>
      </x:c>
      <x:c r="U175" s="24" t="str">
        <x:f>IF(A175="","",IF(T175="READY TO RESEARCH","Freeze this Decision Contract, then conduct the Evidence Audit.",IF(T175="STOP - RESEARCH NOT JUSTIFIED","State the real purpose of the work or reopen the decision before competitor research.","Repair the named controls before collecting competitor evidence.")))</x:f>
      </x:c>
      <x:c r="V175" s="24" t="str">
        <x:f>IF(A175="","",IF(T175="READY TO RESEARCH","Decision ID "&amp;A175&amp;". By "&amp;TEXT(C175,"yyyy-mm-dd")&amp;", "&amp;B175&amp;" will decide whether to "&amp;D175&amp;" for "&amp;E175&amp;", within "&amp;F175&amp;" and "&amp;G175&amp;". Permitted alternative universe: "&amp;AA175&amp;". Explicit exclusions: "&amp;H175&amp;". Material criteria: "&amp;AB175&amp;". Hard constraints: "&amp;Z175&amp;". Evidence threshold: "&amp;I175&amp;IF(EXACT(I175,"CUSTOM")," - "&amp;W175,"")&amp;". Evidence may change: "&amp;K175&amp;". Reopen if "&amp;L175&amp;".","NOT READY - complete or repair the governed canvas before handoff."))</x:f>
      </x:c>
      <x:c r="W175" s="18"/>
      <x:c r="X175" s="18"/>
      <x:c r="Y175" s="24" t="str">
        <x:f>IF(A175="","",IF(OR(EXACT(X175,"YES"),EXACT(X175,"NO")),"VALID","INVALID - QUALITY TOKEN"))</x:f>
      </x:c>
      <x:c r="Z175" s="18"/>
      <x:c r="AA175" s="18" t="str">
        <x:f>IF(A175="","",IF(AT175&lt;&gt;"VALID","NOT READY - ALTERNATIVES",IF(AO175=1,"DIRECT","")&amp;IF(AP175=1,IF(AO175=1,"; ","")&amp;"ADJACENT","")&amp;IF(AQ175=1,IF(SUM(AO175:AP175)&gt;0,"; ","")&amp;"SUBSTITUTE / SERVICE","")&amp;IF(AR175=1,IF(SUM(AO175:AQ175)&gt;0,"; ","")&amp;"INTERNAL BUILD","")&amp;IF(AS175=1,IF(SUM(AO175:AR175)&gt;0,"; ","")&amp;"STATUS QUO","")))</x:f>
      </x:c>
      <x:c r="AB175" s="18" t="str">
        <x:f>IF(A175="","",IF(AH175&lt;&gt;"VALID","NOT READY - CRITERIA",AC175&amp;"; "&amp;AD175&amp;"; "&amp;AE175&amp;IF(AF175&lt;&gt;"","; "&amp;AF175,"")&amp;IF(AG175&lt;&gt;"","; "&amp;AG175,"")))</x:f>
      </x:c>
      <x:c r="AC175" s="18"/>
      <x:c r="AD175" s="18"/>
      <x:c r="AE175" s="18"/>
      <x:c r="AF175" s="18"/>
      <x:c r="AG175" s="18"/>
      <x:c r="AH175" s="24" t="str">
        <x:f>IF(A175="","",IF(AND(AI175&gt;=3,AI175&lt;=5,AJ175&lt;&gt;"",AK175&lt;&gt;"",AL175&lt;&gt;"",S175=AI175,COUNTIF($AJ175:$AN175,AJ175)=1,COUNTIF($AJ175:$AN175,AK175)=1,COUNTIF($AJ175:$AN175,AL175)=1,IF(AM175="",TRUE,COUNTIF($AJ175:$AN175,AM175)=1),IF(AN175="",TRUE,COUNTIF($AJ175:$AN175,AN175)=1),COUNTIFS(CRITERIA!$B$6:$B$205,A175,CRITERIA!$M$6:$M$205,AJ175,CRITERIA!$G$6:$G$205,"YES",CRITERIA!$L$6:$L$205,"VALID")=1,COUNTIFS(CRITERIA!$B$6:$B$205,A175,CRITERIA!$M$6:$M$205,AK175,CRITERIA!$G$6:$G$205,"YES",CRITERIA!$L$6:$L$205,"VALID")=1,COUNTIFS(CRITERIA!$B$6:$B$205,A175,CRITERIA!$M$6:$M$205,AL175,CRITERIA!$G$6:$G$205,"YES",CRITERIA!$L$6:$L$205,"VALID")=1,IF(AM175="",TRUE,COUNTIFS(CRITERIA!$B$6:$B$205,A175,CRITERIA!$M$6:$M$205,AM175,CRITERIA!$G$6:$G$205,"YES",CRITERIA!$L$6:$L$205,"VALID")=1),IF(AN175="",TRUE,COUNTIFS(CRITERIA!$B$6:$B$205,A175,CRITERIA!$M$6:$M$205,AN175,CRITERIA!$G$6:$G$205,"YES",CRITERIA!$L$6:$L$205,"VALID")=1)),"VALID","INVALID - CRITERIA PARITY"))</x:f>
      </x:c>
      <x:c r="AI175" s="24" t="n">
        <x:f>IF(AC175&lt;&gt;"",1,0)+IF(AD175&lt;&gt;"",1,0)+IF(AE175&lt;&gt;"",1,0)+IF(AF175&lt;&gt;"",1,0)+IF(AG175&lt;&gt;"",1,0)</x:f>
        <x:v>0</x:v>
      </x:c>
      <x:c r="AJ175" s="24" t="str">
        <x:f>IF(AC175="","",UPPER(TRIM(AC175)))</x:f>
      </x:c>
      <x:c r="AK175" s="24" t="str">
        <x:f>IF(AD175="","",UPPER(TRIM(AD175)))</x:f>
      </x:c>
      <x:c r="AL175" s="24" t="str">
        <x:f>IF(AE175="","",UPPER(TRIM(AE175)))</x:f>
      </x:c>
      <x:c r="AM175" s="24" t="str">
        <x:f>IF(AF175="","",UPPER(TRIM(AF175)))</x:f>
      </x:c>
      <x:c r="AN175" s="24" t="str">
        <x:f>IF(AG175="","",UPPER(TRIM(AG175)))</x:f>
      </x:c>
      <x:c r="AO175" s="24" t="str">
        <x:f>IF(A175="","",IF(COUNTIFS(ALTERNATIVES!$B$6:$B$205,A175,ALTERNATIVES!$C$6:$C$205,"DIRECT",ALTERNATIVES!$H$6:$H$205,"VALID")&gt;0,1,0))</x:f>
      </x:c>
      <x:c r="AP175" s="24" t="str">
        <x:f>IF(A175="","",IF(COUNTIFS(ALTERNATIVES!$B$6:$B$205,A175,ALTERNATIVES!$C$6:$C$205,"ADJACENT",ALTERNATIVES!$H$6:$H$205,"VALID")&gt;0,1,0))</x:f>
      </x:c>
      <x:c r="AQ175" s="24" t="str">
        <x:f>IF(A175="","",IF(COUNTIFS(ALTERNATIVES!$B$6:$B$205,A175,ALTERNATIVES!$C$6:$C$205,"SUBSTITUTE / SERVICE",ALTERNATIVES!$H$6:$H$205,"VALID")&gt;0,1,0))</x:f>
      </x:c>
      <x:c r="AR175" s="24" t="str">
        <x:f>IF(A175="","",IF(COUNTIFS(ALTERNATIVES!$B$6:$B$205,A175,ALTERNATIVES!$C$6:$C$205,"INTERNAL BUILD",ALTERNATIVES!$H$6:$H$205,"VALID")&gt;0,1,0))</x:f>
      </x:c>
      <x:c r="AS175" s="24" t="str">
        <x:f>IF(A175="","",IF(COUNTIFS(ALTERNATIVES!$B$6:$B$205,A175,ALTERNATIVES!$C$6:$C$205,"STATUS QUO",ALTERNATIVES!$H$6:$H$205,"VALID")&gt;0,1,0))</x:f>
      </x:c>
      <x:c r="AT175" s="24" t="str">
        <x:f>IF(A175="","",IF(R175&gt;=2,"VALID","INVALID - ALTERNATIVE DIVERSITY"))</x:f>
      </x:c>
    </x:row>
    <x:row r="176">
      <x:c r="A176" s="18"/>
      <x:c r="B176" s="18"/>
      <x:c r="C176" s="32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24" t="str">
        <x:f>IF(A176="","",IF(COUNTIF($A$6:$A$205,A176)=1,"VALID","INVALID - DUPLICATE DECISION ID"))</x:f>
      </x:c>
      <x:c r="O176" s="24" t="str">
        <x:f>IF(A176="","",IF(AND(B176&lt;&gt;"",C176&lt;&gt;"",D176&lt;&gt;"",E176&lt;&gt;"",F176&lt;&gt;"",G176&lt;&gt;"",H176&lt;&gt;"",K176&lt;&gt;"",L176&lt;&gt;"",M176&lt;&gt;"",Z176&lt;&gt;"",AC176&lt;&gt;"",AD176&lt;&gt;"",AE176&lt;&gt;""),"VALID","INVALID - REQUIRED FIELD"))</x:f>
      </x:c>
      <x:c r="P176" s="24" t="str">
        <x:f>IF(A176="","",IF(AND(OR(EXACT(I176,"CURRENT ATTRIBUTABLE OBSERVED"),EXACT(I176,"CURRENT ATTRIBUTABLE MIXED"),EXACT(I176,"CUSTOM")),IF(EXACT(I176,"CUSTOM"),W176&lt;&gt;"",TRUE)),"VALID","INVALID - EVIDENCE TOKEN / CUSTOM RULE"))</x:f>
      </x:c>
      <x:c r="Q176" s="24" t="str">
        <x:f>IF(A176="","",IF(OR(EXACT(J176,"YES"),EXACT(J176,"UNCLEAR"),EXACT(J176,"NO")),"VALID","INVALID - ACTION TOKEN"))</x:f>
      </x:c>
      <x:c r="R176" s="24" t="str">
        <x:f>IF(A176="","",SUM(AO176:AS176))</x:f>
      </x:c>
      <x:c r="S176" s="24" t="str">
        <x:f>IF(A176="","",COUNTIFS(CRITERIA!$B$6:$B$205,A176,CRITERIA!$G$6:$G$205,"YES",CRITERIA!$L$6:$L$205,"VALID"))</x:f>
      </x:c>
      <x:c r="T176" s="24" t="str">
        <x:f>IF(A176="","",IF(Q176&lt;&gt;"VALID","REPAIR CANVAS",IF(EXACT(J176,"NO"),"STOP - RESEARCH NOT JUSTIFIED",IF(OR(N176&lt;&gt;"VALID",O176&lt;&gt;"VALID",P176&lt;&gt;"VALID",Y176&lt;&gt;"VALID",AH176&lt;&gt;"VALID",AT176&lt;&gt;"VALID",EXACT(J176,"UNCLEAR"),X176&lt;&gt;"YES"),"REPAIR CANVAS","READY TO RESEARCH"))))</x:f>
      </x:c>
      <x:c r="U176" s="24" t="str">
        <x:f>IF(A176="","",IF(T176="READY TO RESEARCH","Freeze this Decision Contract, then conduct the Evidence Audit.",IF(T176="STOP - RESEARCH NOT JUSTIFIED","State the real purpose of the work or reopen the decision before competitor research.","Repair the named controls before collecting competitor evidence.")))</x:f>
      </x:c>
      <x:c r="V176" s="24" t="str">
        <x:f>IF(A176="","",IF(T176="READY TO RESEARCH","Decision ID "&amp;A176&amp;". By "&amp;TEXT(C176,"yyyy-mm-dd")&amp;", "&amp;B176&amp;" will decide whether to "&amp;D176&amp;" for "&amp;E176&amp;", within "&amp;F176&amp;" and "&amp;G176&amp;". Permitted alternative universe: "&amp;AA176&amp;". Explicit exclusions: "&amp;H176&amp;". Material criteria: "&amp;AB176&amp;". Hard constraints: "&amp;Z176&amp;". Evidence threshold: "&amp;I176&amp;IF(EXACT(I176,"CUSTOM")," - "&amp;W176,"")&amp;". Evidence may change: "&amp;K176&amp;". Reopen if "&amp;L176&amp;".","NOT READY - complete or repair the governed canvas before handoff."))</x:f>
      </x:c>
      <x:c r="W176" s="18"/>
      <x:c r="X176" s="18"/>
      <x:c r="Y176" s="24" t="str">
        <x:f>IF(A176="","",IF(OR(EXACT(X176,"YES"),EXACT(X176,"NO")),"VALID","INVALID - QUALITY TOKEN"))</x:f>
      </x:c>
      <x:c r="Z176" s="18"/>
      <x:c r="AA176" s="18" t="str">
        <x:f>IF(A176="","",IF(AT176&lt;&gt;"VALID","NOT READY - ALTERNATIVES",IF(AO176=1,"DIRECT","")&amp;IF(AP176=1,IF(AO176=1,"; ","")&amp;"ADJACENT","")&amp;IF(AQ176=1,IF(SUM(AO176:AP176)&gt;0,"; ","")&amp;"SUBSTITUTE / SERVICE","")&amp;IF(AR176=1,IF(SUM(AO176:AQ176)&gt;0,"; ","")&amp;"INTERNAL BUILD","")&amp;IF(AS176=1,IF(SUM(AO176:AR176)&gt;0,"; ","")&amp;"STATUS QUO","")))</x:f>
      </x:c>
      <x:c r="AB176" s="18" t="str">
        <x:f>IF(A176="","",IF(AH176&lt;&gt;"VALID","NOT READY - CRITERIA",AC176&amp;"; "&amp;AD176&amp;"; "&amp;AE176&amp;IF(AF176&lt;&gt;"","; "&amp;AF176,"")&amp;IF(AG176&lt;&gt;"","; "&amp;AG176,"")))</x:f>
      </x:c>
      <x:c r="AC176" s="18"/>
      <x:c r="AD176" s="18"/>
      <x:c r="AE176" s="18"/>
      <x:c r="AF176" s="18"/>
      <x:c r="AG176" s="18"/>
      <x:c r="AH176" s="24" t="str">
        <x:f>IF(A176="","",IF(AND(AI176&gt;=3,AI176&lt;=5,AJ176&lt;&gt;"",AK176&lt;&gt;"",AL176&lt;&gt;"",S176=AI176,COUNTIF($AJ176:$AN176,AJ176)=1,COUNTIF($AJ176:$AN176,AK176)=1,COUNTIF($AJ176:$AN176,AL176)=1,IF(AM176="",TRUE,COUNTIF($AJ176:$AN176,AM176)=1),IF(AN176="",TRUE,COUNTIF($AJ176:$AN176,AN176)=1),COUNTIFS(CRITERIA!$B$6:$B$205,A176,CRITERIA!$M$6:$M$205,AJ176,CRITERIA!$G$6:$G$205,"YES",CRITERIA!$L$6:$L$205,"VALID")=1,COUNTIFS(CRITERIA!$B$6:$B$205,A176,CRITERIA!$M$6:$M$205,AK176,CRITERIA!$G$6:$G$205,"YES",CRITERIA!$L$6:$L$205,"VALID")=1,COUNTIFS(CRITERIA!$B$6:$B$205,A176,CRITERIA!$M$6:$M$205,AL176,CRITERIA!$G$6:$G$205,"YES",CRITERIA!$L$6:$L$205,"VALID")=1,IF(AM176="",TRUE,COUNTIFS(CRITERIA!$B$6:$B$205,A176,CRITERIA!$M$6:$M$205,AM176,CRITERIA!$G$6:$G$205,"YES",CRITERIA!$L$6:$L$205,"VALID")=1),IF(AN176="",TRUE,COUNTIFS(CRITERIA!$B$6:$B$205,A176,CRITERIA!$M$6:$M$205,AN176,CRITERIA!$G$6:$G$205,"YES",CRITERIA!$L$6:$L$205,"VALID")=1)),"VALID","INVALID - CRITERIA PARITY"))</x:f>
      </x:c>
      <x:c r="AI176" s="24" t="n">
        <x:f>IF(AC176&lt;&gt;"",1,0)+IF(AD176&lt;&gt;"",1,0)+IF(AE176&lt;&gt;"",1,0)+IF(AF176&lt;&gt;"",1,0)+IF(AG176&lt;&gt;"",1,0)</x:f>
        <x:v>0</x:v>
      </x:c>
      <x:c r="AJ176" s="24" t="str">
        <x:f>IF(AC176="","",UPPER(TRIM(AC176)))</x:f>
      </x:c>
      <x:c r="AK176" s="24" t="str">
        <x:f>IF(AD176="","",UPPER(TRIM(AD176)))</x:f>
      </x:c>
      <x:c r="AL176" s="24" t="str">
        <x:f>IF(AE176="","",UPPER(TRIM(AE176)))</x:f>
      </x:c>
      <x:c r="AM176" s="24" t="str">
        <x:f>IF(AF176="","",UPPER(TRIM(AF176)))</x:f>
      </x:c>
      <x:c r="AN176" s="24" t="str">
        <x:f>IF(AG176="","",UPPER(TRIM(AG176)))</x:f>
      </x:c>
      <x:c r="AO176" s="24" t="str">
        <x:f>IF(A176="","",IF(COUNTIFS(ALTERNATIVES!$B$6:$B$205,A176,ALTERNATIVES!$C$6:$C$205,"DIRECT",ALTERNATIVES!$H$6:$H$205,"VALID")&gt;0,1,0))</x:f>
      </x:c>
      <x:c r="AP176" s="24" t="str">
        <x:f>IF(A176="","",IF(COUNTIFS(ALTERNATIVES!$B$6:$B$205,A176,ALTERNATIVES!$C$6:$C$205,"ADJACENT",ALTERNATIVES!$H$6:$H$205,"VALID")&gt;0,1,0))</x:f>
      </x:c>
      <x:c r="AQ176" s="24" t="str">
        <x:f>IF(A176="","",IF(COUNTIFS(ALTERNATIVES!$B$6:$B$205,A176,ALTERNATIVES!$C$6:$C$205,"SUBSTITUTE / SERVICE",ALTERNATIVES!$H$6:$H$205,"VALID")&gt;0,1,0))</x:f>
      </x:c>
      <x:c r="AR176" s="24" t="str">
        <x:f>IF(A176="","",IF(COUNTIFS(ALTERNATIVES!$B$6:$B$205,A176,ALTERNATIVES!$C$6:$C$205,"INTERNAL BUILD",ALTERNATIVES!$H$6:$H$205,"VALID")&gt;0,1,0))</x:f>
      </x:c>
      <x:c r="AS176" s="24" t="str">
        <x:f>IF(A176="","",IF(COUNTIFS(ALTERNATIVES!$B$6:$B$205,A176,ALTERNATIVES!$C$6:$C$205,"STATUS QUO",ALTERNATIVES!$H$6:$H$205,"VALID")&gt;0,1,0))</x:f>
      </x:c>
      <x:c r="AT176" s="24" t="str">
        <x:f>IF(A176="","",IF(R176&gt;=2,"VALID","INVALID - ALTERNATIVE DIVERSITY"))</x:f>
      </x:c>
    </x:row>
    <x:row r="177">
      <x:c r="A177" s="18"/>
      <x:c r="B177" s="18"/>
      <x:c r="C177" s="32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24" t="str">
        <x:f>IF(A177="","",IF(COUNTIF($A$6:$A$205,A177)=1,"VALID","INVALID - DUPLICATE DECISION ID"))</x:f>
      </x:c>
      <x:c r="O177" s="24" t="str">
        <x:f>IF(A177="","",IF(AND(B177&lt;&gt;"",C177&lt;&gt;"",D177&lt;&gt;"",E177&lt;&gt;"",F177&lt;&gt;"",G177&lt;&gt;"",H177&lt;&gt;"",K177&lt;&gt;"",L177&lt;&gt;"",M177&lt;&gt;"",Z177&lt;&gt;"",AC177&lt;&gt;"",AD177&lt;&gt;"",AE177&lt;&gt;""),"VALID","INVALID - REQUIRED FIELD"))</x:f>
      </x:c>
      <x:c r="P177" s="24" t="str">
        <x:f>IF(A177="","",IF(AND(OR(EXACT(I177,"CURRENT ATTRIBUTABLE OBSERVED"),EXACT(I177,"CURRENT ATTRIBUTABLE MIXED"),EXACT(I177,"CUSTOM")),IF(EXACT(I177,"CUSTOM"),W177&lt;&gt;"",TRUE)),"VALID","INVALID - EVIDENCE TOKEN / CUSTOM RULE"))</x:f>
      </x:c>
      <x:c r="Q177" s="24" t="str">
        <x:f>IF(A177="","",IF(OR(EXACT(J177,"YES"),EXACT(J177,"UNCLEAR"),EXACT(J177,"NO")),"VALID","INVALID - ACTION TOKEN"))</x:f>
      </x:c>
      <x:c r="R177" s="24" t="str">
        <x:f>IF(A177="","",SUM(AO177:AS177))</x:f>
      </x:c>
      <x:c r="S177" s="24" t="str">
        <x:f>IF(A177="","",COUNTIFS(CRITERIA!$B$6:$B$205,A177,CRITERIA!$G$6:$G$205,"YES",CRITERIA!$L$6:$L$205,"VALID"))</x:f>
      </x:c>
      <x:c r="T177" s="24" t="str">
        <x:f>IF(A177="","",IF(Q177&lt;&gt;"VALID","REPAIR CANVAS",IF(EXACT(J177,"NO"),"STOP - RESEARCH NOT JUSTIFIED",IF(OR(N177&lt;&gt;"VALID",O177&lt;&gt;"VALID",P177&lt;&gt;"VALID",Y177&lt;&gt;"VALID",AH177&lt;&gt;"VALID",AT177&lt;&gt;"VALID",EXACT(J177,"UNCLEAR"),X177&lt;&gt;"YES"),"REPAIR CANVAS","READY TO RESEARCH"))))</x:f>
      </x:c>
      <x:c r="U177" s="24" t="str">
        <x:f>IF(A177="","",IF(T177="READY TO RESEARCH","Freeze this Decision Contract, then conduct the Evidence Audit.",IF(T177="STOP - RESEARCH NOT JUSTIFIED","State the real purpose of the work or reopen the decision before competitor research.","Repair the named controls before collecting competitor evidence.")))</x:f>
      </x:c>
      <x:c r="V177" s="24" t="str">
        <x:f>IF(A177="","",IF(T177="READY TO RESEARCH","Decision ID "&amp;A177&amp;". By "&amp;TEXT(C177,"yyyy-mm-dd")&amp;", "&amp;B177&amp;" will decide whether to "&amp;D177&amp;" for "&amp;E177&amp;", within "&amp;F177&amp;" and "&amp;G177&amp;". Permitted alternative universe: "&amp;AA177&amp;". Explicit exclusions: "&amp;H177&amp;". Material criteria: "&amp;AB177&amp;". Hard constraints: "&amp;Z177&amp;". Evidence threshold: "&amp;I177&amp;IF(EXACT(I177,"CUSTOM")," - "&amp;W177,"")&amp;". Evidence may change: "&amp;K177&amp;". Reopen if "&amp;L177&amp;".","NOT READY - complete or repair the governed canvas before handoff."))</x:f>
      </x:c>
      <x:c r="W177" s="18"/>
      <x:c r="X177" s="18"/>
      <x:c r="Y177" s="24" t="str">
        <x:f>IF(A177="","",IF(OR(EXACT(X177,"YES"),EXACT(X177,"NO")),"VALID","INVALID - QUALITY TOKEN"))</x:f>
      </x:c>
      <x:c r="Z177" s="18"/>
      <x:c r="AA177" s="18" t="str">
        <x:f>IF(A177="","",IF(AT177&lt;&gt;"VALID","NOT READY - ALTERNATIVES",IF(AO177=1,"DIRECT","")&amp;IF(AP177=1,IF(AO177=1,"; ","")&amp;"ADJACENT","")&amp;IF(AQ177=1,IF(SUM(AO177:AP177)&gt;0,"; ","")&amp;"SUBSTITUTE / SERVICE","")&amp;IF(AR177=1,IF(SUM(AO177:AQ177)&gt;0,"; ","")&amp;"INTERNAL BUILD","")&amp;IF(AS177=1,IF(SUM(AO177:AR177)&gt;0,"; ","")&amp;"STATUS QUO","")))</x:f>
      </x:c>
      <x:c r="AB177" s="18" t="str">
        <x:f>IF(A177="","",IF(AH177&lt;&gt;"VALID","NOT READY - CRITERIA",AC177&amp;"; "&amp;AD177&amp;"; "&amp;AE177&amp;IF(AF177&lt;&gt;"","; "&amp;AF177,"")&amp;IF(AG177&lt;&gt;"","; "&amp;AG177,"")))</x:f>
      </x:c>
      <x:c r="AC177" s="18"/>
      <x:c r="AD177" s="18"/>
      <x:c r="AE177" s="18"/>
      <x:c r="AF177" s="18"/>
      <x:c r="AG177" s="18"/>
      <x:c r="AH177" s="24" t="str">
        <x:f>IF(A177="","",IF(AND(AI177&gt;=3,AI177&lt;=5,AJ177&lt;&gt;"",AK177&lt;&gt;"",AL177&lt;&gt;"",S177=AI177,COUNTIF($AJ177:$AN177,AJ177)=1,COUNTIF($AJ177:$AN177,AK177)=1,COUNTIF($AJ177:$AN177,AL177)=1,IF(AM177="",TRUE,COUNTIF($AJ177:$AN177,AM177)=1),IF(AN177="",TRUE,COUNTIF($AJ177:$AN177,AN177)=1),COUNTIFS(CRITERIA!$B$6:$B$205,A177,CRITERIA!$M$6:$M$205,AJ177,CRITERIA!$G$6:$G$205,"YES",CRITERIA!$L$6:$L$205,"VALID")=1,COUNTIFS(CRITERIA!$B$6:$B$205,A177,CRITERIA!$M$6:$M$205,AK177,CRITERIA!$G$6:$G$205,"YES",CRITERIA!$L$6:$L$205,"VALID")=1,COUNTIFS(CRITERIA!$B$6:$B$205,A177,CRITERIA!$M$6:$M$205,AL177,CRITERIA!$G$6:$G$205,"YES",CRITERIA!$L$6:$L$205,"VALID")=1,IF(AM177="",TRUE,COUNTIFS(CRITERIA!$B$6:$B$205,A177,CRITERIA!$M$6:$M$205,AM177,CRITERIA!$G$6:$G$205,"YES",CRITERIA!$L$6:$L$205,"VALID")=1),IF(AN177="",TRUE,COUNTIFS(CRITERIA!$B$6:$B$205,A177,CRITERIA!$M$6:$M$205,AN177,CRITERIA!$G$6:$G$205,"YES",CRITERIA!$L$6:$L$205,"VALID")=1)),"VALID","INVALID - CRITERIA PARITY"))</x:f>
      </x:c>
      <x:c r="AI177" s="24" t="n">
        <x:f>IF(AC177&lt;&gt;"",1,0)+IF(AD177&lt;&gt;"",1,0)+IF(AE177&lt;&gt;"",1,0)+IF(AF177&lt;&gt;"",1,0)+IF(AG177&lt;&gt;"",1,0)</x:f>
        <x:v>0</x:v>
      </x:c>
      <x:c r="AJ177" s="24" t="str">
        <x:f>IF(AC177="","",UPPER(TRIM(AC177)))</x:f>
      </x:c>
      <x:c r="AK177" s="24" t="str">
        <x:f>IF(AD177="","",UPPER(TRIM(AD177)))</x:f>
      </x:c>
      <x:c r="AL177" s="24" t="str">
        <x:f>IF(AE177="","",UPPER(TRIM(AE177)))</x:f>
      </x:c>
      <x:c r="AM177" s="24" t="str">
        <x:f>IF(AF177="","",UPPER(TRIM(AF177)))</x:f>
      </x:c>
      <x:c r="AN177" s="24" t="str">
        <x:f>IF(AG177="","",UPPER(TRIM(AG177)))</x:f>
      </x:c>
      <x:c r="AO177" s="24" t="str">
        <x:f>IF(A177="","",IF(COUNTIFS(ALTERNATIVES!$B$6:$B$205,A177,ALTERNATIVES!$C$6:$C$205,"DIRECT",ALTERNATIVES!$H$6:$H$205,"VALID")&gt;0,1,0))</x:f>
      </x:c>
      <x:c r="AP177" s="24" t="str">
        <x:f>IF(A177="","",IF(COUNTIFS(ALTERNATIVES!$B$6:$B$205,A177,ALTERNATIVES!$C$6:$C$205,"ADJACENT",ALTERNATIVES!$H$6:$H$205,"VALID")&gt;0,1,0))</x:f>
      </x:c>
      <x:c r="AQ177" s="24" t="str">
        <x:f>IF(A177="","",IF(COUNTIFS(ALTERNATIVES!$B$6:$B$205,A177,ALTERNATIVES!$C$6:$C$205,"SUBSTITUTE / SERVICE",ALTERNATIVES!$H$6:$H$205,"VALID")&gt;0,1,0))</x:f>
      </x:c>
      <x:c r="AR177" s="24" t="str">
        <x:f>IF(A177="","",IF(COUNTIFS(ALTERNATIVES!$B$6:$B$205,A177,ALTERNATIVES!$C$6:$C$205,"INTERNAL BUILD",ALTERNATIVES!$H$6:$H$205,"VALID")&gt;0,1,0))</x:f>
      </x:c>
      <x:c r="AS177" s="24" t="str">
        <x:f>IF(A177="","",IF(COUNTIFS(ALTERNATIVES!$B$6:$B$205,A177,ALTERNATIVES!$C$6:$C$205,"STATUS QUO",ALTERNATIVES!$H$6:$H$205,"VALID")&gt;0,1,0))</x:f>
      </x:c>
      <x:c r="AT177" s="24" t="str">
        <x:f>IF(A177="","",IF(R177&gt;=2,"VALID","INVALID - ALTERNATIVE DIVERSITY"))</x:f>
      </x:c>
    </x:row>
    <x:row r="178">
      <x:c r="A178" s="18"/>
      <x:c r="B178" s="18"/>
      <x:c r="C178" s="32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24" t="str">
        <x:f>IF(A178="","",IF(COUNTIF($A$6:$A$205,A178)=1,"VALID","INVALID - DUPLICATE DECISION ID"))</x:f>
      </x:c>
      <x:c r="O178" s="24" t="str">
        <x:f>IF(A178="","",IF(AND(B178&lt;&gt;"",C178&lt;&gt;"",D178&lt;&gt;"",E178&lt;&gt;"",F178&lt;&gt;"",G178&lt;&gt;"",H178&lt;&gt;"",K178&lt;&gt;"",L178&lt;&gt;"",M178&lt;&gt;"",Z178&lt;&gt;"",AC178&lt;&gt;"",AD178&lt;&gt;"",AE178&lt;&gt;""),"VALID","INVALID - REQUIRED FIELD"))</x:f>
      </x:c>
      <x:c r="P178" s="24" t="str">
        <x:f>IF(A178="","",IF(AND(OR(EXACT(I178,"CURRENT ATTRIBUTABLE OBSERVED"),EXACT(I178,"CURRENT ATTRIBUTABLE MIXED"),EXACT(I178,"CUSTOM")),IF(EXACT(I178,"CUSTOM"),W178&lt;&gt;"",TRUE)),"VALID","INVALID - EVIDENCE TOKEN / CUSTOM RULE"))</x:f>
      </x:c>
      <x:c r="Q178" s="24" t="str">
        <x:f>IF(A178="","",IF(OR(EXACT(J178,"YES"),EXACT(J178,"UNCLEAR"),EXACT(J178,"NO")),"VALID","INVALID - ACTION TOKEN"))</x:f>
      </x:c>
      <x:c r="R178" s="24" t="str">
        <x:f>IF(A178="","",SUM(AO178:AS178))</x:f>
      </x:c>
      <x:c r="S178" s="24" t="str">
        <x:f>IF(A178="","",COUNTIFS(CRITERIA!$B$6:$B$205,A178,CRITERIA!$G$6:$G$205,"YES",CRITERIA!$L$6:$L$205,"VALID"))</x:f>
      </x:c>
      <x:c r="T178" s="24" t="str">
        <x:f>IF(A178="","",IF(Q178&lt;&gt;"VALID","REPAIR CANVAS",IF(EXACT(J178,"NO"),"STOP - RESEARCH NOT JUSTIFIED",IF(OR(N178&lt;&gt;"VALID",O178&lt;&gt;"VALID",P178&lt;&gt;"VALID",Y178&lt;&gt;"VALID",AH178&lt;&gt;"VALID",AT178&lt;&gt;"VALID",EXACT(J178,"UNCLEAR"),X178&lt;&gt;"YES"),"REPAIR CANVAS","READY TO RESEARCH"))))</x:f>
      </x:c>
      <x:c r="U178" s="24" t="str">
        <x:f>IF(A178="","",IF(T178="READY TO RESEARCH","Freeze this Decision Contract, then conduct the Evidence Audit.",IF(T178="STOP - RESEARCH NOT JUSTIFIED","State the real purpose of the work or reopen the decision before competitor research.","Repair the named controls before collecting competitor evidence.")))</x:f>
      </x:c>
      <x:c r="V178" s="24" t="str">
        <x:f>IF(A178="","",IF(T178="READY TO RESEARCH","Decision ID "&amp;A178&amp;". By "&amp;TEXT(C178,"yyyy-mm-dd")&amp;", "&amp;B178&amp;" will decide whether to "&amp;D178&amp;" for "&amp;E178&amp;", within "&amp;F178&amp;" and "&amp;G178&amp;". Permitted alternative universe: "&amp;AA178&amp;". Explicit exclusions: "&amp;H178&amp;". Material criteria: "&amp;AB178&amp;". Hard constraints: "&amp;Z178&amp;". Evidence threshold: "&amp;I178&amp;IF(EXACT(I178,"CUSTOM")," - "&amp;W178,"")&amp;". Evidence may change: "&amp;K178&amp;". Reopen if "&amp;L178&amp;".","NOT READY - complete or repair the governed canvas before handoff."))</x:f>
      </x:c>
      <x:c r="W178" s="18"/>
      <x:c r="X178" s="18"/>
      <x:c r="Y178" s="24" t="str">
        <x:f>IF(A178="","",IF(OR(EXACT(X178,"YES"),EXACT(X178,"NO")),"VALID","INVALID - QUALITY TOKEN"))</x:f>
      </x:c>
      <x:c r="Z178" s="18"/>
      <x:c r="AA178" s="18" t="str">
        <x:f>IF(A178="","",IF(AT178&lt;&gt;"VALID","NOT READY - ALTERNATIVES",IF(AO178=1,"DIRECT","")&amp;IF(AP178=1,IF(AO178=1,"; ","")&amp;"ADJACENT","")&amp;IF(AQ178=1,IF(SUM(AO178:AP178)&gt;0,"; ","")&amp;"SUBSTITUTE / SERVICE","")&amp;IF(AR178=1,IF(SUM(AO178:AQ178)&gt;0,"; ","")&amp;"INTERNAL BUILD","")&amp;IF(AS178=1,IF(SUM(AO178:AR178)&gt;0,"; ","")&amp;"STATUS QUO","")))</x:f>
      </x:c>
      <x:c r="AB178" s="18" t="str">
        <x:f>IF(A178="","",IF(AH178&lt;&gt;"VALID","NOT READY - CRITERIA",AC178&amp;"; "&amp;AD178&amp;"; "&amp;AE178&amp;IF(AF178&lt;&gt;"","; "&amp;AF178,"")&amp;IF(AG178&lt;&gt;"","; "&amp;AG178,"")))</x:f>
      </x:c>
      <x:c r="AC178" s="18"/>
      <x:c r="AD178" s="18"/>
      <x:c r="AE178" s="18"/>
      <x:c r="AF178" s="18"/>
      <x:c r="AG178" s="18"/>
      <x:c r="AH178" s="24" t="str">
        <x:f>IF(A178="","",IF(AND(AI178&gt;=3,AI178&lt;=5,AJ178&lt;&gt;"",AK178&lt;&gt;"",AL178&lt;&gt;"",S178=AI178,COUNTIF($AJ178:$AN178,AJ178)=1,COUNTIF($AJ178:$AN178,AK178)=1,COUNTIF($AJ178:$AN178,AL178)=1,IF(AM178="",TRUE,COUNTIF($AJ178:$AN178,AM178)=1),IF(AN178="",TRUE,COUNTIF($AJ178:$AN178,AN178)=1),COUNTIFS(CRITERIA!$B$6:$B$205,A178,CRITERIA!$M$6:$M$205,AJ178,CRITERIA!$G$6:$G$205,"YES",CRITERIA!$L$6:$L$205,"VALID")=1,COUNTIFS(CRITERIA!$B$6:$B$205,A178,CRITERIA!$M$6:$M$205,AK178,CRITERIA!$G$6:$G$205,"YES",CRITERIA!$L$6:$L$205,"VALID")=1,COUNTIFS(CRITERIA!$B$6:$B$205,A178,CRITERIA!$M$6:$M$205,AL178,CRITERIA!$G$6:$G$205,"YES",CRITERIA!$L$6:$L$205,"VALID")=1,IF(AM178="",TRUE,COUNTIFS(CRITERIA!$B$6:$B$205,A178,CRITERIA!$M$6:$M$205,AM178,CRITERIA!$G$6:$G$205,"YES",CRITERIA!$L$6:$L$205,"VALID")=1),IF(AN178="",TRUE,COUNTIFS(CRITERIA!$B$6:$B$205,A178,CRITERIA!$M$6:$M$205,AN178,CRITERIA!$G$6:$G$205,"YES",CRITERIA!$L$6:$L$205,"VALID")=1)),"VALID","INVALID - CRITERIA PARITY"))</x:f>
      </x:c>
      <x:c r="AI178" s="24" t="n">
        <x:f>IF(AC178&lt;&gt;"",1,0)+IF(AD178&lt;&gt;"",1,0)+IF(AE178&lt;&gt;"",1,0)+IF(AF178&lt;&gt;"",1,0)+IF(AG178&lt;&gt;"",1,0)</x:f>
        <x:v>0</x:v>
      </x:c>
      <x:c r="AJ178" s="24" t="str">
        <x:f>IF(AC178="","",UPPER(TRIM(AC178)))</x:f>
      </x:c>
      <x:c r="AK178" s="24" t="str">
        <x:f>IF(AD178="","",UPPER(TRIM(AD178)))</x:f>
      </x:c>
      <x:c r="AL178" s="24" t="str">
        <x:f>IF(AE178="","",UPPER(TRIM(AE178)))</x:f>
      </x:c>
      <x:c r="AM178" s="24" t="str">
        <x:f>IF(AF178="","",UPPER(TRIM(AF178)))</x:f>
      </x:c>
      <x:c r="AN178" s="24" t="str">
        <x:f>IF(AG178="","",UPPER(TRIM(AG178)))</x:f>
      </x:c>
      <x:c r="AO178" s="24" t="str">
        <x:f>IF(A178="","",IF(COUNTIFS(ALTERNATIVES!$B$6:$B$205,A178,ALTERNATIVES!$C$6:$C$205,"DIRECT",ALTERNATIVES!$H$6:$H$205,"VALID")&gt;0,1,0))</x:f>
      </x:c>
      <x:c r="AP178" s="24" t="str">
        <x:f>IF(A178="","",IF(COUNTIFS(ALTERNATIVES!$B$6:$B$205,A178,ALTERNATIVES!$C$6:$C$205,"ADJACENT",ALTERNATIVES!$H$6:$H$205,"VALID")&gt;0,1,0))</x:f>
      </x:c>
      <x:c r="AQ178" s="24" t="str">
        <x:f>IF(A178="","",IF(COUNTIFS(ALTERNATIVES!$B$6:$B$205,A178,ALTERNATIVES!$C$6:$C$205,"SUBSTITUTE / SERVICE",ALTERNATIVES!$H$6:$H$205,"VALID")&gt;0,1,0))</x:f>
      </x:c>
      <x:c r="AR178" s="24" t="str">
        <x:f>IF(A178="","",IF(COUNTIFS(ALTERNATIVES!$B$6:$B$205,A178,ALTERNATIVES!$C$6:$C$205,"INTERNAL BUILD",ALTERNATIVES!$H$6:$H$205,"VALID")&gt;0,1,0))</x:f>
      </x:c>
      <x:c r="AS178" s="24" t="str">
        <x:f>IF(A178="","",IF(COUNTIFS(ALTERNATIVES!$B$6:$B$205,A178,ALTERNATIVES!$C$6:$C$205,"STATUS QUO",ALTERNATIVES!$H$6:$H$205,"VALID")&gt;0,1,0))</x:f>
      </x:c>
      <x:c r="AT178" s="24" t="str">
        <x:f>IF(A178="","",IF(R178&gt;=2,"VALID","INVALID - ALTERNATIVE DIVERSITY"))</x:f>
      </x:c>
    </x:row>
    <x:row r="179">
      <x:c r="A179" s="18"/>
      <x:c r="B179" s="18"/>
      <x:c r="C179" s="32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24" t="str">
        <x:f>IF(A179="","",IF(COUNTIF($A$6:$A$205,A179)=1,"VALID","INVALID - DUPLICATE DECISION ID"))</x:f>
      </x:c>
      <x:c r="O179" s="24" t="str">
        <x:f>IF(A179="","",IF(AND(B179&lt;&gt;"",C179&lt;&gt;"",D179&lt;&gt;"",E179&lt;&gt;"",F179&lt;&gt;"",G179&lt;&gt;"",H179&lt;&gt;"",K179&lt;&gt;"",L179&lt;&gt;"",M179&lt;&gt;"",Z179&lt;&gt;"",AC179&lt;&gt;"",AD179&lt;&gt;"",AE179&lt;&gt;""),"VALID","INVALID - REQUIRED FIELD"))</x:f>
      </x:c>
      <x:c r="P179" s="24" t="str">
        <x:f>IF(A179="","",IF(AND(OR(EXACT(I179,"CURRENT ATTRIBUTABLE OBSERVED"),EXACT(I179,"CURRENT ATTRIBUTABLE MIXED"),EXACT(I179,"CUSTOM")),IF(EXACT(I179,"CUSTOM"),W179&lt;&gt;"",TRUE)),"VALID","INVALID - EVIDENCE TOKEN / CUSTOM RULE"))</x:f>
      </x:c>
      <x:c r="Q179" s="24" t="str">
        <x:f>IF(A179="","",IF(OR(EXACT(J179,"YES"),EXACT(J179,"UNCLEAR"),EXACT(J179,"NO")),"VALID","INVALID - ACTION TOKEN"))</x:f>
      </x:c>
      <x:c r="R179" s="24" t="str">
        <x:f>IF(A179="","",SUM(AO179:AS179))</x:f>
      </x:c>
      <x:c r="S179" s="24" t="str">
        <x:f>IF(A179="","",COUNTIFS(CRITERIA!$B$6:$B$205,A179,CRITERIA!$G$6:$G$205,"YES",CRITERIA!$L$6:$L$205,"VALID"))</x:f>
      </x:c>
      <x:c r="T179" s="24" t="str">
        <x:f>IF(A179="","",IF(Q179&lt;&gt;"VALID","REPAIR CANVAS",IF(EXACT(J179,"NO"),"STOP - RESEARCH NOT JUSTIFIED",IF(OR(N179&lt;&gt;"VALID",O179&lt;&gt;"VALID",P179&lt;&gt;"VALID",Y179&lt;&gt;"VALID",AH179&lt;&gt;"VALID",AT179&lt;&gt;"VALID",EXACT(J179,"UNCLEAR"),X179&lt;&gt;"YES"),"REPAIR CANVAS","READY TO RESEARCH"))))</x:f>
      </x:c>
      <x:c r="U179" s="24" t="str">
        <x:f>IF(A179="","",IF(T179="READY TO RESEARCH","Freeze this Decision Contract, then conduct the Evidence Audit.",IF(T179="STOP - RESEARCH NOT JUSTIFIED","State the real purpose of the work or reopen the decision before competitor research.","Repair the named controls before collecting competitor evidence.")))</x:f>
      </x:c>
      <x:c r="V179" s="24" t="str">
        <x:f>IF(A179="","",IF(T179="READY TO RESEARCH","Decision ID "&amp;A179&amp;". By "&amp;TEXT(C179,"yyyy-mm-dd")&amp;", "&amp;B179&amp;" will decide whether to "&amp;D179&amp;" for "&amp;E179&amp;", within "&amp;F179&amp;" and "&amp;G179&amp;". Permitted alternative universe: "&amp;AA179&amp;". Explicit exclusions: "&amp;H179&amp;". Material criteria: "&amp;AB179&amp;". Hard constraints: "&amp;Z179&amp;". Evidence threshold: "&amp;I179&amp;IF(EXACT(I179,"CUSTOM")," - "&amp;W179,"")&amp;". Evidence may change: "&amp;K179&amp;". Reopen if "&amp;L179&amp;".","NOT READY - complete or repair the governed canvas before handoff."))</x:f>
      </x:c>
      <x:c r="W179" s="18"/>
      <x:c r="X179" s="18"/>
      <x:c r="Y179" s="24" t="str">
        <x:f>IF(A179="","",IF(OR(EXACT(X179,"YES"),EXACT(X179,"NO")),"VALID","INVALID - QUALITY TOKEN"))</x:f>
      </x:c>
      <x:c r="Z179" s="18"/>
      <x:c r="AA179" s="18" t="str">
        <x:f>IF(A179="","",IF(AT179&lt;&gt;"VALID","NOT READY - ALTERNATIVES",IF(AO179=1,"DIRECT","")&amp;IF(AP179=1,IF(AO179=1,"; ","")&amp;"ADJACENT","")&amp;IF(AQ179=1,IF(SUM(AO179:AP179)&gt;0,"; ","")&amp;"SUBSTITUTE / SERVICE","")&amp;IF(AR179=1,IF(SUM(AO179:AQ179)&gt;0,"; ","")&amp;"INTERNAL BUILD","")&amp;IF(AS179=1,IF(SUM(AO179:AR179)&gt;0,"; ","")&amp;"STATUS QUO","")))</x:f>
      </x:c>
      <x:c r="AB179" s="18" t="str">
        <x:f>IF(A179="","",IF(AH179&lt;&gt;"VALID","NOT READY - CRITERIA",AC179&amp;"; "&amp;AD179&amp;"; "&amp;AE179&amp;IF(AF179&lt;&gt;"","; "&amp;AF179,"")&amp;IF(AG179&lt;&gt;"","; "&amp;AG179,"")))</x:f>
      </x:c>
      <x:c r="AC179" s="18"/>
      <x:c r="AD179" s="18"/>
      <x:c r="AE179" s="18"/>
      <x:c r="AF179" s="18"/>
      <x:c r="AG179" s="18"/>
      <x:c r="AH179" s="24" t="str">
        <x:f>IF(A179="","",IF(AND(AI179&gt;=3,AI179&lt;=5,AJ179&lt;&gt;"",AK179&lt;&gt;"",AL179&lt;&gt;"",S179=AI179,COUNTIF($AJ179:$AN179,AJ179)=1,COUNTIF($AJ179:$AN179,AK179)=1,COUNTIF($AJ179:$AN179,AL179)=1,IF(AM179="",TRUE,COUNTIF($AJ179:$AN179,AM179)=1),IF(AN179="",TRUE,COUNTIF($AJ179:$AN179,AN179)=1),COUNTIFS(CRITERIA!$B$6:$B$205,A179,CRITERIA!$M$6:$M$205,AJ179,CRITERIA!$G$6:$G$205,"YES",CRITERIA!$L$6:$L$205,"VALID")=1,COUNTIFS(CRITERIA!$B$6:$B$205,A179,CRITERIA!$M$6:$M$205,AK179,CRITERIA!$G$6:$G$205,"YES",CRITERIA!$L$6:$L$205,"VALID")=1,COUNTIFS(CRITERIA!$B$6:$B$205,A179,CRITERIA!$M$6:$M$205,AL179,CRITERIA!$G$6:$G$205,"YES",CRITERIA!$L$6:$L$205,"VALID")=1,IF(AM179="",TRUE,COUNTIFS(CRITERIA!$B$6:$B$205,A179,CRITERIA!$M$6:$M$205,AM179,CRITERIA!$G$6:$G$205,"YES",CRITERIA!$L$6:$L$205,"VALID")=1),IF(AN179="",TRUE,COUNTIFS(CRITERIA!$B$6:$B$205,A179,CRITERIA!$M$6:$M$205,AN179,CRITERIA!$G$6:$G$205,"YES",CRITERIA!$L$6:$L$205,"VALID")=1)),"VALID","INVALID - CRITERIA PARITY"))</x:f>
      </x:c>
      <x:c r="AI179" s="24" t="n">
        <x:f>IF(AC179&lt;&gt;"",1,0)+IF(AD179&lt;&gt;"",1,0)+IF(AE179&lt;&gt;"",1,0)+IF(AF179&lt;&gt;"",1,0)+IF(AG179&lt;&gt;"",1,0)</x:f>
        <x:v>0</x:v>
      </x:c>
      <x:c r="AJ179" s="24" t="str">
        <x:f>IF(AC179="","",UPPER(TRIM(AC179)))</x:f>
      </x:c>
      <x:c r="AK179" s="24" t="str">
        <x:f>IF(AD179="","",UPPER(TRIM(AD179)))</x:f>
      </x:c>
      <x:c r="AL179" s="24" t="str">
        <x:f>IF(AE179="","",UPPER(TRIM(AE179)))</x:f>
      </x:c>
      <x:c r="AM179" s="24" t="str">
        <x:f>IF(AF179="","",UPPER(TRIM(AF179)))</x:f>
      </x:c>
      <x:c r="AN179" s="24" t="str">
        <x:f>IF(AG179="","",UPPER(TRIM(AG179)))</x:f>
      </x:c>
      <x:c r="AO179" s="24" t="str">
        <x:f>IF(A179="","",IF(COUNTIFS(ALTERNATIVES!$B$6:$B$205,A179,ALTERNATIVES!$C$6:$C$205,"DIRECT",ALTERNATIVES!$H$6:$H$205,"VALID")&gt;0,1,0))</x:f>
      </x:c>
      <x:c r="AP179" s="24" t="str">
        <x:f>IF(A179="","",IF(COUNTIFS(ALTERNATIVES!$B$6:$B$205,A179,ALTERNATIVES!$C$6:$C$205,"ADJACENT",ALTERNATIVES!$H$6:$H$205,"VALID")&gt;0,1,0))</x:f>
      </x:c>
      <x:c r="AQ179" s="24" t="str">
        <x:f>IF(A179="","",IF(COUNTIFS(ALTERNATIVES!$B$6:$B$205,A179,ALTERNATIVES!$C$6:$C$205,"SUBSTITUTE / SERVICE",ALTERNATIVES!$H$6:$H$205,"VALID")&gt;0,1,0))</x:f>
      </x:c>
      <x:c r="AR179" s="24" t="str">
        <x:f>IF(A179="","",IF(COUNTIFS(ALTERNATIVES!$B$6:$B$205,A179,ALTERNATIVES!$C$6:$C$205,"INTERNAL BUILD",ALTERNATIVES!$H$6:$H$205,"VALID")&gt;0,1,0))</x:f>
      </x:c>
      <x:c r="AS179" s="24" t="str">
        <x:f>IF(A179="","",IF(COUNTIFS(ALTERNATIVES!$B$6:$B$205,A179,ALTERNATIVES!$C$6:$C$205,"STATUS QUO",ALTERNATIVES!$H$6:$H$205,"VALID")&gt;0,1,0))</x:f>
      </x:c>
      <x:c r="AT179" s="24" t="str">
        <x:f>IF(A179="","",IF(R179&gt;=2,"VALID","INVALID - ALTERNATIVE DIVERSITY"))</x:f>
      </x:c>
    </x:row>
    <x:row r="180">
      <x:c r="A180" s="18"/>
      <x:c r="B180" s="18"/>
      <x:c r="C180" s="32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24" t="str">
        <x:f>IF(A180="","",IF(COUNTIF($A$6:$A$205,A180)=1,"VALID","INVALID - DUPLICATE DECISION ID"))</x:f>
      </x:c>
      <x:c r="O180" s="24" t="str">
        <x:f>IF(A180="","",IF(AND(B180&lt;&gt;"",C180&lt;&gt;"",D180&lt;&gt;"",E180&lt;&gt;"",F180&lt;&gt;"",G180&lt;&gt;"",H180&lt;&gt;"",K180&lt;&gt;"",L180&lt;&gt;"",M180&lt;&gt;"",Z180&lt;&gt;"",AC180&lt;&gt;"",AD180&lt;&gt;"",AE180&lt;&gt;""),"VALID","INVALID - REQUIRED FIELD"))</x:f>
      </x:c>
      <x:c r="P180" s="24" t="str">
        <x:f>IF(A180="","",IF(AND(OR(EXACT(I180,"CURRENT ATTRIBUTABLE OBSERVED"),EXACT(I180,"CURRENT ATTRIBUTABLE MIXED"),EXACT(I180,"CUSTOM")),IF(EXACT(I180,"CUSTOM"),W180&lt;&gt;"",TRUE)),"VALID","INVALID - EVIDENCE TOKEN / CUSTOM RULE"))</x:f>
      </x:c>
      <x:c r="Q180" s="24" t="str">
        <x:f>IF(A180="","",IF(OR(EXACT(J180,"YES"),EXACT(J180,"UNCLEAR"),EXACT(J180,"NO")),"VALID","INVALID - ACTION TOKEN"))</x:f>
      </x:c>
      <x:c r="R180" s="24" t="str">
        <x:f>IF(A180="","",SUM(AO180:AS180))</x:f>
      </x:c>
      <x:c r="S180" s="24" t="str">
        <x:f>IF(A180="","",COUNTIFS(CRITERIA!$B$6:$B$205,A180,CRITERIA!$G$6:$G$205,"YES",CRITERIA!$L$6:$L$205,"VALID"))</x:f>
      </x:c>
      <x:c r="T180" s="24" t="str">
        <x:f>IF(A180="","",IF(Q180&lt;&gt;"VALID","REPAIR CANVAS",IF(EXACT(J180,"NO"),"STOP - RESEARCH NOT JUSTIFIED",IF(OR(N180&lt;&gt;"VALID",O180&lt;&gt;"VALID",P180&lt;&gt;"VALID",Y180&lt;&gt;"VALID",AH180&lt;&gt;"VALID",AT180&lt;&gt;"VALID",EXACT(J180,"UNCLEAR"),X180&lt;&gt;"YES"),"REPAIR CANVAS","READY TO RESEARCH"))))</x:f>
      </x:c>
      <x:c r="U180" s="24" t="str">
        <x:f>IF(A180="","",IF(T180="READY TO RESEARCH","Freeze this Decision Contract, then conduct the Evidence Audit.",IF(T180="STOP - RESEARCH NOT JUSTIFIED","State the real purpose of the work or reopen the decision before competitor research.","Repair the named controls before collecting competitor evidence.")))</x:f>
      </x:c>
      <x:c r="V180" s="24" t="str">
        <x:f>IF(A180="","",IF(T180="READY TO RESEARCH","Decision ID "&amp;A180&amp;". By "&amp;TEXT(C180,"yyyy-mm-dd")&amp;", "&amp;B180&amp;" will decide whether to "&amp;D180&amp;" for "&amp;E180&amp;", within "&amp;F180&amp;" and "&amp;G180&amp;". Permitted alternative universe: "&amp;AA180&amp;". Explicit exclusions: "&amp;H180&amp;". Material criteria: "&amp;AB180&amp;". Hard constraints: "&amp;Z180&amp;". Evidence threshold: "&amp;I180&amp;IF(EXACT(I180,"CUSTOM")," - "&amp;W180,"")&amp;". Evidence may change: "&amp;K180&amp;". Reopen if "&amp;L180&amp;".","NOT READY - complete or repair the governed canvas before handoff."))</x:f>
      </x:c>
      <x:c r="W180" s="18"/>
      <x:c r="X180" s="18"/>
      <x:c r="Y180" s="24" t="str">
        <x:f>IF(A180="","",IF(OR(EXACT(X180,"YES"),EXACT(X180,"NO")),"VALID","INVALID - QUALITY TOKEN"))</x:f>
      </x:c>
      <x:c r="Z180" s="18"/>
      <x:c r="AA180" s="18" t="str">
        <x:f>IF(A180="","",IF(AT180&lt;&gt;"VALID","NOT READY - ALTERNATIVES",IF(AO180=1,"DIRECT","")&amp;IF(AP180=1,IF(AO180=1,"; ","")&amp;"ADJACENT","")&amp;IF(AQ180=1,IF(SUM(AO180:AP180)&gt;0,"; ","")&amp;"SUBSTITUTE / SERVICE","")&amp;IF(AR180=1,IF(SUM(AO180:AQ180)&gt;0,"; ","")&amp;"INTERNAL BUILD","")&amp;IF(AS180=1,IF(SUM(AO180:AR180)&gt;0,"; ","")&amp;"STATUS QUO","")))</x:f>
      </x:c>
      <x:c r="AB180" s="18" t="str">
        <x:f>IF(A180="","",IF(AH180&lt;&gt;"VALID","NOT READY - CRITERIA",AC180&amp;"; "&amp;AD180&amp;"; "&amp;AE180&amp;IF(AF180&lt;&gt;"","; "&amp;AF180,"")&amp;IF(AG180&lt;&gt;"","; "&amp;AG180,"")))</x:f>
      </x:c>
      <x:c r="AC180" s="18"/>
      <x:c r="AD180" s="18"/>
      <x:c r="AE180" s="18"/>
      <x:c r="AF180" s="18"/>
      <x:c r="AG180" s="18"/>
      <x:c r="AH180" s="24" t="str">
        <x:f>IF(A180="","",IF(AND(AI180&gt;=3,AI180&lt;=5,AJ180&lt;&gt;"",AK180&lt;&gt;"",AL180&lt;&gt;"",S180=AI180,COUNTIF($AJ180:$AN180,AJ180)=1,COUNTIF($AJ180:$AN180,AK180)=1,COUNTIF($AJ180:$AN180,AL180)=1,IF(AM180="",TRUE,COUNTIF($AJ180:$AN180,AM180)=1),IF(AN180="",TRUE,COUNTIF($AJ180:$AN180,AN180)=1),COUNTIFS(CRITERIA!$B$6:$B$205,A180,CRITERIA!$M$6:$M$205,AJ180,CRITERIA!$G$6:$G$205,"YES",CRITERIA!$L$6:$L$205,"VALID")=1,COUNTIFS(CRITERIA!$B$6:$B$205,A180,CRITERIA!$M$6:$M$205,AK180,CRITERIA!$G$6:$G$205,"YES",CRITERIA!$L$6:$L$205,"VALID")=1,COUNTIFS(CRITERIA!$B$6:$B$205,A180,CRITERIA!$M$6:$M$205,AL180,CRITERIA!$G$6:$G$205,"YES",CRITERIA!$L$6:$L$205,"VALID")=1,IF(AM180="",TRUE,COUNTIFS(CRITERIA!$B$6:$B$205,A180,CRITERIA!$M$6:$M$205,AM180,CRITERIA!$G$6:$G$205,"YES",CRITERIA!$L$6:$L$205,"VALID")=1),IF(AN180="",TRUE,COUNTIFS(CRITERIA!$B$6:$B$205,A180,CRITERIA!$M$6:$M$205,AN180,CRITERIA!$G$6:$G$205,"YES",CRITERIA!$L$6:$L$205,"VALID")=1)),"VALID","INVALID - CRITERIA PARITY"))</x:f>
      </x:c>
      <x:c r="AI180" s="24" t="n">
        <x:f>IF(AC180&lt;&gt;"",1,0)+IF(AD180&lt;&gt;"",1,0)+IF(AE180&lt;&gt;"",1,0)+IF(AF180&lt;&gt;"",1,0)+IF(AG180&lt;&gt;"",1,0)</x:f>
        <x:v>0</x:v>
      </x:c>
      <x:c r="AJ180" s="24" t="str">
        <x:f>IF(AC180="","",UPPER(TRIM(AC180)))</x:f>
      </x:c>
      <x:c r="AK180" s="24" t="str">
        <x:f>IF(AD180="","",UPPER(TRIM(AD180)))</x:f>
      </x:c>
      <x:c r="AL180" s="24" t="str">
        <x:f>IF(AE180="","",UPPER(TRIM(AE180)))</x:f>
      </x:c>
      <x:c r="AM180" s="24" t="str">
        <x:f>IF(AF180="","",UPPER(TRIM(AF180)))</x:f>
      </x:c>
      <x:c r="AN180" s="24" t="str">
        <x:f>IF(AG180="","",UPPER(TRIM(AG180)))</x:f>
      </x:c>
      <x:c r="AO180" s="24" t="str">
        <x:f>IF(A180="","",IF(COUNTIFS(ALTERNATIVES!$B$6:$B$205,A180,ALTERNATIVES!$C$6:$C$205,"DIRECT",ALTERNATIVES!$H$6:$H$205,"VALID")&gt;0,1,0))</x:f>
      </x:c>
      <x:c r="AP180" s="24" t="str">
        <x:f>IF(A180="","",IF(COUNTIFS(ALTERNATIVES!$B$6:$B$205,A180,ALTERNATIVES!$C$6:$C$205,"ADJACENT",ALTERNATIVES!$H$6:$H$205,"VALID")&gt;0,1,0))</x:f>
      </x:c>
      <x:c r="AQ180" s="24" t="str">
        <x:f>IF(A180="","",IF(COUNTIFS(ALTERNATIVES!$B$6:$B$205,A180,ALTERNATIVES!$C$6:$C$205,"SUBSTITUTE / SERVICE",ALTERNATIVES!$H$6:$H$205,"VALID")&gt;0,1,0))</x:f>
      </x:c>
      <x:c r="AR180" s="24" t="str">
        <x:f>IF(A180="","",IF(COUNTIFS(ALTERNATIVES!$B$6:$B$205,A180,ALTERNATIVES!$C$6:$C$205,"INTERNAL BUILD",ALTERNATIVES!$H$6:$H$205,"VALID")&gt;0,1,0))</x:f>
      </x:c>
      <x:c r="AS180" s="24" t="str">
        <x:f>IF(A180="","",IF(COUNTIFS(ALTERNATIVES!$B$6:$B$205,A180,ALTERNATIVES!$C$6:$C$205,"STATUS QUO",ALTERNATIVES!$H$6:$H$205,"VALID")&gt;0,1,0))</x:f>
      </x:c>
      <x:c r="AT180" s="24" t="str">
        <x:f>IF(A180="","",IF(R180&gt;=2,"VALID","INVALID - ALTERNATIVE DIVERSITY"))</x:f>
      </x:c>
    </x:row>
    <x:row r="181">
      <x:c r="A181" s="18"/>
      <x:c r="B181" s="18"/>
      <x:c r="C181" s="32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24" t="str">
        <x:f>IF(A181="","",IF(COUNTIF($A$6:$A$205,A181)=1,"VALID","INVALID - DUPLICATE DECISION ID"))</x:f>
      </x:c>
      <x:c r="O181" s="24" t="str">
        <x:f>IF(A181="","",IF(AND(B181&lt;&gt;"",C181&lt;&gt;"",D181&lt;&gt;"",E181&lt;&gt;"",F181&lt;&gt;"",G181&lt;&gt;"",H181&lt;&gt;"",K181&lt;&gt;"",L181&lt;&gt;"",M181&lt;&gt;"",Z181&lt;&gt;"",AC181&lt;&gt;"",AD181&lt;&gt;"",AE181&lt;&gt;""),"VALID","INVALID - REQUIRED FIELD"))</x:f>
      </x:c>
      <x:c r="P181" s="24" t="str">
        <x:f>IF(A181="","",IF(AND(OR(EXACT(I181,"CURRENT ATTRIBUTABLE OBSERVED"),EXACT(I181,"CURRENT ATTRIBUTABLE MIXED"),EXACT(I181,"CUSTOM")),IF(EXACT(I181,"CUSTOM"),W181&lt;&gt;"",TRUE)),"VALID","INVALID - EVIDENCE TOKEN / CUSTOM RULE"))</x:f>
      </x:c>
      <x:c r="Q181" s="24" t="str">
        <x:f>IF(A181="","",IF(OR(EXACT(J181,"YES"),EXACT(J181,"UNCLEAR"),EXACT(J181,"NO")),"VALID","INVALID - ACTION TOKEN"))</x:f>
      </x:c>
      <x:c r="R181" s="24" t="str">
        <x:f>IF(A181="","",SUM(AO181:AS181))</x:f>
      </x:c>
      <x:c r="S181" s="24" t="str">
        <x:f>IF(A181="","",COUNTIFS(CRITERIA!$B$6:$B$205,A181,CRITERIA!$G$6:$G$205,"YES",CRITERIA!$L$6:$L$205,"VALID"))</x:f>
      </x:c>
      <x:c r="T181" s="24" t="str">
        <x:f>IF(A181="","",IF(Q181&lt;&gt;"VALID","REPAIR CANVAS",IF(EXACT(J181,"NO"),"STOP - RESEARCH NOT JUSTIFIED",IF(OR(N181&lt;&gt;"VALID",O181&lt;&gt;"VALID",P181&lt;&gt;"VALID",Y181&lt;&gt;"VALID",AH181&lt;&gt;"VALID",AT181&lt;&gt;"VALID",EXACT(J181,"UNCLEAR"),X181&lt;&gt;"YES"),"REPAIR CANVAS","READY TO RESEARCH"))))</x:f>
      </x:c>
      <x:c r="U181" s="24" t="str">
        <x:f>IF(A181="","",IF(T181="READY TO RESEARCH","Freeze this Decision Contract, then conduct the Evidence Audit.",IF(T181="STOP - RESEARCH NOT JUSTIFIED","State the real purpose of the work or reopen the decision before competitor research.","Repair the named controls before collecting competitor evidence.")))</x:f>
      </x:c>
      <x:c r="V181" s="24" t="str">
        <x:f>IF(A181="","",IF(T181="READY TO RESEARCH","Decision ID "&amp;A181&amp;". By "&amp;TEXT(C181,"yyyy-mm-dd")&amp;", "&amp;B181&amp;" will decide whether to "&amp;D181&amp;" for "&amp;E181&amp;", within "&amp;F181&amp;" and "&amp;G181&amp;". Permitted alternative universe: "&amp;AA181&amp;". Explicit exclusions: "&amp;H181&amp;". Material criteria: "&amp;AB181&amp;". Hard constraints: "&amp;Z181&amp;". Evidence threshold: "&amp;I181&amp;IF(EXACT(I181,"CUSTOM")," - "&amp;W181,"")&amp;". Evidence may change: "&amp;K181&amp;". Reopen if "&amp;L181&amp;".","NOT READY - complete or repair the governed canvas before handoff."))</x:f>
      </x:c>
      <x:c r="W181" s="18"/>
      <x:c r="X181" s="18"/>
      <x:c r="Y181" s="24" t="str">
        <x:f>IF(A181="","",IF(OR(EXACT(X181,"YES"),EXACT(X181,"NO")),"VALID","INVALID - QUALITY TOKEN"))</x:f>
      </x:c>
      <x:c r="Z181" s="18"/>
      <x:c r="AA181" s="18" t="str">
        <x:f>IF(A181="","",IF(AT181&lt;&gt;"VALID","NOT READY - ALTERNATIVES",IF(AO181=1,"DIRECT","")&amp;IF(AP181=1,IF(AO181=1,"; ","")&amp;"ADJACENT","")&amp;IF(AQ181=1,IF(SUM(AO181:AP181)&gt;0,"; ","")&amp;"SUBSTITUTE / SERVICE","")&amp;IF(AR181=1,IF(SUM(AO181:AQ181)&gt;0,"; ","")&amp;"INTERNAL BUILD","")&amp;IF(AS181=1,IF(SUM(AO181:AR181)&gt;0,"; ","")&amp;"STATUS QUO","")))</x:f>
      </x:c>
      <x:c r="AB181" s="18" t="str">
        <x:f>IF(A181="","",IF(AH181&lt;&gt;"VALID","NOT READY - CRITERIA",AC181&amp;"; "&amp;AD181&amp;"; "&amp;AE181&amp;IF(AF181&lt;&gt;"","; "&amp;AF181,"")&amp;IF(AG181&lt;&gt;"","; "&amp;AG181,"")))</x:f>
      </x:c>
      <x:c r="AC181" s="18"/>
      <x:c r="AD181" s="18"/>
      <x:c r="AE181" s="18"/>
      <x:c r="AF181" s="18"/>
      <x:c r="AG181" s="18"/>
      <x:c r="AH181" s="24" t="str">
        <x:f>IF(A181="","",IF(AND(AI181&gt;=3,AI181&lt;=5,AJ181&lt;&gt;"",AK181&lt;&gt;"",AL181&lt;&gt;"",S181=AI181,COUNTIF($AJ181:$AN181,AJ181)=1,COUNTIF($AJ181:$AN181,AK181)=1,COUNTIF($AJ181:$AN181,AL181)=1,IF(AM181="",TRUE,COUNTIF($AJ181:$AN181,AM181)=1),IF(AN181="",TRUE,COUNTIF($AJ181:$AN181,AN181)=1),COUNTIFS(CRITERIA!$B$6:$B$205,A181,CRITERIA!$M$6:$M$205,AJ181,CRITERIA!$G$6:$G$205,"YES",CRITERIA!$L$6:$L$205,"VALID")=1,COUNTIFS(CRITERIA!$B$6:$B$205,A181,CRITERIA!$M$6:$M$205,AK181,CRITERIA!$G$6:$G$205,"YES",CRITERIA!$L$6:$L$205,"VALID")=1,COUNTIFS(CRITERIA!$B$6:$B$205,A181,CRITERIA!$M$6:$M$205,AL181,CRITERIA!$G$6:$G$205,"YES",CRITERIA!$L$6:$L$205,"VALID")=1,IF(AM181="",TRUE,COUNTIFS(CRITERIA!$B$6:$B$205,A181,CRITERIA!$M$6:$M$205,AM181,CRITERIA!$G$6:$G$205,"YES",CRITERIA!$L$6:$L$205,"VALID")=1),IF(AN181="",TRUE,COUNTIFS(CRITERIA!$B$6:$B$205,A181,CRITERIA!$M$6:$M$205,AN181,CRITERIA!$G$6:$G$205,"YES",CRITERIA!$L$6:$L$205,"VALID")=1)),"VALID","INVALID - CRITERIA PARITY"))</x:f>
      </x:c>
      <x:c r="AI181" s="24" t="n">
        <x:f>IF(AC181&lt;&gt;"",1,0)+IF(AD181&lt;&gt;"",1,0)+IF(AE181&lt;&gt;"",1,0)+IF(AF181&lt;&gt;"",1,0)+IF(AG181&lt;&gt;"",1,0)</x:f>
        <x:v>0</x:v>
      </x:c>
      <x:c r="AJ181" s="24" t="str">
        <x:f>IF(AC181="","",UPPER(TRIM(AC181)))</x:f>
      </x:c>
      <x:c r="AK181" s="24" t="str">
        <x:f>IF(AD181="","",UPPER(TRIM(AD181)))</x:f>
      </x:c>
      <x:c r="AL181" s="24" t="str">
        <x:f>IF(AE181="","",UPPER(TRIM(AE181)))</x:f>
      </x:c>
      <x:c r="AM181" s="24" t="str">
        <x:f>IF(AF181="","",UPPER(TRIM(AF181)))</x:f>
      </x:c>
      <x:c r="AN181" s="24" t="str">
        <x:f>IF(AG181="","",UPPER(TRIM(AG181)))</x:f>
      </x:c>
      <x:c r="AO181" s="24" t="str">
        <x:f>IF(A181="","",IF(COUNTIFS(ALTERNATIVES!$B$6:$B$205,A181,ALTERNATIVES!$C$6:$C$205,"DIRECT",ALTERNATIVES!$H$6:$H$205,"VALID")&gt;0,1,0))</x:f>
      </x:c>
      <x:c r="AP181" s="24" t="str">
        <x:f>IF(A181="","",IF(COUNTIFS(ALTERNATIVES!$B$6:$B$205,A181,ALTERNATIVES!$C$6:$C$205,"ADJACENT",ALTERNATIVES!$H$6:$H$205,"VALID")&gt;0,1,0))</x:f>
      </x:c>
      <x:c r="AQ181" s="24" t="str">
        <x:f>IF(A181="","",IF(COUNTIFS(ALTERNATIVES!$B$6:$B$205,A181,ALTERNATIVES!$C$6:$C$205,"SUBSTITUTE / SERVICE",ALTERNATIVES!$H$6:$H$205,"VALID")&gt;0,1,0))</x:f>
      </x:c>
      <x:c r="AR181" s="24" t="str">
        <x:f>IF(A181="","",IF(COUNTIFS(ALTERNATIVES!$B$6:$B$205,A181,ALTERNATIVES!$C$6:$C$205,"INTERNAL BUILD",ALTERNATIVES!$H$6:$H$205,"VALID")&gt;0,1,0))</x:f>
      </x:c>
      <x:c r="AS181" s="24" t="str">
        <x:f>IF(A181="","",IF(COUNTIFS(ALTERNATIVES!$B$6:$B$205,A181,ALTERNATIVES!$C$6:$C$205,"STATUS QUO",ALTERNATIVES!$H$6:$H$205,"VALID")&gt;0,1,0))</x:f>
      </x:c>
      <x:c r="AT181" s="24" t="str">
        <x:f>IF(A181="","",IF(R181&gt;=2,"VALID","INVALID - ALTERNATIVE DIVERSITY"))</x:f>
      </x:c>
    </x:row>
    <x:row r="182">
      <x:c r="A182" s="18"/>
      <x:c r="B182" s="18"/>
      <x:c r="C182" s="32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24" t="str">
        <x:f>IF(A182="","",IF(COUNTIF($A$6:$A$205,A182)=1,"VALID","INVALID - DUPLICATE DECISION ID"))</x:f>
      </x:c>
      <x:c r="O182" s="24" t="str">
        <x:f>IF(A182="","",IF(AND(B182&lt;&gt;"",C182&lt;&gt;"",D182&lt;&gt;"",E182&lt;&gt;"",F182&lt;&gt;"",G182&lt;&gt;"",H182&lt;&gt;"",K182&lt;&gt;"",L182&lt;&gt;"",M182&lt;&gt;"",Z182&lt;&gt;"",AC182&lt;&gt;"",AD182&lt;&gt;"",AE182&lt;&gt;""),"VALID","INVALID - REQUIRED FIELD"))</x:f>
      </x:c>
      <x:c r="P182" s="24" t="str">
        <x:f>IF(A182="","",IF(AND(OR(EXACT(I182,"CURRENT ATTRIBUTABLE OBSERVED"),EXACT(I182,"CURRENT ATTRIBUTABLE MIXED"),EXACT(I182,"CUSTOM")),IF(EXACT(I182,"CUSTOM"),W182&lt;&gt;"",TRUE)),"VALID","INVALID - EVIDENCE TOKEN / CUSTOM RULE"))</x:f>
      </x:c>
      <x:c r="Q182" s="24" t="str">
        <x:f>IF(A182="","",IF(OR(EXACT(J182,"YES"),EXACT(J182,"UNCLEAR"),EXACT(J182,"NO")),"VALID","INVALID - ACTION TOKEN"))</x:f>
      </x:c>
      <x:c r="R182" s="24" t="str">
        <x:f>IF(A182="","",SUM(AO182:AS182))</x:f>
      </x:c>
      <x:c r="S182" s="24" t="str">
        <x:f>IF(A182="","",COUNTIFS(CRITERIA!$B$6:$B$205,A182,CRITERIA!$G$6:$G$205,"YES",CRITERIA!$L$6:$L$205,"VALID"))</x:f>
      </x:c>
      <x:c r="T182" s="24" t="str">
        <x:f>IF(A182="","",IF(Q182&lt;&gt;"VALID","REPAIR CANVAS",IF(EXACT(J182,"NO"),"STOP - RESEARCH NOT JUSTIFIED",IF(OR(N182&lt;&gt;"VALID",O182&lt;&gt;"VALID",P182&lt;&gt;"VALID",Y182&lt;&gt;"VALID",AH182&lt;&gt;"VALID",AT182&lt;&gt;"VALID",EXACT(J182,"UNCLEAR"),X182&lt;&gt;"YES"),"REPAIR CANVAS","READY TO RESEARCH"))))</x:f>
      </x:c>
      <x:c r="U182" s="24" t="str">
        <x:f>IF(A182="","",IF(T182="READY TO RESEARCH","Freeze this Decision Contract, then conduct the Evidence Audit.",IF(T182="STOP - RESEARCH NOT JUSTIFIED","State the real purpose of the work or reopen the decision before competitor research.","Repair the named controls before collecting competitor evidence.")))</x:f>
      </x:c>
      <x:c r="V182" s="24" t="str">
        <x:f>IF(A182="","",IF(T182="READY TO RESEARCH","Decision ID "&amp;A182&amp;". By "&amp;TEXT(C182,"yyyy-mm-dd")&amp;", "&amp;B182&amp;" will decide whether to "&amp;D182&amp;" for "&amp;E182&amp;", within "&amp;F182&amp;" and "&amp;G182&amp;". Permitted alternative universe: "&amp;AA182&amp;". Explicit exclusions: "&amp;H182&amp;". Material criteria: "&amp;AB182&amp;". Hard constraints: "&amp;Z182&amp;". Evidence threshold: "&amp;I182&amp;IF(EXACT(I182,"CUSTOM")," - "&amp;W182,"")&amp;". Evidence may change: "&amp;K182&amp;". Reopen if "&amp;L182&amp;".","NOT READY - complete or repair the governed canvas before handoff."))</x:f>
      </x:c>
      <x:c r="W182" s="18"/>
      <x:c r="X182" s="18"/>
      <x:c r="Y182" s="24" t="str">
        <x:f>IF(A182="","",IF(OR(EXACT(X182,"YES"),EXACT(X182,"NO")),"VALID","INVALID - QUALITY TOKEN"))</x:f>
      </x:c>
      <x:c r="Z182" s="18"/>
      <x:c r="AA182" s="18" t="str">
        <x:f>IF(A182="","",IF(AT182&lt;&gt;"VALID","NOT READY - ALTERNATIVES",IF(AO182=1,"DIRECT","")&amp;IF(AP182=1,IF(AO182=1,"; ","")&amp;"ADJACENT","")&amp;IF(AQ182=1,IF(SUM(AO182:AP182)&gt;0,"; ","")&amp;"SUBSTITUTE / SERVICE","")&amp;IF(AR182=1,IF(SUM(AO182:AQ182)&gt;0,"; ","")&amp;"INTERNAL BUILD","")&amp;IF(AS182=1,IF(SUM(AO182:AR182)&gt;0,"; ","")&amp;"STATUS QUO","")))</x:f>
      </x:c>
      <x:c r="AB182" s="18" t="str">
        <x:f>IF(A182="","",IF(AH182&lt;&gt;"VALID","NOT READY - CRITERIA",AC182&amp;"; "&amp;AD182&amp;"; "&amp;AE182&amp;IF(AF182&lt;&gt;"","; "&amp;AF182,"")&amp;IF(AG182&lt;&gt;"","; "&amp;AG182,"")))</x:f>
      </x:c>
      <x:c r="AC182" s="18"/>
      <x:c r="AD182" s="18"/>
      <x:c r="AE182" s="18"/>
      <x:c r="AF182" s="18"/>
      <x:c r="AG182" s="18"/>
      <x:c r="AH182" s="24" t="str">
        <x:f>IF(A182="","",IF(AND(AI182&gt;=3,AI182&lt;=5,AJ182&lt;&gt;"",AK182&lt;&gt;"",AL182&lt;&gt;"",S182=AI182,COUNTIF($AJ182:$AN182,AJ182)=1,COUNTIF($AJ182:$AN182,AK182)=1,COUNTIF($AJ182:$AN182,AL182)=1,IF(AM182="",TRUE,COUNTIF($AJ182:$AN182,AM182)=1),IF(AN182="",TRUE,COUNTIF($AJ182:$AN182,AN182)=1),COUNTIFS(CRITERIA!$B$6:$B$205,A182,CRITERIA!$M$6:$M$205,AJ182,CRITERIA!$G$6:$G$205,"YES",CRITERIA!$L$6:$L$205,"VALID")=1,COUNTIFS(CRITERIA!$B$6:$B$205,A182,CRITERIA!$M$6:$M$205,AK182,CRITERIA!$G$6:$G$205,"YES",CRITERIA!$L$6:$L$205,"VALID")=1,COUNTIFS(CRITERIA!$B$6:$B$205,A182,CRITERIA!$M$6:$M$205,AL182,CRITERIA!$G$6:$G$205,"YES",CRITERIA!$L$6:$L$205,"VALID")=1,IF(AM182="",TRUE,COUNTIFS(CRITERIA!$B$6:$B$205,A182,CRITERIA!$M$6:$M$205,AM182,CRITERIA!$G$6:$G$205,"YES",CRITERIA!$L$6:$L$205,"VALID")=1),IF(AN182="",TRUE,COUNTIFS(CRITERIA!$B$6:$B$205,A182,CRITERIA!$M$6:$M$205,AN182,CRITERIA!$G$6:$G$205,"YES",CRITERIA!$L$6:$L$205,"VALID")=1)),"VALID","INVALID - CRITERIA PARITY"))</x:f>
      </x:c>
      <x:c r="AI182" s="24" t="n">
        <x:f>IF(AC182&lt;&gt;"",1,0)+IF(AD182&lt;&gt;"",1,0)+IF(AE182&lt;&gt;"",1,0)+IF(AF182&lt;&gt;"",1,0)+IF(AG182&lt;&gt;"",1,0)</x:f>
        <x:v>0</x:v>
      </x:c>
      <x:c r="AJ182" s="24" t="str">
        <x:f>IF(AC182="","",UPPER(TRIM(AC182)))</x:f>
      </x:c>
      <x:c r="AK182" s="24" t="str">
        <x:f>IF(AD182="","",UPPER(TRIM(AD182)))</x:f>
      </x:c>
      <x:c r="AL182" s="24" t="str">
        <x:f>IF(AE182="","",UPPER(TRIM(AE182)))</x:f>
      </x:c>
      <x:c r="AM182" s="24" t="str">
        <x:f>IF(AF182="","",UPPER(TRIM(AF182)))</x:f>
      </x:c>
      <x:c r="AN182" s="24" t="str">
        <x:f>IF(AG182="","",UPPER(TRIM(AG182)))</x:f>
      </x:c>
      <x:c r="AO182" s="24" t="str">
        <x:f>IF(A182="","",IF(COUNTIFS(ALTERNATIVES!$B$6:$B$205,A182,ALTERNATIVES!$C$6:$C$205,"DIRECT",ALTERNATIVES!$H$6:$H$205,"VALID")&gt;0,1,0))</x:f>
      </x:c>
      <x:c r="AP182" s="24" t="str">
        <x:f>IF(A182="","",IF(COUNTIFS(ALTERNATIVES!$B$6:$B$205,A182,ALTERNATIVES!$C$6:$C$205,"ADJACENT",ALTERNATIVES!$H$6:$H$205,"VALID")&gt;0,1,0))</x:f>
      </x:c>
      <x:c r="AQ182" s="24" t="str">
        <x:f>IF(A182="","",IF(COUNTIFS(ALTERNATIVES!$B$6:$B$205,A182,ALTERNATIVES!$C$6:$C$205,"SUBSTITUTE / SERVICE",ALTERNATIVES!$H$6:$H$205,"VALID")&gt;0,1,0))</x:f>
      </x:c>
      <x:c r="AR182" s="24" t="str">
        <x:f>IF(A182="","",IF(COUNTIFS(ALTERNATIVES!$B$6:$B$205,A182,ALTERNATIVES!$C$6:$C$205,"INTERNAL BUILD",ALTERNATIVES!$H$6:$H$205,"VALID")&gt;0,1,0))</x:f>
      </x:c>
      <x:c r="AS182" s="24" t="str">
        <x:f>IF(A182="","",IF(COUNTIFS(ALTERNATIVES!$B$6:$B$205,A182,ALTERNATIVES!$C$6:$C$205,"STATUS QUO",ALTERNATIVES!$H$6:$H$205,"VALID")&gt;0,1,0))</x:f>
      </x:c>
      <x:c r="AT182" s="24" t="str">
        <x:f>IF(A182="","",IF(R182&gt;=2,"VALID","INVALID - ALTERNATIVE DIVERSITY"))</x:f>
      </x:c>
    </x:row>
    <x:row r="183">
      <x:c r="A183" s="18"/>
      <x:c r="B183" s="18"/>
      <x:c r="C183" s="32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24" t="str">
        <x:f>IF(A183="","",IF(COUNTIF($A$6:$A$205,A183)=1,"VALID","INVALID - DUPLICATE DECISION ID"))</x:f>
      </x:c>
      <x:c r="O183" s="24" t="str">
        <x:f>IF(A183="","",IF(AND(B183&lt;&gt;"",C183&lt;&gt;"",D183&lt;&gt;"",E183&lt;&gt;"",F183&lt;&gt;"",G183&lt;&gt;"",H183&lt;&gt;"",K183&lt;&gt;"",L183&lt;&gt;"",M183&lt;&gt;"",Z183&lt;&gt;"",AC183&lt;&gt;"",AD183&lt;&gt;"",AE183&lt;&gt;""),"VALID","INVALID - REQUIRED FIELD"))</x:f>
      </x:c>
      <x:c r="P183" s="24" t="str">
        <x:f>IF(A183="","",IF(AND(OR(EXACT(I183,"CURRENT ATTRIBUTABLE OBSERVED"),EXACT(I183,"CURRENT ATTRIBUTABLE MIXED"),EXACT(I183,"CUSTOM")),IF(EXACT(I183,"CUSTOM"),W183&lt;&gt;"",TRUE)),"VALID","INVALID - EVIDENCE TOKEN / CUSTOM RULE"))</x:f>
      </x:c>
      <x:c r="Q183" s="24" t="str">
        <x:f>IF(A183="","",IF(OR(EXACT(J183,"YES"),EXACT(J183,"UNCLEAR"),EXACT(J183,"NO")),"VALID","INVALID - ACTION TOKEN"))</x:f>
      </x:c>
      <x:c r="R183" s="24" t="str">
        <x:f>IF(A183="","",SUM(AO183:AS183))</x:f>
      </x:c>
      <x:c r="S183" s="24" t="str">
        <x:f>IF(A183="","",COUNTIFS(CRITERIA!$B$6:$B$205,A183,CRITERIA!$G$6:$G$205,"YES",CRITERIA!$L$6:$L$205,"VALID"))</x:f>
      </x:c>
      <x:c r="T183" s="24" t="str">
        <x:f>IF(A183="","",IF(Q183&lt;&gt;"VALID","REPAIR CANVAS",IF(EXACT(J183,"NO"),"STOP - RESEARCH NOT JUSTIFIED",IF(OR(N183&lt;&gt;"VALID",O183&lt;&gt;"VALID",P183&lt;&gt;"VALID",Y183&lt;&gt;"VALID",AH183&lt;&gt;"VALID",AT183&lt;&gt;"VALID",EXACT(J183,"UNCLEAR"),X183&lt;&gt;"YES"),"REPAIR CANVAS","READY TO RESEARCH"))))</x:f>
      </x:c>
      <x:c r="U183" s="24" t="str">
        <x:f>IF(A183="","",IF(T183="READY TO RESEARCH","Freeze this Decision Contract, then conduct the Evidence Audit.",IF(T183="STOP - RESEARCH NOT JUSTIFIED","State the real purpose of the work or reopen the decision before competitor research.","Repair the named controls before collecting competitor evidence.")))</x:f>
      </x:c>
      <x:c r="V183" s="24" t="str">
        <x:f>IF(A183="","",IF(T183="READY TO RESEARCH","Decision ID "&amp;A183&amp;". By "&amp;TEXT(C183,"yyyy-mm-dd")&amp;", "&amp;B183&amp;" will decide whether to "&amp;D183&amp;" for "&amp;E183&amp;", within "&amp;F183&amp;" and "&amp;G183&amp;". Permitted alternative universe: "&amp;AA183&amp;". Explicit exclusions: "&amp;H183&amp;". Material criteria: "&amp;AB183&amp;". Hard constraints: "&amp;Z183&amp;". Evidence threshold: "&amp;I183&amp;IF(EXACT(I183,"CUSTOM")," - "&amp;W183,"")&amp;". Evidence may change: "&amp;K183&amp;". Reopen if "&amp;L183&amp;".","NOT READY - complete or repair the governed canvas before handoff."))</x:f>
      </x:c>
      <x:c r="W183" s="18"/>
      <x:c r="X183" s="18"/>
      <x:c r="Y183" s="24" t="str">
        <x:f>IF(A183="","",IF(OR(EXACT(X183,"YES"),EXACT(X183,"NO")),"VALID","INVALID - QUALITY TOKEN"))</x:f>
      </x:c>
      <x:c r="Z183" s="18"/>
      <x:c r="AA183" s="18" t="str">
        <x:f>IF(A183="","",IF(AT183&lt;&gt;"VALID","NOT READY - ALTERNATIVES",IF(AO183=1,"DIRECT","")&amp;IF(AP183=1,IF(AO183=1,"; ","")&amp;"ADJACENT","")&amp;IF(AQ183=1,IF(SUM(AO183:AP183)&gt;0,"; ","")&amp;"SUBSTITUTE / SERVICE","")&amp;IF(AR183=1,IF(SUM(AO183:AQ183)&gt;0,"; ","")&amp;"INTERNAL BUILD","")&amp;IF(AS183=1,IF(SUM(AO183:AR183)&gt;0,"; ","")&amp;"STATUS QUO","")))</x:f>
      </x:c>
      <x:c r="AB183" s="18" t="str">
        <x:f>IF(A183="","",IF(AH183&lt;&gt;"VALID","NOT READY - CRITERIA",AC183&amp;"; "&amp;AD183&amp;"; "&amp;AE183&amp;IF(AF183&lt;&gt;"","; "&amp;AF183,"")&amp;IF(AG183&lt;&gt;"","; "&amp;AG183,"")))</x:f>
      </x:c>
      <x:c r="AC183" s="18"/>
      <x:c r="AD183" s="18"/>
      <x:c r="AE183" s="18"/>
      <x:c r="AF183" s="18"/>
      <x:c r="AG183" s="18"/>
      <x:c r="AH183" s="24" t="str">
        <x:f>IF(A183="","",IF(AND(AI183&gt;=3,AI183&lt;=5,AJ183&lt;&gt;"",AK183&lt;&gt;"",AL183&lt;&gt;"",S183=AI183,COUNTIF($AJ183:$AN183,AJ183)=1,COUNTIF($AJ183:$AN183,AK183)=1,COUNTIF($AJ183:$AN183,AL183)=1,IF(AM183="",TRUE,COUNTIF($AJ183:$AN183,AM183)=1),IF(AN183="",TRUE,COUNTIF($AJ183:$AN183,AN183)=1),COUNTIFS(CRITERIA!$B$6:$B$205,A183,CRITERIA!$M$6:$M$205,AJ183,CRITERIA!$G$6:$G$205,"YES",CRITERIA!$L$6:$L$205,"VALID")=1,COUNTIFS(CRITERIA!$B$6:$B$205,A183,CRITERIA!$M$6:$M$205,AK183,CRITERIA!$G$6:$G$205,"YES",CRITERIA!$L$6:$L$205,"VALID")=1,COUNTIFS(CRITERIA!$B$6:$B$205,A183,CRITERIA!$M$6:$M$205,AL183,CRITERIA!$G$6:$G$205,"YES",CRITERIA!$L$6:$L$205,"VALID")=1,IF(AM183="",TRUE,COUNTIFS(CRITERIA!$B$6:$B$205,A183,CRITERIA!$M$6:$M$205,AM183,CRITERIA!$G$6:$G$205,"YES",CRITERIA!$L$6:$L$205,"VALID")=1),IF(AN183="",TRUE,COUNTIFS(CRITERIA!$B$6:$B$205,A183,CRITERIA!$M$6:$M$205,AN183,CRITERIA!$G$6:$G$205,"YES",CRITERIA!$L$6:$L$205,"VALID")=1)),"VALID","INVALID - CRITERIA PARITY"))</x:f>
      </x:c>
      <x:c r="AI183" s="24" t="n">
        <x:f>IF(AC183&lt;&gt;"",1,0)+IF(AD183&lt;&gt;"",1,0)+IF(AE183&lt;&gt;"",1,0)+IF(AF183&lt;&gt;"",1,0)+IF(AG183&lt;&gt;"",1,0)</x:f>
        <x:v>0</x:v>
      </x:c>
      <x:c r="AJ183" s="24" t="str">
        <x:f>IF(AC183="","",UPPER(TRIM(AC183)))</x:f>
      </x:c>
      <x:c r="AK183" s="24" t="str">
        <x:f>IF(AD183="","",UPPER(TRIM(AD183)))</x:f>
      </x:c>
      <x:c r="AL183" s="24" t="str">
        <x:f>IF(AE183="","",UPPER(TRIM(AE183)))</x:f>
      </x:c>
      <x:c r="AM183" s="24" t="str">
        <x:f>IF(AF183="","",UPPER(TRIM(AF183)))</x:f>
      </x:c>
      <x:c r="AN183" s="24" t="str">
        <x:f>IF(AG183="","",UPPER(TRIM(AG183)))</x:f>
      </x:c>
      <x:c r="AO183" s="24" t="str">
        <x:f>IF(A183="","",IF(COUNTIFS(ALTERNATIVES!$B$6:$B$205,A183,ALTERNATIVES!$C$6:$C$205,"DIRECT",ALTERNATIVES!$H$6:$H$205,"VALID")&gt;0,1,0))</x:f>
      </x:c>
      <x:c r="AP183" s="24" t="str">
        <x:f>IF(A183="","",IF(COUNTIFS(ALTERNATIVES!$B$6:$B$205,A183,ALTERNATIVES!$C$6:$C$205,"ADJACENT",ALTERNATIVES!$H$6:$H$205,"VALID")&gt;0,1,0))</x:f>
      </x:c>
      <x:c r="AQ183" s="24" t="str">
        <x:f>IF(A183="","",IF(COUNTIFS(ALTERNATIVES!$B$6:$B$205,A183,ALTERNATIVES!$C$6:$C$205,"SUBSTITUTE / SERVICE",ALTERNATIVES!$H$6:$H$205,"VALID")&gt;0,1,0))</x:f>
      </x:c>
      <x:c r="AR183" s="24" t="str">
        <x:f>IF(A183="","",IF(COUNTIFS(ALTERNATIVES!$B$6:$B$205,A183,ALTERNATIVES!$C$6:$C$205,"INTERNAL BUILD",ALTERNATIVES!$H$6:$H$205,"VALID")&gt;0,1,0))</x:f>
      </x:c>
      <x:c r="AS183" s="24" t="str">
        <x:f>IF(A183="","",IF(COUNTIFS(ALTERNATIVES!$B$6:$B$205,A183,ALTERNATIVES!$C$6:$C$205,"STATUS QUO",ALTERNATIVES!$H$6:$H$205,"VALID")&gt;0,1,0))</x:f>
      </x:c>
      <x:c r="AT183" s="24" t="str">
        <x:f>IF(A183="","",IF(R183&gt;=2,"VALID","INVALID - ALTERNATIVE DIVERSITY"))</x:f>
      </x:c>
    </x:row>
    <x:row r="184">
      <x:c r="A184" s="18"/>
      <x:c r="B184" s="18"/>
      <x:c r="C184" s="32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24" t="str">
        <x:f>IF(A184="","",IF(COUNTIF($A$6:$A$205,A184)=1,"VALID","INVALID - DUPLICATE DECISION ID"))</x:f>
      </x:c>
      <x:c r="O184" s="24" t="str">
        <x:f>IF(A184="","",IF(AND(B184&lt;&gt;"",C184&lt;&gt;"",D184&lt;&gt;"",E184&lt;&gt;"",F184&lt;&gt;"",G184&lt;&gt;"",H184&lt;&gt;"",K184&lt;&gt;"",L184&lt;&gt;"",M184&lt;&gt;"",Z184&lt;&gt;"",AC184&lt;&gt;"",AD184&lt;&gt;"",AE184&lt;&gt;""),"VALID","INVALID - REQUIRED FIELD"))</x:f>
      </x:c>
      <x:c r="P184" s="24" t="str">
        <x:f>IF(A184="","",IF(AND(OR(EXACT(I184,"CURRENT ATTRIBUTABLE OBSERVED"),EXACT(I184,"CURRENT ATTRIBUTABLE MIXED"),EXACT(I184,"CUSTOM")),IF(EXACT(I184,"CUSTOM"),W184&lt;&gt;"",TRUE)),"VALID","INVALID - EVIDENCE TOKEN / CUSTOM RULE"))</x:f>
      </x:c>
      <x:c r="Q184" s="24" t="str">
        <x:f>IF(A184="","",IF(OR(EXACT(J184,"YES"),EXACT(J184,"UNCLEAR"),EXACT(J184,"NO")),"VALID","INVALID - ACTION TOKEN"))</x:f>
      </x:c>
      <x:c r="R184" s="24" t="str">
        <x:f>IF(A184="","",SUM(AO184:AS184))</x:f>
      </x:c>
      <x:c r="S184" s="24" t="str">
        <x:f>IF(A184="","",COUNTIFS(CRITERIA!$B$6:$B$205,A184,CRITERIA!$G$6:$G$205,"YES",CRITERIA!$L$6:$L$205,"VALID"))</x:f>
      </x:c>
      <x:c r="T184" s="24" t="str">
        <x:f>IF(A184="","",IF(Q184&lt;&gt;"VALID","REPAIR CANVAS",IF(EXACT(J184,"NO"),"STOP - RESEARCH NOT JUSTIFIED",IF(OR(N184&lt;&gt;"VALID",O184&lt;&gt;"VALID",P184&lt;&gt;"VALID",Y184&lt;&gt;"VALID",AH184&lt;&gt;"VALID",AT184&lt;&gt;"VALID",EXACT(J184,"UNCLEAR"),X184&lt;&gt;"YES"),"REPAIR CANVAS","READY TO RESEARCH"))))</x:f>
      </x:c>
      <x:c r="U184" s="24" t="str">
        <x:f>IF(A184="","",IF(T184="READY TO RESEARCH","Freeze this Decision Contract, then conduct the Evidence Audit.",IF(T184="STOP - RESEARCH NOT JUSTIFIED","State the real purpose of the work or reopen the decision before competitor research.","Repair the named controls before collecting competitor evidence.")))</x:f>
      </x:c>
      <x:c r="V184" s="24" t="str">
        <x:f>IF(A184="","",IF(T184="READY TO RESEARCH","Decision ID "&amp;A184&amp;". By "&amp;TEXT(C184,"yyyy-mm-dd")&amp;", "&amp;B184&amp;" will decide whether to "&amp;D184&amp;" for "&amp;E184&amp;", within "&amp;F184&amp;" and "&amp;G184&amp;". Permitted alternative universe: "&amp;AA184&amp;". Explicit exclusions: "&amp;H184&amp;". Material criteria: "&amp;AB184&amp;". Hard constraints: "&amp;Z184&amp;". Evidence threshold: "&amp;I184&amp;IF(EXACT(I184,"CUSTOM")," - "&amp;W184,"")&amp;". Evidence may change: "&amp;K184&amp;". Reopen if "&amp;L184&amp;".","NOT READY - complete or repair the governed canvas before handoff."))</x:f>
      </x:c>
      <x:c r="W184" s="18"/>
      <x:c r="X184" s="18"/>
      <x:c r="Y184" s="24" t="str">
        <x:f>IF(A184="","",IF(OR(EXACT(X184,"YES"),EXACT(X184,"NO")),"VALID","INVALID - QUALITY TOKEN"))</x:f>
      </x:c>
      <x:c r="Z184" s="18"/>
      <x:c r="AA184" s="18" t="str">
        <x:f>IF(A184="","",IF(AT184&lt;&gt;"VALID","NOT READY - ALTERNATIVES",IF(AO184=1,"DIRECT","")&amp;IF(AP184=1,IF(AO184=1,"; ","")&amp;"ADJACENT","")&amp;IF(AQ184=1,IF(SUM(AO184:AP184)&gt;0,"; ","")&amp;"SUBSTITUTE / SERVICE","")&amp;IF(AR184=1,IF(SUM(AO184:AQ184)&gt;0,"; ","")&amp;"INTERNAL BUILD","")&amp;IF(AS184=1,IF(SUM(AO184:AR184)&gt;0,"; ","")&amp;"STATUS QUO","")))</x:f>
      </x:c>
      <x:c r="AB184" s="18" t="str">
        <x:f>IF(A184="","",IF(AH184&lt;&gt;"VALID","NOT READY - CRITERIA",AC184&amp;"; "&amp;AD184&amp;"; "&amp;AE184&amp;IF(AF184&lt;&gt;"","; "&amp;AF184,"")&amp;IF(AG184&lt;&gt;"","; "&amp;AG184,"")))</x:f>
      </x:c>
      <x:c r="AC184" s="18"/>
      <x:c r="AD184" s="18"/>
      <x:c r="AE184" s="18"/>
      <x:c r="AF184" s="18"/>
      <x:c r="AG184" s="18"/>
      <x:c r="AH184" s="24" t="str">
        <x:f>IF(A184="","",IF(AND(AI184&gt;=3,AI184&lt;=5,AJ184&lt;&gt;"",AK184&lt;&gt;"",AL184&lt;&gt;"",S184=AI184,COUNTIF($AJ184:$AN184,AJ184)=1,COUNTIF($AJ184:$AN184,AK184)=1,COUNTIF($AJ184:$AN184,AL184)=1,IF(AM184="",TRUE,COUNTIF($AJ184:$AN184,AM184)=1),IF(AN184="",TRUE,COUNTIF($AJ184:$AN184,AN184)=1),COUNTIFS(CRITERIA!$B$6:$B$205,A184,CRITERIA!$M$6:$M$205,AJ184,CRITERIA!$G$6:$G$205,"YES",CRITERIA!$L$6:$L$205,"VALID")=1,COUNTIFS(CRITERIA!$B$6:$B$205,A184,CRITERIA!$M$6:$M$205,AK184,CRITERIA!$G$6:$G$205,"YES",CRITERIA!$L$6:$L$205,"VALID")=1,COUNTIFS(CRITERIA!$B$6:$B$205,A184,CRITERIA!$M$6:$M$205,AL184,CRITERIA!$G$6:$G$205,"YES",CRITERIA!$L$6:$L$205,"VALID")=1,IF(AM184="",TRUE,COUNTIFS(CRITERIA!$B$6:$B$205,A184,CRITERIA!$M$6:$M$205,AM184,CRITERIA!$G$6:$G$205,"YES",CRITERIA!$L$6:$L$205,"VALID")=1),IF(AN184="",TRUE,COUNTIFS(CRITERIA!$B$6:$B$205,A184,CRITERIA!$M$6:$M$205,AN184,CRITERIA!$G$6:$G$205,"YES",CRITERIA!$L$6:$L$205,"VALID")=1)),"VALID","INVALID - CRITERIA PARITY"))</x:f>
      </x:c>
      <x:c r="AI184" s="24" t="n">
        <x:f>IF(AC184&lt;&gt;"",1,0)+IF(AD184&lt;&gt;"",1,0)+IF(AE184&lt;&gt;"",1,0)+IF(AF184&lt;&gt;"",1,0)+IF(AG184&lt;&gt;"",1,0)</x:f>
        <x:v>0</x:v>
      </x:c>
      <x:c r="AJ184" s="24" t="str">
        <x:f>IF(AC184="","",UPPER(TRIM(AC184)))</x:f>
      </x:c>
      <x:c r="AK184" s="24" t="str">
        <x:f>IF(AD184="","",UPPER(TRIM(AD184)))</x:f>
      </x:c>
      <x:c r="AL184" s="24" t="str">
        <x:f>IF(AE184="","",UPPER(TRIM(AE184)))</x:f>
      </x:c>
      <x:c r="AM184" s="24" t="str">
        <x:f>IF(AF184="","",UPPER(TRIM(AF184)))</x:f>
      </x:c>
      <x:c r="AN184" s="24" t="str">
        <x:f>IF(AG184="","",UPPER(TRIM(AG184)))</x:f>
      </x:c>
      <x:c r="AO184" s="24" t="str">
        <x:f>IF(A184="","",IF(COUNTIFS(ALTERNATIVES!$B$6:$B$205,A184,ALTERNATIVES!$C$6:$C$205,"DIRECT",ALTERNATIVES!$H$6:$H$205,"VALID")&gt;0,1,0))</x:f>
      </x:c>
      <x:c r="AP184" s="24" t="str">
        <x:f>IF(A184="","",IF(COUNTIFS(ALTERNATIVES!$B$6:$B$205,A184,ALTERNATIVES!$C$6:$C$205,"ADJACENT",ALTERNATIVES!$H$6:$H$205,"VALID")&gt;0,1,0))</x:f>
      </x:c>
      <x:c r="AQ184" s="24" t="str">
        <x:f>IF(A184="","",IF(COUNTIFS(ALTERNATIVES!$B$6:$B$205,A184,ALTERNATIVES!$C$6:$C$205,"SUBSTITUTE / SERVICE",ALTERNATIVES!$H$6:$H$205,"VALID")&gt;0,1,0))</x:f>
      </x:c>
      <x:c r="AR184" s="24" t="str">
        <x:f>IF(A184="","",IF(COUNTIFS(ALTERNATIVES!$B$6:$B$205,A184,ALTERNATIVES!$C$6:$C$205,"INTERNAL BUILD",ALTERNATIVES!$H$6:$H$205,"VALID")&gt;0,1,0))</x:f>
      </x:c>
      <x:c r="AS184" s="24" t="str">
        <x:f>IF(A184="","",IF(COUNTIFS(ALTERNATIVES!$B$6:$B$205,A184,ALTERNATIVES!$C$6:$C$205,"STATUS QUO",ALTERNATIVES!$H$6:$H$205,"VALID")&gt;0,1,0))</x:f>
      </x:c>
      <x:c r="AT184" s="24" t="str">
        <x:f>IF(A184="","",IF(R184&gt;=2,"VALID","INVALID - ALTERNATIVE DIVERSITY"))</x:f>
      </x:c>
    </x:row>
    <x:row r="185">
      <x:c r="A185" s="18"/>
      <x:c r="B185" s="18"/>
      <x:c r="C185" s="32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24" t="str">
        <x:f>IF(A185="","",IF(COUNTIF($A$6:$A$205,A185)=1,"VALID","INVALID - DUPLICATE DECISION ID"))</x:f>
      </x:c>
      <x:c r="O185" s="24" t="str">
        <x:f>IF(A185="","",IF(AND(B185&lt;&gt;"",C185&lt;&gt;"",D185&lt;&gt;"",E185&lt;&gt;"",F185&lt;&gt;"",G185&lt;&gt;"",H185&lt;&gt;"",K185&lt;&gt;"",L185&lt;&gt;"",M185&lt;&gt;"",Z185&lt;&gt;"",AC185&lt;&gt;"",AD185&lt;&gt;"",AE185&lt;&gt;""),"VALID","INVALID - REQUIRED FIELD"))</x:f>
      </x:c>
      <x:c r="P185" s="24" t="str">
        <x:f>IF(A185="","",IF(AND(OR(EXACT(I185,"CURRENT ATTRIBUTABLE OBSERVED"),EXACT(I185,"CURRENT ATTRIBUTABLE MIXED"),EXACT(I185,"CUSTOM")),IF(EXACT(I185,"CUSTOM"),W185&lt;&gt;"",TRUE)),"VALID","INVALID - EVIDENCE TOKEN / CUSTOM RULE"))</x:f>
      </x:c>
      <x:c r="Q185" s="24" t="str">
        <x:f>IF(A185="","",IF(OR(EXACT(J185,"YES"),EXACT(J185,"UNCLEAR"),EXACT(J185,"NO")),"VALID","INVALID - ACTION TOKEN"))</x:f>
      </x:c>
      <x:c r="R185" s="24" t="str">
        <x:f>IF(A185="","",SUM(AO185:AS185))</x:f>
      </x:c>
      <x:c r="S185" s="24" t="str">
        <x:f>IF(A185="","",COUNTIFS(CRITERIA!$B$6:$B$205,A185,CRITERIA!$G$6:$G$205,"YES",CRITERIA!$L$6:$L$205,"VALID"))</x:f>
      </x:c>
      <x:c r="T185" s="24" t="str">
        <x:f>IF(A185="","",IF(Q185&lt;&gt;"VALID","REPAIR CANVAS",IF(EXACT(J185,"NO"),"STOP - RESEARCH NOT JUSTIFIED",IF(OR(N185&lt;&gt;"VALID",O185&lt;&gt;"VALID",P185&lt;&gt;"VALID",Y185&lt;&gt;"VALID",AH185&lt;&gt;"VALID",AT185&lt;&gt;"VALID",EXACT(J185,"UNCLEAR"),X185&lt;&gt;"YES"),"REPAIR CANVAS","READY TO RESEARCH"))))</x:f>
      </x:c>
      <x:c r="U185" s="24" t="str">
        <x:f>IF(A185="","",IF(T185="READY TO RESEARCH","Freeze this Decision Contract, then conduct the Evidence Audit.",IF(T185="STOP - RESEARCH NOT JUSTIFIED","State the real purpose of the work or reopen the decision before competitor research.","Repair the named controls before collecting competitor evidence.")))</x:f>
      </x:c>
      <x:c r="V185" s="24" t="str">
        <x:f>IF(A185="","",IF(T185="READY TO RESEARCH","Decision ID "&amp;A185&amp;". By "&amp;TEXT(C185,"yyyy-mm-dd")&amp;", "&amp;B185&amp;" will decide whether to "&amp;D185&amp;" for "&amp;E185&amp;", within "&amp;F185&amp;" and "&amp;G185&amp;". Permitted alternative universe: "&amp;AA185&amp;". Explicit exclusions: "&amp;H185&amp;". Material criteria: "&amp;AB185&amp;". Hard constraints: "&amp;Z185&amp;". Evidence threshold: "&amp;I185&amp;IF(EXACT(I185,"CUSTOM")," - "&amp;W185,"")&amp;". Evidence may change: "&amp;K185&amp;". Reopen if "&amp;L185&amp;".","NOT READY - complete or repair the governed canvas before handoff."))</x:f>
      </x:c>
      <x:c r="W185" s="18"/>
      <x:c r="X185" s="18"/>
      <x:c r="Y185" s="24" t="str">
        <x:f>IF(A185="","",IF(OR(EXACT(X185,"YES"),EXACT(X185,"NO")),"VALID","INVALID - QUALITY TOKEN"))</x:f>
      </x:c>
      <x:c r="Z185" s="18"/>
      <x:c r="AA185" s="18" t="str">
        <x:f>IF(A185="","",IF(AT185&lt;&gt;"VALID","NOT READY - ALTERNATIVES",IF(AO185=1,"DIRECT","")&amp;IF(AP185=1,IF(AO185=1,"; ","")&amp;"ADJACENT","")&amp;IF(AQ185=1,IF(SUM(AO185:AP185)&gt;0,"; ","")&amp;"SUBSTITUTE / SERVICE","")&amp;IF(AR185=1,IF(SUM(AO185:AQ185)&gt;0,"; ","")&amp;"INTERNAL BUILD","")&amp;IF(AS185=1,IF(SUM(AO185:AR185)&gt;0,"; ","")&amp;"STATUS QUO","")))</x:f>
      </x:c>
      <x:c r="AB185" s="18" t="str">
        <x:f>IF(A185="","",IF(AH185&lt;&gt;"VALID","NOT READY - CRITERIA",AC185&amp;"; "&amp;AD185&amp;"; "&amp;AE185&amp;IF(AF185&lt;&gt;"","; "&amp;AF185,"")&amp;IF(AG185&lt;&gt;"","; "&amp;AG185,"")))</x:f>
      </x:c>
      <x:c r="AC185" s="18"/>
      <x:c r="AD185" s="18"/>
      <x:c r="AE185" s="18"/>
      <x:c r="AF185" s="18"/>
      <x:c r="AG185" s="18"/>
      <x:c r="AH185" s="24" t="str">
        <x:f>IF(A185="","",IF(AND(AI185&gt;=3,AI185&lt;=5,AJ185&lt;&gt;"",AK185&lt;&gt;"",AL185&lt;&gt;"",S185=AI185,COUNTIF($AJ185:$AN185,AJ185)=1,COUNTIF($AJ185:$AN185,AK185)=1,COUNTIF($AJ185:$AN185,AL185)=1,IF(AM185="",TRUE,COUNTIF($AJ185:$AN185,AM185)=1),IF(AN185="",TRUE,COUNTIF($AJ185:$AN185,AN185)=1),COUNTIFS(CRITERIA!$B$6:$B$205,A185,CRITERIA!$M$6:$M$205,AJ185,CRITERIA!$G$6:$G$205,"YES",CRITERIA!$L$6:$L$205,"VALID")=1,COUNTIFS(CRITERIA!$B$6:$B$205,A185,CRITERIA!$M$6:$M$205,AK185,CRITERIA!$G$6:$G$205,"YES",CRITERIA!$L$6:$L$205,"VALID")=1,COUNTIFS(CRITERIA!$B$6:$B$205,A185,CRITERIA!$M$6:$M$205,AL185,CRITERIA!$G$6:$G$205,"YES",CRITERIA!$L$6:$L$205,"VALID")=1,IF(AM185="",TRUE,COUNTIFS(CRITERIA!$B$6:$B$205,A185,CRITERIA!$M$6:$M$205,AM185,CRITERIA!$G$6:$G$205,"YES",CRITERIA!$L$6:$L$205,"VALID")=1),IF(AN185="",TRUE,COUNTIFS(CRITERIA!$B$6:$B$205,A185,CRITERIA!$M$6:$M$205,AN185,CRITERIA!$G$6:$G$205,"YES",CRITERIA!$L$6:$L$205,"VALID")=1)),"VALID","INVALID - CRITERIA PARITY"))</x:f>
      </x:c>
      <x:c r="AI185" s="24" t="n">
        <x:f>IF(AC185&lt;&gt;"",1,0)+IF(AD185&lt;&gt;"",1,0)+IF(AE185&lt;&gt;"",1,0)+IF(AF185&lt;&gt;"",1,0)+IF(AG185&lt;&gt;"",1,0)</x:f>
        <x:v>0</x:v>
      </x:c>
      <x:c r="AJ185" s="24" t="str">
        <x:f>IF(AC185="","",UPPER(TRIM(AC185)))</x:f>
      </x:c>
      <x:c r="AK185" s="24" t="str">
        <x:f>IF(AD185="","",UPPER(TRIM(AD185)))</x:f>
      </x:c>
      <x:c r="AL185" s="24" t="str">
        <x:f>IF(AE185="","",UPPER(TRIM(AE185)))</x:f>
      </x:c>
      <x:c r="AM185" s="24" t="str">
        <x:f>IF(AF185="","",UPPER(TRIM(AF185)))</x:f>
      </x:c>
      <x:c r="AN185" s="24" t="str">
        <x:f>IF(AG185="","",UPPER(TRIM(AG185)))</x:f>
      </x:c>
      <x:c r="AO185" s="24" t="str">
        <x:f>IF(A185="","",IF(COUNTIFS(ALTERNATIVES!$B$6:$B$205,A185,ALTERNATIVES!$C$6:$C$205,"DIRECT",ALTERNATIVES!$H$6:$H$205,"VALID")&gt;0,1,0))</x:f>
      </x:c>
      <x:c r="AP185" s="24" t="str">
        <x:f>IF(A185="","",IF(COUNTIFS(ALTERNATIVES!$B$6:$B$205,A185,ALTERNATIVES!$C$6:$C$205,"ADJACENT",ALTERNATIVES!$H$6:$H$205,"VALID")&gt;0,1,0))</x:f>
      </x:c>
      <x:c r="AQ185" s="24" t="str">
        <x:f>IF(A185="","",IF(COUNTIFS(ALTERNATIVES!$B$6:$B$205,A185,ALTERNATIVES!$C$6:$C$205,"SUBSTITUTE / SERVICE",ALTERNATIVES!$H$6:$H$205,"VALID")&gt;0,1,0))</x:f>
      </x:c>
      <x:c r="AR185" s="24" t="str">
        <x:f>IF(A185="","",IF(COUNTIFS(ALTERNATIVES!$B$6:$B$205,A185,ALTERNATIVES!$C$6:$C$205,"INTERNAL BUILD",ALTERNATIVES!$H$6:$H$205,"VALID")&gt;0,1,0))</x:f>
      </x:c>
      <x:c r="AS185" s="24" t="str">
        <x:f>IF(A185="","",IF(COUNTIFS(ALTERNATIVES!$B$6:$B$205,A185,ALTERNATIVES!$C$6:$C$205,"STATUS QUO",ALTERNATIVES!$H$6:$H$205,"VALID")&gt;0,1,0))</x:f>
      </x:c>
      <x:c r="AT185" s="24" t="str">
        <x:f>IF(A185="","",IF(R185&gt;=2,"VALID","INVALID - ALTERNATIVE DIVERSITY"))</x:f>
      </x:c>
    </x:row>
    <x:row r="186">
      <x:c r="A186" s="18"/>
      <x:c r="B186" s="18"/>
      <x:c r="C186" s="32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24" t="str">
        <x:f>IF(A186="","",IF(COUNTIF($A$6:$A$205,A186)=1,"VALID","INVALID - DUPLICATE DECISION ID"))</x:f>
      </x:c>
      <x:c r="O186" s="24" t="str">
        <x:f>IF(A186="","",IF(AND(B186&lt;&gt;"",C186&lt;&gt;"",D186&lt;&gt;"",E186&lt;&gt;"",F186&lt;&gt;"",G186&lt;&gt;"",H186&lt;&gt;"",K186&lt;&gt;"",L186&lt;&gt;"",M186&lt;&gt;"",Z186&lt;&gt;"",AC186&lt;&gt;"",AD186&lt;&gt;"",AE186&lt;&gt;""),"VALID","INVALID - REQUIRED FIELD"))</x:f>
      </x:c>
      <x:c r="P186" s="24" t="str">
        <x:f>IF(A186="","",IF(AND(OR(EXACT(I186,"CURRENT ATTRIBUTABLE OBSERVED"),EXACT(I186,"CURRENT ATTRIBUTABLE MIXED"),EXACT(I186,"CUSTOM")),IF(EXACT(I186,"CUSTOM"),W186&lt;&gt;"",TRUE)),"VALID","INVALID - EVIDENCE TOKEN / CUSTOM RULE"))</x:f>
      </x:c>
      <x:c r="Q186" s="24" t="str">
        <x:f>IF(A186="","",IF(OR(EXACT(J186,"YES"),EXACT(J186,"UNCLEAR"),EXACT(J186,"NO")),"VALID","INVALID - ACTION TOKEN"))</x:f>
      </x:c>
      <x:c r="R186" s="24" t="str">
        <x:f>IF(A186="","",SUM(AO186:AS186))</x:f>
      </x:c>
      <x:c r="S186" s="24" t="str">
        <x:f>IF(A186="","",COUNTIFS(CRITERIA!$B$6:$B$205,A186,CRITERIA!$G$6:$G$205,"YES",CRITERIA!$L$6:$L$205,"VALID"))</x:f>
      </x:c>
      <x:c r="T186" s="24" t="str">
        <x:f>IF(A186="","",IF(Q186&lt;&gt;"VALID","REPAIR CANVAS",IF(EXACT(J186,"NO"),"STOP - RESEARCH NOT JUSTIFIED",IF(OR(N186&lt;&gt;"VALID",O186&lt;&gt;"VALID",P186&lt;&gt;"VALID",Y186&lt;&gt;"VALID",AH186&lt;&gt;"VALID",AT186&lt;&gt;"VALID",EXACT(J186,"UNCLEAR"),X186&lt;&gt;"YES"),"REPAIR CANVAS","READY TO RESEARCH"))))</x:f>
      </x:c>
      <x:c r="U186" s="24" t="str">
        <x:f>IF(A186="","",IF(T186="READY TO RESEARCH","Freeze this Decision Contract, then conduct the Evidence Audit.",IF(T186="STOP - RESEARCH NOT JUSTIFIED","State the real purpose of the work or reopen the decision before competitor research.","Repair the named controls before collecting competitor evidence.")))</x:f>
      </x:c>
      <x:c r="V186" s="24" t="str">
        <x:f>IF(A186="","",IF(T186="READY TO RESEARCH","Decision ID "&amp;A186&amp;". By "&amp;TEXT(C186,"yyyy-mm-dd")&amp;", "&amp;B186&amp;" will decide whether to "&amp;D186&amp;" for "&amp;E186&amp;", within "&amp;F186&amp;" and "&amp;G186&amp;". Permitted alternative universe: "&amp;AA186&amp;". Explicit exclusions: "&amp;H186&amp;". Material criteria: "&amp;AB186&amp;". Hard constraints: "&amp;Z186&amp;". Evidence threshold: "&amp;I186&amp;IF(EXACT(I186,"CUSTOM")," - "&amp;W186,"")&amp;". Evidence may change: "&amp;K186&amp;". Reopen if "&amp;L186&amp;".","NOT READY - complete or repair the governed canvas before handoff."))</x:f>
      </x:c>
      <x:c r="W186" s="18"/>
      <x:c r="X186" s="18"/>
      <x:c r="Y186" s="24" t="str">
        <x:f>IF(A186="","",IF(OR(EXACT(X186,"YES"),EXACT(X186,"NO")),"VALID","INVALID - QUALITY TOKEN"))</x:f>
      </x:c>
      <x:c r="Z186" s="18"/>
      <x:c r="AA186" s="18" t="str">
        <x:f>IF(A186="","",IF(AT186&lt;&gt;"VALID","NOT READY - ALTERNATIVES",IF(AO186=1,"DIRECT","")&amp;IF(AP186=1,IF(AO186=1,"; ","")&amp;"ADJACENT","")&amp;IF(AQ186=1,IF(SUM(AO186:AP186)&gt;0,"; ","")&amp;"SUBSTITUTE / SERVICE","")&amp;IF(AR186=1,IF(SUM(AO186:AQ186)&gt;0,"; ","")&amp;"INTERNAL BUILD","")&amp;IF(AS186=1,IF(SUM(AO186:AR186)&gt;0,"; ","")&amp;"STATUS QUO","")))</x:f>
      </x:c>
      <x:c r="AB186" s="18" t="str">
        <x:f>IF(A186="","",IF(AH186&lt;&gt;"VALID","NOT READY - CRITERIA",AC186&amp;"; "&amp;AD186&amp;"; "&amp;AE186&amp;IF(AF186&lt;&gt;"","; "&amp;AF186,"")&amp;IF(AG186&lt;&gt;"","; "&amp;AG186,"")))</x:f>
      </x:c>
      <x:c r="AC186" s="18"/>
      <x:c r="AD186" s="18"/>
      <x:c r="AE186" s="18"/>
      <x:c r="AF186" s="18"/>
      <x:c r="AG186" s="18"/>
      <x:c r="AH186" s="24" t="str">
        <x:f>IF(A186="","",IF(AND(AI186&gt;=3,AI186&lt;=5,AJ186&lt;&gt;"",AK186&lt;&gt;"",AL186&lt;&gt;"",S186=AI186,COUNTIF($AJ186:$AN186,AJ186)=1,COUNTIF($AJ186:$AN186,AK186)=1,COUNTIF($AJ186:$AN186,AL186)=1,IF(AM186="",TRUE,COUNTIF($AJ186:$AN186,AM186)=1),IF(AN186="",TRUE,COUNTIF($AJ186:$AN186,AN186)=1),COUNTIFS(CRITERIA!$B$6:$B$205,A186,CRITERIA!$M$6:$M$205,AJ186,CRITERIA!$G$6:$G$205,"YES",CRITERIA!$L$6:$L$205,"VALID")=1,COUNTIFS(CRITERIA!$B$6:$B$205,A186,CRITERIA!$M$6:$M$205,AK186,CRITERIA!$G$6:$G$205,"YES",CRITERIA!$L$6:$L$205,"VALID")=1,COUNTIFS(CRITERIA!$B$6:$B$205,A186,CRITERIA!$M$6:$M$205,AL186,CRITERIA!$G$6:$G$205,"YES",CRITERIA!$L$6:$L$205,"VALID")=1,IF(AM186="",TRUE,COUNTIFS(CRITERIA!$B$6:$B$205,A186,CRITERIA!$M$6:$M$205,AM186,CRITERIA!$G$6:$G$205,"YES",CRITERIA!$L$6:$L$205,"VALID")=1),IF(AN186="",TRUE,COUNTIFS(CRITERIA!$B$6:$B$205,A186,CRITERIA!$M$6:$M$205,AN186,CRITERIA!$G$6:$G$205,"YES",CRITERIA!$L$6:$L$205,"VALID")=1)),"VALID","INVALID - CRITERIA PARITY"))</x:f>
      </x:c>
      <x:c r="AI186" s="24" t="n">
        <x:f>IF(AC186&lt;&gt;"",1,0)+IF(AD186&lt;&gt;"",1,0)+IF(AE186&lt;&gt;"",1,0)+IF(AF186&lt;&gt;"",1,0)+IF(AG186&lt;&gt;"",1,0)</x:f>
        <x:v>0</x:v>
      </x:c>
      <x:c r="AJ186" s="24" t="str">
        <x:f>IF(AC186="","",UPPER(TRIM(AC186)))</x:f>
      </x:c>
      <x:c r="AK186" s="24" t="str">
        <x:f>IF(AD186="","",UPPER(TRIM(AD186)))</x:f>
      </x:c>
      <x:c r="AL186" s="24" t="str">
        <x:f>IF(AE186="","",UPPER(TRIM(AE186)))</x:f>
      </x:c>
      <x:c r="AM186" s="24" t="str">
        <x:f>IF(AF186="","",UPPER(TRIM(AF186)))</x:f>
      </x:c>
      <x:c r="AN186" s="24" t="str">
        <x:f>IF(AG186="","",UPPER(TRIM(AG186)))</x:f>
      </x:c>
      <x:c r="AO186" s="24" t="str">
        <x:f>IF(A186="","",IF(COUNTIFS(ALTERNATIVES!$B$6:$B$205,A186,ALTERNATIVES!$C$6:$C$205,"DIRECT",ALTERNATIVES!$H$6:$H$205,"VALID")&gt;0,1,0))</x:f>
      </x:c>
      <x:c r="AP186" s="24" t="str">
        <x:f>IF(A186="","",IF(COUNTIFS(ALTERNATIVES!$B$6:$B$205,A186,ALTERNATIVES!$C$6:$C$205,"ADJACENT",ALTERNATIVES!$H$6:$H$205,"VALID")&gt;0,1,0))</x:f>
      </x:c>
      <x:c r="AQ186" s="24" t="str">
        <x:f>IF(A186="","",IF(COUNTIFS(ALTERNATIVES!$B$6:$B$205,A186,ALTERNATIVES!$C$6:$C$205,"SUBSTITUTE / SERVICE",ALTERNATIVES!$H$6:$H$205,"VALID")&gt;0,1,0))</x:f>
      </x:c>
      <x:c r="AR186" s="24" t="str">
        <x:f>IF(A186="","",IF(COUNTIFS(ALTERNATIVES!$B$6:$B$205,A186,ALTERNATIVES!$C$6:$C$205,"INTERNAL BUILD",ALTERNATIVES!$H$6:$H$205,"VALID")&gt;0,1,0))</x:f>
      </x:c>
      <x:c r="AS186" s="24" t="str">
        <x:f>IF(A186="","",IF(COUNTIFS(ALTERNATIVES!$B$6:$B$205,A186,ALTERNATIVES!$C$6:$C$205,"STATUS QUO",ALTERNATIVES!$H$6:$H$205,"VALID")&gt;0,1,0))</x:f>
      </x:c>
      <x:c r="AT186" s="24" t="str">
        <x:f>IF(A186="","",IF(R186&gt;=2,"VALID","INVALID - ALTERNATIVE DIVERSITY"))</x:f>
      </x:c>
    </x:row>
    <x:row r="187">
      <x:c r="A187" s="18"/>
      <x:c r="B187" s="18"/>
      <x:c r="C187" s="32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24" t="str">
        <x:f>IF(A187="","",IF(COUNTIF($A$6:$A$205,A187)=1,"VALID","INVALID - DUPLICATE DECISION ID"))</x:f>
      </x:c>
      <x:c r="O187" s="24" t="str">
        <x:f>IF(A187="","",IF(AND(B187&lt;&gt;"",C187&lt;&gt;"",D187&lt;&gt;"",E187&lt;&gt;"",F187&lt;&gt;"",G187&lt;&gt;"",H187&lt;&gt;"",K187&lt;&gt;"",L187&lt;&gt;"",M187&lt;&gt;"",Z187&lt;&gt;"",AC187&lt;&gt;"",AD187&lt;&gt;"",AE187&lt;&gt;""),"VALID","INVALID - REQUIRED FIELD"))</x:f>
      </x:c>
      <x:c r="P187" s="24" t="str">
        <x:f>IF(A187="","",IF(AND(OR(EXACT(I187,"CURRENT ATTRIBUTABLE OBSERVED"),EXACT(I187,"CURRENT ATTRIBUTABLE MIXED"),EXACT(I187,"CUSTOM")),IF(EXACT(I187,"CUSTOM"),W187&lt;&gt;"",TRUE)),"VALID","INVALID - EVIDENCE TOKEN / CUSTOM RULE"))</x:f>
      </x:c>
      <x:c r="Q187" s="24" t="str">
        <x:f>IF(A187="","",IF(OR(EXACT(J187,"YES"),EXACT(J187,"UNCLEAR"),EXACT(J187,"NO")),"VALID","INVALID - ACTION TOKEN"))</x:f>
      </x:c>
      <x:c r="R187" s="24" t="str">
        <x:f>IF(A187="","",SUM(AO187:AS187))</x:f>
      </x:c>
      <x:c r="S187" s="24" t="str">
        <x:f>IF(A187="","",COUNTIFS(CRITERIA!$B$6:$B$205,A187,CRITERIA!$G$6:$G$205,"YES",CRITERIA!$L$6:$L$205,"VALID"))</x:f>
      </x:c>
      <x:c r="T187" s="24" t="str">
        <x:f>IF(A187="","",IF(Q187&lt;&gt;"VALID","REPAIR CANVAS",IF(EXACT(J187,"NO"),"STOP - RESEARCH NOT JUSTIFIED",IF(OR(N187&lt;&gt;"VALID",O187&lt;&gt;"VALID",P187&lt;&gt;"VALID",Y187&lt;&gt;"VALID",AH187&lt;&gt;"VALID",AT187&lt;&gt;"VALID",EXACT(J187,"UNCLEAR"),X187&lt;&gt;"YES"),"REPAIR CANVAS","READY TO RESEARCH"))))</x:f>
      </x:c>
      <x:c r="U187" s="24" t="str">
        <x:f>IF(A187="","",IF(T187="READY TO RESEARCH","Freeze this Decision Contract, then conduct the Evidence Audit.",IF(T187="STOP - RESEARCH NOT JUSTIFIED","State the real purpose of the work or reopen the decision before competitor research.","Repair the named controls before collecting competitor evidence.")))</x:f>
      </x:c>
      <x:c r="V187" s="24" t="str">
        <x:f>IF(A187="","",IF(T187="READY TO RESEARCH","Decision ID "&amp;A187&amp;". By "&amp;TEXT(C187,"yyyy-mm-dd")&amp;", "&amp;B187&amp;" will decide whether to "&amp;D187&amp;" for "&amp;E187&amp;", within "&amp;F187&amp;" and "&amp;G187&amp;". Permitted alternative universe: "&amp;AA187&amp;". Explicit exclusions: "&amp;H187&amp;". Material criteria: "&amp;AB187&amp;". Hard constraints: "&amp;Z187&amp;". Evidence threshold: "&amp;I187&amp;IF(EXACT(I187,"CUSTOM")," - "&amp;W187,"")&amp;". Evidence may change: "&amp;K187&amp;". Reopen if "&amp;L187&amp;".","NOT READY - complete or repair the governed canvas before handoff."))</x:f>
      </x:c>
      <x:c r="W187" s="18"/>
      <x:c r="X187" s="18"/>
      <x:c r="Y187" s="24" t="str">
        <x:f>IF(A187="","",IF(OR(EXACT(X187,"YES"),EXACT(X187,"NO")),"VALID","INVALID - QUALITY TOKEN"))</x:f>
      </x:c>
      <x:c r="Z187" s="18"/>
      <x:c r="AA187" s="18" t="str">
        <x:f>IF(A187="","",IF(AT187&lt;&gt;"VALID","NOT READY - ALTERNATIVES",IF(AO187=1,"DIRECT","")&amp;IF(AP187=1,IF(AO187=1,"; ","")&amp;"ADJACENT","")&amp;IF(AQ187=1,IF(SUM(AO187:AP187)&gt;0,"; ","")&amp;"SUBSTITUTE / SERVICE","")&amp;IF(AR187=1,IF(SUM(AO187:AQ187)&gt;0,"; ","")&amp;"INTERNAL BUILD","")&amp;IF(AS187=1,IF(SUM(AO187:AR187)&gt;0,"; ","")&amp;"STATUS QUO","")))</x:f>
      </x:c>
      <x:c r="AB187" s="18" t="str">
        <x:f>IF(A187="","",IF(AH187&lt;&gt;"VALID","NOT READY - CRITERIA",AC187&amp;"; "&amp;AD187&amp;"; "&amp;AE187&amp;IF(AF187&lt;&gt;"","; "&amp;AF187,"")&amp;IF(AG187&lt;&gt;"","; "&amp;AG187,"")))</x:f>
      </x:c>
      <x:c r="AC187" s="18"/>
      <x:c r="AD187" s="18"/>
      <x:c r="AE187" s="18"/>
      <x:c r="AF187" s="18"/>
      <x:c r="AG187" s="18"/>
      <x:c r="AH187" s="24" t="str">
        <x:f>IF(A187="","",IF(AND(AI187&gt;=3,AI187&lt;=5,AJ187&lt;&gt;"",AK187&lt;&gt;"",AL187&lt;&gt;"",S187=AI187,COUNTIF($AJ187:$AN187,AJ187)=1,COUNTIF($AJ187:$AN187,AK187)=1,COUNTIF($AJ187:$AN187,AL187)=1,IF(AM187="",TRUE,COUNTIF($AJ187:$AN187,AM187)=1),IF(AN187="",TRUE,COUNTIF($AJ187:$AN187,AN187)=1),COUNTIFS(CRITERIA!$B$6:$B$205,A187,CRITERIA!$M$6:$M$205,AJ187,CRITERIA!$G$6:$G$205,"YES",CRITERIA!$L$6:$L$205,"VALID")=1,COUNTIFS(CRITERIA!$B$6:$B$205,A187,CRITERIA!$M$6:$M$205,AK187,CRITERIA!$G$6:$G$205,"YES",CRITERIA!$L$6:$L$205,"VALID")=1,COUNTIFS(CRITERIA!$B$6:$B$205,A187,CRITERIA!$M$6:$M$205,AL187,CRITERIA!$G$6:$G$205,"YES",CRITERIA!$L$6:$L$205,"VALID")=1,IF(AM187="",TRUE,COUNTIFS(CRITERIA!$B$6:$B$205,A187,CRITERIA!$M$6:$M$205,AM187,CRITERIA!$G$6:$G$205,"YES",CRITERIA!$L$6:$L$205,"VALID")=1),IF(AN187="",TRUE,COUNTIFS(CRITERIA!$B$6:$B$205,A187,CRITERIA!$M$6:$M$205,AN187,CRITERIA!$G$6:$G$205,"YES",CRITERIA!$L$6:$L$205,"VALID")=1)),"VALID","INVALID - CRITERIA PARITY"))</x:f>
      </x:c>
      <x:c r="AI187" s="24" t="n">
        <x:f>IF(AC187&lt;&gt;"",1,0)+IF(AD187&lt;&gt;"",1,0)+IF(AE187&lt;&gt;"",1,0)+IF(AF187&lt;&gt;"",1,0)+IF(AG187&lt;&gt;"",1,0)</x:f>
        <x:v>0</x:v>
      </x:c>
      <x:c r="AJ187" s="24" t="str">
        <x:f>IF(AC187="","",UPPER(TRIM(AC187)))</x:f>
      </x:c>
      <x:c r="AK187" s="24" t="str">
        <x:f>IF(AD187="","",UPPER(TRIM(AD187)))</x:f>
      </x:c>
      <x:c r="AL187" s="24" t="str">
        <x:f>IF(AE187="","",UPPER(TRIM(AE187)))</x:f>
      </x:c>
      <x:c r="AM187" s="24" t="str">
        <x:f>IF(AF187="","",UPPER(TRIM(AF187)))</x:f>
      </x:c>
      <x:c r="AN187" s="24" t="str">
        <x:f>IF(AG187="","",UPPER(TRIM(AG187)))</x:f>
      </x:c>
      <x:c r="AO187" s="24" t="str">
        <x:f>IF(A187="","",IF(COUNTIFS(ALTERNATIVES!$B$6:$B$205,A187,ALTERNATIVES!$C$6:$C$205,"DIRECT",ALTERNATIVES!$H$6:$H$205,"VALID")&gt;0,1,0))</x:f>
      </x:c>
      <x:c r="AP187" s="24" t="str">
        <x:f>IF(A187="","",IF(COUNTIFS(ALTERNATIVES!$B$6:$B$205,A187,ALTERNATIVES!$C$6:$C$205,"ADJACENT",ALTERNATIVES!$H$6:$H$205,"VALID")&gt;0,1,0))</x:f>
      </x:c>
      <x:c r="AQ187" s="24" t="str">
        <x:f>IF(A187="","",IF(COUNTIFS(ALTERNATIVES!$B$6:$B$205,A187,ALTERNATIVES!$C$6:$C$205,"SUBSTITUTE / SERVICE",ALTERNATIVES!$H$6:$H$205,"VALID")&gt;0,1,0))</x:f>
      </x:c>
      <x:c r="AR187" s="24" t="str">
        <x:f>IF(A187="","",IF(COUNTIFS(ALTERNATIVES!$B$6:$B$205,A187,ALTERNATIVES!$C$6:$C$205,"INTERNAL BUILD",ALTERNATIVES!$H$6:$H$205,"VALID")&gt;0,1,0))</x:f>
      </x:c>
      <x:c r="AS187" s="24" t="str">
        <x:f>IF(A187="","",IF(COUNTIFS(ALTERNATIVES!$B$6:$B$205,A187,ALTERNATIVES!$C$6:$C$205,"STATUS QUO",ALTERNATIVES!$H$6:$H$205,"VALID")&gt;0,1,0))</x:f>
      </x:c>
      <x:c r="AT187" s="24" t="str">
        <x:f>IF(A187="","",IF(R187&gt;=2,"VALID","INVALID - ALTERNATIVE DIVERSITY"))</x:f>
      </x:c>
    </x:row>
    <x:row r="188">
      <x:c r="A188" s="18"/>
      <x:c r="B188" s="18"/>
      <x:c r="C188" s="32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24" t="str">
        <x:f>IF(A188="","",IF(COUNTIF($A$6:$A$205,A188)=1,"VALID","INVALID - DUPLICATE DECISION ID"))</x:f>
      </x:c>
      <x:c r="O188" s="24" t="str">
        <x:f>IF(A188="","",IF(AND(B188&lt;&gt;"",C188&lt;&gt;"",D188&lt;&gt;"",E188&lt;&gt;"",F188&lt;&gt;"",G188&lt;&gt;"",H188&lt;&gt;"",K188&lt;&gt;"",L188&lt;&gt;"",M188&lt;&gt;"",Z188&lt;&gt;"",AC188&lt;&gt;"",AD188&lt;&gt;"",AE188&lt;&gt;""),"VALID","INVALID - REQUIRED FIELD"))</x:f>
      </x:c>
      <x:c r="P188" s="24" t="str">
        <x:f>IF(A188="","",IF(AND(OR(EXACT(I188,"CURRENT ATTRIBUTABLE OBSERVED"),EXACT(I188,"CURRENT ATTRIBUTABLE MIXED"),EXACT(I188,"CUSTOM")),IF(EXACT(I188,"CUSTOM"),W188&lt;&gt;"",TRUE)),"VALID","INVALID - EVIDENCE TOKEN / CUSTOM RULE"))</x:f>
      </x:c>
      <x:c r="Q188" s="24" t="str">
        <x:f>IF(A188="","",IF(OR(EXACT(J188,"YES"),EXACT(J188,"UNCLEAR"),EXACT(J188,"NO")),"VALID","INVALID - ACTION TOKEN"))</x:f>
      </x:c>
      <x:c r="R188" s="24" t="str">
        <x:f>IF(A188="","",SUM(AO188:AS188))</x:f>
      </x:c>
      <x:c r="S188" s="24" t="str">
        <x:f>IF(A188="","",COUNTIFS(CRITERIA!$B$6:$B$205,A188,CRITERIA!$G$6:$G$205,"YES",CRITERIA!$L$6:$L$205,"VALID"))</x:f>
      </x:c>
      <x:c r="T188" s="24" t="str">
        <x:f>IF(A188="","",IF(Q188&lt;&gt;"VALID","REPAIR CANVAS",IF(EXACT(J188,"NO"),"STOP - RESEARCH NOT JUSTIFIED",IF(OR(N188&lt;&gt;"VALID",O188&lt;&gt;"VALID",P188&lt;&gt;"VALID",Y188&lt;&gt;"VALID",AH188&lt;&gt;"VALID",AT188&lt;&gt;"VALID",EXACT(J188,"UNCLEAR"),X188&lt;&gt;"YES"),"REPAIR CANVAS","READY TO RESEARCH"))))</x:f>
      </x:c>
      <x:c r="U188" s="24" t="str">
        <x:f>IF(A188="","",IF(T188="READY TO RESEARCH","Freeze this Decision Contract, then conduct the Evidence Audit.",IF(T188="STOP - RESEARCH NOT JUSTIFIED","State the real purpose of the work or reopen the decision before competitor research.","Repair the named controls before collecting competitor evidence.")))</x:f>
      </x:c>
      <x:c r="V188" s="24" t="str">
        <x:f>IF(A188="","",IF(T188="READY TO RESEARCH","Decision ID "&amp;A188&amp;". By "&amp;TEXT(C188,"yyyy-mm-dd")&amp;", "&amp;B188&amp;" will decide whether to "&amp;D188&amp;" for "&amp;E188&amp;", within "&amp;F188&amp;" and "&amp;G188&amp;". Permitted alternative universe: "&amp;AA188&amp;". Explicit exclusions: "&amp;H188&amp;". Material criteria: "&amp;AB188&amp;". Hard constraints: "&amp;Z188&amp;". Evidence threshold: "&amp;I188&amp;IF(EXACT(I188,"CUSTOM")," - "&amp;W188,"")&amp;". Evidence may change: "&amp;K188&amp;". Reopen if "&amp;L188&amp;".","NOT READY - complete or repair the governed canvas before handoff."))</x:f>
      </x:c>
      <x:c r="W188" s="18"/>
      <x:c r="X188" s="18"/>
      <x:c r="Y188" s="24" t="str">
        <x:f>IF(A188="","",IF(OR(EXACT(X188,"YES"),EXACT(X188,"NO")),"VALID","INVALID - QUALITY TOKEN"))</x:f>
      </x:c>
      <x:c r="Z188" s="18"/>
      <x:c r="AA188" s="18" t="str">
        <x:f>IF(A188="","",IF(AT188&lt;&gt;"VALID","NOT READY - ALTERNATIVES",IF(AO188=1,"DIRECT","")&amp;IF(AP188=1,IF(AO188=1,"; ","")&amp;"ADJACENT","")&amp;IF(AQ188=1,IF(SUM(AO188:AP188)&gt;0,"; ","")&amp;"SUBSTITUTE / SERVICE","")&amp;IF(AR188=1,IF(SUM(AO188:AQ188)&gt;0,"; ","")&amp;"INTERNAL BUILD","")&amp;IF(AS188=1,IF(SUM(AO188:AR188)&gt;0,"; ","")&amp;"STATUS QUO","")))</x:f>
      </x:c>
      <x:c r="AB188" s="18" t="str">
        <x:f>IF(A188="","",IF(AH188&lt;&gt;"VALID","NOT READY - CRITERIA",AC188&amp;"; "&amp;AD188&amp;"; "&amp;AE188&amp;IF(AF188&lt;&gt;"","; "&amp;AF188,"")&amp;IF(AG188&lt;&gt;"","; "&amp;AG188,"")))</x:f>
      </x:c>
      <x:c r="AC188" s="18"/>
      <x:c r="AD188" s="18"/>
      <x:c r="AE188" s="18"/>
      <x:c r="AF188" s="18"/>
      <x:c r="AG188" s="18"/>
      <x:c r="AH188" s="24" t="str">
        <x:f>IF(A188="","",IF(AND(AI188&gt;=3,AI188&lt;=5,AJ188&lt;&gt;"",AK188&lt;&gt;"",AL188&lt;&gt;"",S188=AI188,COUNTIF($AJ188:$AN188,AJ188)=1,COUNTIF($AJ188:$AN188,AK188)=1,COUNTIF($AJ188:$AN188,AL188)=1,IF(AM188="",TRUE,COUNTIF($AJ188:$AN188,AM188)=1),IF(AN188="",TRUE,COUNTIF($AJ188:$AN188,AN188)=1),COUNTIFS(CRITERIA!$B$6:$B$205,A188,CRITERIA!$M$6:$M$205,AJ188,CRITERIA!$G$6:$G$205,"YES",CRITERIA!$L$6:$L$205,"VALID")=1,COUNTIFS(CRITERIA!$B$6:$B$205,A188,CRITERIA!$M$6:$M$205,AK188,CRITERIA!$G$6:$G$205,"YES",CRITERIA!$L$6:$L$205,"VALID")=1,COUNTIFS(CRITERIA!$B$6:$B$205,A188,CRITERIA!$M$6:$M$205,AL188,CRITERIA!$G$6:$G$205,"YES",CRITERIA!$L$6:$L$205,"VALID")=1,IF(AM188="",TRUE,COUNTIFS(CRITERIA!$B$6:$B$205,A188,CRITERIA!$M$6:$M$205,AM188,CRITERIA!$G$6:$G$205,"YES",CRITERIA!$L$6:$L$205,"VALID")=1),IF(AN188="",TRUE,COUNTIFS(CRITERIA!$B$6:$B$205,A188,CRITERIA!$M$6:$M$205,AN188,CRITERIA!$G$6:$G$205,"YES",CRITERIA!$L$6:$L$205,"VALID")=1)),"VALID","INVALID - CRITERIA PARITY"))</x:f>
      </x:c>
      <x:c r="AI188" s="24" t="n">
        <x:f>IF(AC188&lt;&gt;"",1,0)+IF(AD188&lt;&gt;"",1,0)+IF(AE188&lt;&gt;"",1,0)+IF(AF188&lt;&gt;"",1,0)+IF(AG188&lt;&gt;"",1,0)</x:f>
        <x:v>0</x:v>
      </x:c>
      <x:c r="AJ188" s="24" t="str">
        <x:f>IF(AC188="","",UPPER(TRIM(AC188)))</x:f>
      </x:c>
      <x:c r="AK188" s="24" t="str">
        <x:f>IF(AD188="","",UPPER(TRIM(AD188)))</x:f>
      </x:c>
      <x:c r="AL188" s="24" t="str">
        <x:f>IF(AE188="","",UPPER(TRIM(AE188)))</x:f>
      </x:c>
      <x:c r="AM188" s="24" t="str">
        <x:f>IF(AF188="","",UPPER(TRIM(AF188)))</x:f>
      </x:c>
      <x:c r="AN188" s="24" t="str">
        <x:f>IF(AG188="","",UPPER(TRIM(AG188)))</x:f>
      </x:c>
      <x:c r="AO188" s="24" t="str">
        <x:f>IF(A188="","",IF(COUNTIFS(ALTERNATIVES!$B$6:$B$205,A188,ALTERNATIVES!$C$6:$C$205,"DIRECT",ALTERNATIVES!$H$6:$H$205,"VALID")&gt;0,1,0))</x:f>
      </x:c>
      <x:c r="AP188" s="24" t="str">
        <x:f>IF(A188="","",IF(COUNTIFS(ALTERNATIVES!$B$6:$B$205,A188,ALTERNATIVES!$C$6:$C$205,"ADJACENT",ALTERNATIVES!$H$6:$H$205,"VALID")&gt;0,1,0))</x:f>
      </x:c>
      <x:c r="AQ188" s="24" t="str">
        <x:f>IF(A188="","",IF(COUNTIFS(ALTERNATIVES!$B$6:$B$205,A188,ALTERNATIVES!$C$6:$C$205,"SUBSTITUTE / SERVICE",ALTERNATIVES!$H$6:$H$205,"VALID")&gt;0,1,0))</x:f>
      </x:c>
      <x:c r="AR188" s="24" t="str">
        <x:f>IF(A188="","",IF(COUNTIFS(ALTERNATIVES!$B$6:$B$205,A188,ALTERNATIVES!$C$6:$C$205,"INTERNAL BUILD",ALTERNATIVES!$H$6:$H$205,"VALID")&gt;0,1,0))</x:f>
      </x:c>
      <x:c r="AS188" s="24" t="str">
        <x:f>IF(A188="","",IF(COUNTIFS(ALTERNATIVES!$B$6:$B$205,A188,ALTERNATIVES!$C$6:$C$205,"STATUS QUO",ALTERNATIVES!$H$6:$H$205,"VALID")&gt;0,1,0))</x:f>
      </x:c>
      <x:c r="AT188" s="24" t="str">
        <x:f>IF(A188="","",IF(R188&gt;=2,"VALID","INVALID - ALTERNATIVE DIVERSITY"))</x:f>
      </x:c>
    </x:row>
    <x:row r="189">
      <x:c r="A189" s="18"/>
      <x:c r="B189" s="18"/>
      <x:c r="C189" s="32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24" t="str">
        <x:f>IF(A189="","",IF(COUNTIF($A$6:$A$205,A189)=1,"VALID","INVALID - DUPLICATE DECISION ID"))</x:f>
      </x:c>
      <x:c r="O189" s="24" t="str">
        <x:f>IF(A189="","",IF(AND(B189&lt;&gt;"",C189&lt;&gt;"",D189&lt;&gt;"",E189&lt;&gt;"",F189&lt;&gt;"",G189&lt;&gt;"",H189&lt;&gt;"",K189&lt;&gt;"",L189&lt;&gt;"",M189&lt;&gt;"",Z189&lt;&gt;"",AC189&lt;&gt;"",AD189&lt;&gt;"",AE189&lt;&gt;""),"VALID","INVALID - REQUIRED FIELD"))</x:f>
      </x:c>
      <x:c r="P189" s="24" t="str">
        <x:f>IF(A189="","",IF(AND(OR(EXACT(I189,"CURRENT ATTRIBUTABLE OBSERVED"),EXACT(I189,"CURRENT ATTRIBUTABLE MIXED"),EXACT(I189,"CUSTOM")),IF(EXACT(I189,"CUSTOM"),W189&lt;&gt;"",TRUE)),"VALID","INVALID - EVIDENCE TOKEN / CUSTOM RULE"))</x:f>
      </x:c>
      <x:c r="Q189" s="24" t="str">
        <x:f>IF(A189="","",IF(OR(EXACT(J189,"YES"),EXACT(J189,"UNCLEAR"),EXACT(J189,"NO")),"VALID","INVALID - ACTION TOKEN"))</x:f>
      </x:c>
      <x:c r="R189" s="24" t="str">
        <x:f>IF(A189="","",SUM(AO189:AS189))</x:f>
      </x:c>
      <x:c r="S189" s="24" t="str">
        <x:f>IF(A189="","",COUNTIFS(CRITERIA!$B$6:$B$205,A189,CRITERIA!$G$6:$G$205,"YES",CRITERIA!$L$6:$L$205,"VALID"))</x:f>
      </x:c>
      <x:c r="T189" s="24" t="str">
        <x:f>IF(A189="","",IF(Q189&lt;&gt;"VALID","REPAIR CANVAS",IF(EXACT(J189,"NO"),"STOP - RESEARCH NOT JUSTIFIED",IF(OR(N189&lt;&gt;"VALID",O189&lt;&gt;"VALID",P189&lt;&gt;"VALID",Y189&lt;&gt;"VALID",AH189&lt;&gt;"VALID",AT189&lt;&gt;"VALID",EXACT(J189,"UNCLEAR"),X189&lt;&gt;"YES"),"REPAIR CANVAS","READY TO RESEARCH"))))</x:f>
      </x:c>
      <x:c r="U189" s="24" t="str">
        <x:f>IF(A189="","",IF(T189="READY TO RESEARCH","Freeze this Decision Contract, then conduct the Evidence Audit.",IF(T189="STOP - RESEARCH NOT JUSTIFIED","State the real purpose of the work or reopen the decision before competitor research.","Repair the named controls before collecting competitor evidence.")))</x:f>
      </x:c>
      <x:c r="V189" s="24" t="str">
        <x:f>IF(A189="","",IF(T189="READY TO RESEARCH","Decision ID "&amp;A189&amp;". By "&amp;TEXT(C189,"yyyy-mm-dd")&amp;", "&amp;B189&amp;" will decide whether to "&amp;D189&amp;" for "&amp;E189&amp;", within "&amp;F189&amp;" and "&amp;G189&amp;". Permitted alternative universe: "&amp;AA189&amp;". Explicit exclusions: "&amp;H189&amp;". Material criteria: "&amp;AB189&amp;". Hard constraints: "&amp;Z189&amp;". Evidence threshold: "&amp;I189&amp;IF(EXACT(I189,"CUSTOM")," - "&amp;W189,"")&amp;". Evidence may change: "&amp;K189&amp;". Reopen if "&amp;L189&amp;".","NOT READY - complete or repair the governed canvas before handoff."))</x:f>
      </x:c>
      <x:c r="W189" s="18"/>
      <x:c r="X189" s="18"/>
      <x:c r="Y189" s="24" t="str">
        <x:f>IF(A189="","",IF(OR(EXACT(X189,"YES"),EXACT(X189,"NO")),"VALID","INVALID - QUALITY TOKEN"))</x:f>
      </x:c>
      <x:c r="Z189" s="18"/>
      <x:c r="AA189" s="18" t="str">
        <x:f>IF(A189="","",IF(AT189&lt;&gt;"VALID","NOT READY - ALTERNATIVES",IF(AO189=1,"DIRECT","")&amp;IF(AP189=1,IF(AO189=1,"; ","")&amp;"ADJACENT","")&amp;IF(AQ189=1,IF(SUM(AO189:AP189)&gt;0,"; ","")&amp;"SUBSTITUTE / SERVICE","")&amp;IF(AR189=1,IF(SUM(AO189:AQ189)&gt;0,"; ","")&amp;"INTERNAL BUILD","")&amp;IF(AS189=1,IF(SUM(AO189:AR189)&gt;0,"; ","")&amp;"STATUS QUO","")))</x:f>
      </x:c>
      <x:c r="AB189" s="18" t="str">
        <x:f>IF(A189="","",IF(AH189&lt;&gt;"VALID","NOT READY - CRITERIA",AC189&amp;"; "&amp;AD189&amp;"; "&amp;AE189&amp;IF(AF189&lt;&gt;"","; "&amp;AF189,"")&amp;IF(AG189&lt;&gt;"","; "&amp;AG189,"")))</x:f>
      </x:c>
      <x:c r="AC189" s="18"/>
      <x:c r="AD189" s="18"/>
      <x:c r="AE189" s="18"/>
      <x:c r="AF189" s="18"/>
      <x:c r="AG189" s="18"/>
      <x:c r="AH189" s="24" t="str">
        <x:f>IF(A189="","",IF(AND(AI189&gt;=3,AI189&lt;=5,AJ189&lt;&gt;"",AK189&lt;&gt;"",AL189&lt;&gt;"",S189=AI189,COUNTIF($AJ189:$AN189,AJ189)=1,COUNTIF($AJ189:$AN189,AK189)=1,COUNTIF($AJ189:$AN189,AL189)=1,IF(AM189="",TRUE,COUNTIF($AJ189:$AN189,AM189)=1),IF(AN189="",TRUE,COUNTIF($AJ189:$AN189,AN189)=1),COUNTIFS(CRITERIA!$B$6:$B$205,A189,CRITERIA!$M$6:$M$205,AJ189,CRITERIA!$G$6:$G$205,"YES",CRITERIA!$L$6:$L$205,"VALID")=1,COUNTIFS(CRITERIA!$B$6:$B$205,A189,CRITERIA!$M$6:$M$205,AK189,CRITERIA!$G$6:$G$205,"YES",CRITERIA!$L$6:$L$205,"VALID")=1,COUNTIFS(CRITERIA!$B$6:$B$205,A189,CRITERIA!$M$6:$M$205,AL189,CRITERIA!$G$6:$G$205,"YES",CRITERIA!$L$6:$L$205,"VALID")=1,IF(AM189="",TRUE,COUNTIFS(CRITERIA!$B$6:$B$205,A189,CRITERIA!$M$6:$M$205,AM189,CRITERIA!$G$6:$G$205,"YES",CRITERIA!$L$6:$L$205,"VALID")=1),IF(AN189="",TRUE,COUNTIFS(CRITERIA!$B$6:$B$205,A189,CRITERIA!$M$6:$M$205,AN189,CRITERIA!$G$6:$G$205,"YES",CRITERIA!$L$6:$L$205,"VALID")=1)),"VALID","INVALID - CRITERIA PARITY"))</x:f>
      </x:c>
      <x:c r="AI189" s="24" t="n">
        <x:f>IF(AC189&lt;&gt;"",1,0)+IF(AD189&lt;&gt;"",1,0)+IF(AE189&lt;&gt;"",1,0)+IF(AF189&lt;&gt;"",1,0)+IF(AG189&lt;&gt;"",1,0)</x:f>
        <x:v>0</x:v>
      </x:c>
      <x:c r="AJ189" s="24" t="str">
        <x:f>IF(AC189="","",UPPER(TRIM(AC189)))</x:f>
      </x:c>
      <x:c r="AK189" s="24" t="str">
        <x:f>IF(AD189="","",UPPER(TRIM(AD189)))</x:f>
      </x:c>
      <x:c r="AL189" s="24" t="str">
        <x:f>IF(AE189="","",UPPER(TRIM(AE189)))</x:f>
      </x:c>
      <x:c r="AM189" s="24" t="str">
        <x:f>IF(AF189="","",UPPER(TRIM(AF189)))</x:f>
      </x:c>
      <x:c r="AN189" s="24" t="str">
        <x:f>IF(AG189="","",UPPER(TRIM(AG189)))</x:f>
      </x:c>
      <x:c r="AO189" s="24" t="str">
        <x:f>IF(A189="","",IF(COUNTIFS(ALTERNATIVES!$B$6:$B$205,A189,ALTERNATIVES!$C$6:$C$205,"DIRECT",ALTERNATIVES!$H$6:$H$205,"VALID")&gt;0,1,0))</x:f>
      </x:c>
      <x:c r="AP189" s="24" t="str">
        <x:f>IF(A189="","",IF(COUNTIFS(ALTERNATIVES!$B$6:$B$205,A189,ALTERNATIVES!$C$6:$C$205,"ADJACENT",ALTERNATIVES!$H$6:$H$205,"VALID")&gt;0,1,0))</x:f>
      </x:c>
      <x:c r="AQ189" s="24" t="str">
        <x:f>IF(A189="","",IF(COUNTIFS(ALTERNATIVES!$B$6:$B$205,A189,ALTERNATIVES!$C$6:$C$205,"SUBSTITUTE / SERVICE",ALTERNATIVES!$H$6:$H$205,"VALID")&gt;0,1,0))</x:f>
      </x:c>
      <x:c r="AR189" s="24" t="str">
        <x:f>IF(A189="","",IF(COUNTIFS(ALTERNATIVES!$B$6:$B$205,A189,ALTERNATIVES!$C$6:$C$205,"INTERNAL BUILD",ALTERNATIVES!$H$6:$H$205,"VALID")&gt;0,1,0))</x:f>
      </x:c>
      <x:c r="AS189" s="24" t="str">
        <x:f>IF(A189="","",IF(COUNTIFS(ALTERNATIVES!$B$6:$B$205,A189,ALTERNATIVES!$C$6:$C$205,"STATUS QUO",ALTERNATIVES!$H$6:$H$205,"VALID")&gt;0,1,0))</x:f>
      </x:c>
      <x:c r="AT189" s="24" t="str">
        <x:f>IF(A189="","",IF(R189&gt;=2,"VALID","INVALID - ALTERNATIVE DIVERSITY"))</x:f>
      </x:c>
    </x:row>
    <x:row r="190">
      <x:c r="A190" s="18"/>
      <x:c r="B190" s="18"/>
      <x:c r="C190" s="32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24" t="str">
        <x:f>IF(A190="","",IF(COUNTIF($A$6:$A$205,A190)=1,"VALID","INVALID - DUPLICATE DECISION ID"))</x:f>
      </x:c>
      <x:c r="O190" s="24" t="str">
        <x:f>IF(A190="","",IF(AND(B190&lt;&gt;"",C190&lt;&gt;"",D190&lt;&gt;"",E190&lt;&gt;"",F190&lt;&gt;"",G190&lt;&gt;"",H190&lt;&gt;"",K190&lt;&gt;"",L190&lt;&gt;"",M190&lt;&gt;"",Z190&lt;&gt;"",AC190&lt;&gt;"",AD190&lt;&gt;"",AE190&lt;&gt;""),"VALID","INVALID - REQUIRED FIELD"))</x:f>
      </x:c>
      <x:c r="P190" s="24" t="str">
        <x:f>IF(A190="","",IF(AND(OR(EXACT(I190,"CURRENT ATTRIBUTABLE OBSERVED"),EXACT(I190,"CURRENT ATTRIBUTABLE MIXED"),EXACT(I190,"CUSTOM")),IF(EXACT(I190,"CUSTOM"),W190&lt;&gt;"",TRUE)),"VALID","INVALID - EVIDENCE TOKEN / CUSTOM RULE"))</x:f>
      </x:c>
      <x:c r="Q190" s="24" t="str">
        <x:f>IF(A190="","",IF(OR(EXACT(J190,"YES"),EXACT(J190,"UNCLEAR"),EXACT(J190,"NO")),"VALID","INVALID - ACTION TOKEN"))</x:f>
      </x:c>
      <x:c r="R190" s="24" t="str">
        <x:f>IF(A190="","",SUM(AO190:AS190))</x:f>
      </x:c>
      <x:c r="S190" s="24" t="str">
        <x:f>IF(A190="","",COUNTIFS(CRITERIA!$B$6:$B$205,A190,CRITERIA!$G$6:$G$205,"YES",CRITERIA!$L$6:$L$205,"VALID"))</x:f>
      </x:c>
      <x:c r="T190" s="24" t="str">
        <x:f>IF(A190="","",IF(Q190&lt;&gt;"VALID","REPAIR CANVAS",IF(EXACT(J190,"NO"),"STOP - RESEARCH NOT JUSTIFIED",IF(OR(N190&lt;&gt;"VALID",O190&lt;&gt;"VALID",P190&lt;&gt;"VALID",Y190&lt;&gt;"VALID",AH190&lt;&gt;"VALID",AT190&lt;&gt;"VALID",EXACT(J190,"UNCLEAR"),X190&lt;&gt;"YES"),"REPAIR CANVAS","READY TO RESEARCH"))))</x:f>
      </x:c>
      <x:c r="U190" s="24" t="str">
        <x:f>IF(A190="","",IF(T190="READY TO RESEARCH","Freeze this Decision Contract, then conduct the Evidence Audit.",IF(T190="STOP - RESEARCH NOT JUSTIFIED","State the real purpose of the work or reopen the decision before competitor research.","Repair the named controls before collecting competitor evidence.")))</x:f>
      </x:c>
      <x:c r="V190" s="24" t="str">
        <x:f>IF(A190="","",IF(T190="READY TO RESEARCH","Decision ID "&amp;A190&amp;". By "&amp;TEXT(C190,"yyyy-mm-dd")&amp;", "&amp;B190&amp;" will decide whether to "&amp;D190&amp;" for "&amp;E190&amp;", within "&amp;F190&amp;" and "&amp;G190&amp;". Permitted alternative universe: "&amp;AA190&amp;". Explicit exclusions: "&amp;H190&amp;". Material criteria: "&amp;AB190&amp;". Hard constraints: "&amp;Z190&amp;". Evidence threshold: "&amp;I190&amp;IF(EXACT(I190,"CUSTOM")," - "&amp;W190,"")&amp;". Evidence may change: "&amp;K190&amp;". Reopen if "&amp;L190&amp;".","NOT READY - complete or repair the governed canvas before handoff."))</x:f>
      </x:c>
      <x:c r="W190" s="18"/>
      <x:c r="X190" s="18"/>
      <x:c r="Y190" s="24" t="str">
        <x:f>IF(A190="","",IF(OR(EXACT(X190,"YES"),EXACT(X190,"NO")),"VALID","INVALID - QUALITY TOKEN"))</x:f>
      </x:c>
      <x:c r="Z190" s="18"/>
      <x:c r="AA190" s="18" t="str">
        <x:f>IF(A190="","",IF(AT190&lt;&gt;"VALID","NOT READY - ALTERNATIVES",IF(AO190=1,"DIRECT","")&amp;IF(AP190=1,IF(AO190=1,"; ","")&amp;"ADJACENT","")&amp;IF(AQ190=1,IF(SUM(AO190:AP190)&gt;0,"; ","")&amp;"SUBSTITUTE / SERVICE","")&amp;IF(AR190=1,IF(SUM(AO190:AQ190)&gt;0,"; ","")&amp;"INTERNAL BUILD","")&amp;IF(AS190=1,IF(SUM(AO190:AR190)&gt;0,"; ","")&amp;"STATUS QUO","")))</x:f>
      </x:c>
      <x:c r="AB190" s="18" t="str">
        <x:f>IF(A190="","",IF(AH190&lt;&gt;"VALID","NOT READY - CRITERIA",AC190&amp;"; "&amp;AD190&amp;"; "&amp;AE190&amp;IF(AF190&lt;&gt;"","; "&amp;AF190,"")&amp;IF(AG190&lt;&gt;"","; "&amp;AG190,"")))</x:f>
      </x:c>
      <x:c r="AC190" s="18"/>
      <x:c r="AD190" s="18"/>
      <x:c r="AE190" s="18"/>
      <x:c r="AF190" s="18"/>
      <x:c r="AG190" s="18"/>
      <x:c r="AH190" s="24" t="str">
        <x:f>IF(A190="","",IF(AND(AI190&gt;=3,AI190&lt;=5,AJ190&lt;&gt;"",AK190&lt;&gt;"",AL190&lt;&gt;"",S190=AI190,COUNTIF($AJ190:$AN190,AJ190)=1,COUNTIF($AJ190:$AN190,AK190)=1,COUNTIF($AJ190:$AN190,AL190)=1,IF(AM190="",TRUE,COUNTIF($AJ190:$AN190,AM190)=1),IF(AN190="",TRUE,COUNTIF($AJ190:$AN190,AN190)=1),COUNTIFS(CRITERIA!$B$6:$B$205,A190,CRITERIA!$M$6:$M$205,AJ190,CRITERIA!$G$6:$G$205,"YES",CRITERIA!$L$6:$L$205,"VALID")=1,COUNTIFS(CRITERIA!$B$6:$B$205,A190,CRITERIA!$M$6:$M$205,AK190,CRITERIA!$G$6:$G$205,"YES",CRITERIA!$L$6:$L$205,"VALID")=1,COUNTIFS(CRITERIA!$B$6:$B$205,A190,CRITERIA!$M$6:$M$205,AL190,CRITERIA!$G$6:$G$205,"YES",CRITERIA!$L$6:$L$205,"VALID")=1,IF(AM190="",TRUE,COUNTIFS(CRITERIA!$B$6:$B$205,A190,CRITERIA!$M$6:$M$205,AM190,CRITERIA!$G$6:$G$205,"YES",CRITERIA!$L$6:$L$205,"VALID")=1),IF(AN190="",TRUE,COUNTIFS(CRITERIA!$B$6:$B$205,A190,CRITERIA!$M$6:$M$205,AN190,CRITERIA!$G$6:$G$205,"YES",CRITERIA!$L$6:$L$205,"VALID")=1)),"VALID","INVALID - CRITERIA PARITY"))</x:f>
      </x:c>
      <x:c r="AI190" s="24" t="n">
        <x:f>IF(AC190&lt;&gt;"",1,0)+IF(AD190&lt;&gt;"",1,0)+IF(AE190&lt;&gt;"",1,0)+IF(AF190&lt;&gt;"",1,0)+IF(AG190&lt;&gt;"",1,0)</x:f>
        <x:v>0</x:v>
      </x:c>
      <x:c r="AJ190" s="24" t="str">
        <x:f>IF(AC190="","",UPPER(TRIM(AC190)))</x:f>
      </x:c>
      <x:c r="AK190" s="24" t="str">
        <x:f>IF(AD190="","",UPPER(TRIM(AD190)))</x:f>
      </x:c>
      <x:c r="AL190" s="24" t="str">
        <x:f>IF(AE190="","",UPPER(TRIM(AE190)))</x:f>
      </x:c>
      <x:c r="AM190" s="24" t="str">
        <x:f>IF(AF190="","",UPPER(TRIM(AF190)))</x:f>
      </x:c>
      <x:c r="AN190" s="24" t="str">
        <x:f>IF(AG190="","",UPPER(TRIM(AG190)))</x:f>
      </x:c>
      <x:c r="AO190" s="24" t="str">
        <x:f>IF(A190="","",IF(COUNTIFS(ALTERNATIVES!$B$6:$B$205,A190,ALTERNATIVES!$C$6:$C$205,"DIRECT",ALTERNATIVES!$H$6:$H$205,"VALID")&gt;0,1,0))</x:f>
      </x:c>
      <x:c r="AP190" s="24" t="str">
        <x:f>IF(A190="","",IF(COUNTIFS(ALTERNATIVES!$B$6:$B$205,A190,ALTERNATIVES!$C$6:$C$205,"ADJACENT",ALTERNATIVES!$H$6:$H$205,"VALID")&gt;0,1,0))</x:f>
      </x:c>
      <x:c r="AQ190" s="24" t="str">
        <x:f>IF(A190="","",IF(COUNTIFS(ALTERNATIVES!$B$6:$B$205,A190,ALTERNATIVES!$C$6:$C$205,"SUBSTITUTE / SERVICE",ALTERNATIVES!$H$6:$H$205,"VALID")&gt;0,1,0))</x:f>
      </x:c>
      <x:c r="AR190" s="24" t="str">
        <x:f>IF(A190="","",IF(COUNTIFS(ALTERNATIVES!$B$6:$B$205,A190,ALTERNATIVES!$C$6:$C$205,"INTERNAL BUILD",ALTERNATIVES!$H$6:$H$205,"VALID")&gt;0,1,0))</x:f>
      </x:c>
      <x:c r="AS190" s="24" t="str">
        <x:f>IF(A190="","",IF(COUNTIFS(ALTERNATIVES!$B$6:$B$205,A190,ALTERNATIVES!$C$6:$C$205,"STATUS QUO",ALTERNATIVES!$H$6:$H$205,"VALID")&gt;0,1,0))</x:f>
      </x:c>
      <x:c r="AT190" s="24" t="str">
        <x:f>IF(A190="","",IF(R190&gt;=2,"VALID","INVALID - ALTERNATIVE DIVERSITY"))</x:f>
      </x:c>
    </x:row>
    <x:row r="191">
      <x:c r="A191" s="18"/>
      <x:c r="B191" s="18"/>
      <x:c r="C191" s="32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24" t="str">
        <x:f>IF(A191="","",IF(COUNTIF($A$6:$A$205,A191)=1,"VALID","INVALID - DUPLICATE DECISION ID"))</x:f>
      </x:c>
      <x:c r="O191" s="24" t="str">
        <x:f>IF(A191="","",IF(AND(B191&lt;&gt;"",C191&lt;&gt;"",D191&lt;&gt;"",E191&lt;&gt;"",F191&lt;&gt;"",G191&lt;&gt;"",H191&lt;&gt;"",K191&lt;&gt;"",L191&lt;&gt;"",M191&lt;&gt;"",Z191&lt;&gt;"",AC191&lt;&gt;"",AD191&lt;&gt;"",AE191&lt;&gt;""),"VALID","INVALID - REQUIRED FIELD"))</x:f>
      </x:c>
      <x:c r="P191" s="24" t="str">
        <x:f>IF(A191="","",IF(AND(OR(EXACT(I191,"CURRENT ATTRIBUTABLE OBSERVED"),EXACT(I191,"CURRENT ATTRIBUTABLE MIXED"),EXACT(I191,"CUSTOM")),IF(EXACT(I191,"CUSTOM"),W191&lt;&gt;"",TRUE)),"VALID","INVALID - EVIDENCE TOKEN / CUSTOM RULE"))</x:f>
      </x:c>
      <x:c r="Q191" s="24" t="str">
        <x:f>IF(A191="","",IF(OR(EXACT(J191,"YES"),EXACT(J191,"UNCLEAR"),EXACT(J191,"NO")),"VALID","INVALID - ACTION TOKEN"))</x:f>
      </x:c>
      <x:c r="R191" s="24" t="str">
        <x:f>IF(A191="","",SUM(AO191:AS191))</x:f>
      </x:c>
      <x:c r="S191" s="24" t="str">
        <x:f>IF(A191="","",COUNTIFS(CRITERIA!$B$6:$B$205,A191,CRITERIA!$G$6:$G$205,"YES",CRITERIA!$L$6:$L$205,"VALID"))</x:f>
      </x:c>
      <x:c r="T191" s="24" t="str">
        <x:f>IF(A191="","",IF(Q191&lt;&gt;"VALID","REPAIR CANVAS",IF(EXACT(J191,"NO"),"STOP - RESEARCH NOT JUSTIFIED",IF(OR(N191&lt;&gt;"VALID",O191&lt;&gt;"VALID",P191&lt;&gt;"VALID",Y191&lt;&gt;"VALID",AH191&lt;&gt;"VALID",AT191&lt;&gt;"VALID",EXACT(J191,"UNCLEAR"),X191&lt;&gt;"YES"),"REPAIR CANVAS","READY TO RESEARCH"))))</x:f>
      </x:c>
      <x:c r="U191" s="24" t="str">
        <x:f>IF(A191="","",IF(T191="READY TO RESEARCH","Freeze this Decision Contract, then conduct the Evidence Audit.",IF(T191="STOP - RESEARCH NOT JUSTIFIED","State the real purpose of the work or reopen the decision before competitor research.","Repair the named controls before collecting competitor evidence.")))</x:f>
      </x:c>
      <x:c r="V191" s="24" t="str">
        <x:f>IF(A191="","",IF(T191="READY TO RESEARCH","Decision ID "&amp;A191&amp;". By "&amp;TEXT(C191,"yyyy-mm-dd")&amp;", "&amp;B191&amp;" will decide whether to "&amp;D191&amp;" for "&amp;E191&amp;", within "&amp;F191&amp;" and "&amp;G191&amp;". Permitted alternative universe: "&amp;AA191&amp;". Explicit exclusions: "&amp;H191&amp;". Material criteria: "&amp;AB191&amp;". Hard constraints: "&amp;Z191&amp;". Evidence threshold: "&amp;I191&amp;IF(EXACT(I191,"CUSTOM")," - "&amp;W191,"")&amp;". Evidence may change: "&amp;K191&amp;". Reopen if "&amp;L191&amp;".","NOT READY - complete or repair the governed canvas before handoff."))</x:f>
      </x:c>
      <x:c r="W191" s="18"/>
      <x:c r="X191" s="18"/>
      <x:c r="Y191" s="24" t="str">
        <x:f>IF(A191="","",IF(OR(EXACT(X191,"YES"),EXACT(X191,"NO")),"VALID","INVALID - QUALITY TOKEN"))</x:f>
      </x:c>
      <x:c r="Z191" s="18"/>
      <x:c r="AA191" s="18" t="str">
        <x:f>IF(A191="","",IF(AT191&lt;&gt;"VALID","NOT READY - ALTERNATIVES",IF(AO191=1,"DIRECT","")&amp;IF(AP191=1,IF(AO191=1,"; ","")&amp;"ADJACENT","")&amp;IF(AQ191=1,IF(SUM(AO191:AP191)&gt;0,"; ","")&amp;"SUBSTITUTE / SERVICE","")&amp;IF(AR191=1,IF(SUM(AO191:AQ191)&gt;0,"; ","")&amp;"INTERNAL BUILD","")&amp;IF(AS191=1,IF(SUM(AO191:AR191)&gt;0,"; ","")&amp;"STATUS QUO","")))</x:f>
      </x:c>
      <x:c r="AB191" s="18" t="str">
        <x:f>IF(A191="","",IF(AH191&lt;&gt;"VALID","NOT READY - CRITERIA",AC191&amp;"; "&amp;AD191&amp;"; "&amp;AE191&amp;IF(AF191&lt;&gt;"","; "&amp;AF191,"")&amp;IF(AG191&lt;&gt;"","; "&amp;AG191,"")))</x:f>
      </x:c>
      <x:c r="AC191" s="18"/>
      <x:c r="AD191" s="18"/>
      <x:c r="AE191" s="18"/>
      <x:c r="AF191" s="18"/>
      <x:c r="AG191" s="18"/>
      <x:c r="AH191" s="24" t="str">
        <x:f>IF(A191="","",IF(AND(AI191&gt;=3,AI191&lt;=5,AJ191&lt;&gt;"",AK191&lt;&gt;"",AL191&lt;&gt;"",S191=AI191,COUNTIF($AJ191:$AN191,AJ191)=1,COUNTIF($AJ191:$AN191,AK191)=1,COUNTIF($AJ191:$AN191,AL191)=1,IF(AM191="",TRUE,COUNTIF($AJ191:$AN191,AM191)=1),IF(AN191="",TRUE,COUNTIF($AJ191:$AN191,AN191)=1),COUNTIFS(CRITERIA!$B$6:$B$205,A191,CRITERIA!$M$6:$M$205,AJ191,CRITERIA!$G$6:$G$205,"YES",CRITERIA!$L$6:$L$205,"VALID")=1,COUNTIFS(CRITERIA!$B$6:$B$205,A191,CRITERIA!$M$6:$M$205,AK191,CRITERIA!$G$6:$G$205,"YES",CRITERIA!$L$6:$L$205,"VALID")=1,COUNTIFS(CRITERIA!$B$6:$B$205,A191,CRITERIA!$M$6:$M$205,AL191,CRITERIA!$G$6:$G$205,"YES",CRITERIA!$L$6:$L$205,"VALID")=1,IF(AM191="",TRUE,COUNTIFS(CRITERIA!$B$6:$B$205,A191,CRITERIA!$M$6:$M$205,AM191,CRITERIA!$G$6:$G$205,"YES",CRITERIA!$L$6:$L$205,"VALID")=1),IF(AN191="",TRUE,COUNTIFS(CRITERIA!$B$6:$B$205,A191,CRITERIA!$M$6:$M$205,AN191,CRITERIA!$G$6:$G$205,"YES",CRITERIA!$L$6:$L$205,"VALID")=1)),"VALID","INVALID - CRITERIA PARITY"))</x:f>
      </x:c>
      <x:c r="AI191" s="24" t="n">
        <x:f>IF(AC191&lt;&gt;"",1,0)+IF(AD191&lt;&gt;"",1,0)+IF(AE191&lt;&gt;"",1,0)+IF(AF191&lt;&gt;"",1,0)+IF(AG191&lt;&gt;"",1,0)</x:f>
        <x:v>0</x:v>
      </x:c>
      <x:c r="AJ191" s="24" t="str">
        <x:f>IF(AC191="","",UPPER(TRIM(AC191)))</x:f>
      </x:c>
      <x:c r="AK191" s="24" t="str">
        <x:f>IF(AD191="","",UPPER(TRIM(AD191)))</x:f>
      </x:c>
      <x:c r="AL191" s="24" t="str">
        <x:f>IF(AE191="","",UPPER(TRIM(AE191)))</x:f>
      </x:c>
      <x:c r="AM191" s="24" t="str">
        <x:f>IF(AF191="","",UPPER(TRIM(AF191)))</x:f>
      </x:c>
      <x:c r="AN191" s="24" t="str">
        <x:f>IF(AG191="","",UPPER(TRIM(AG191)))</x:f>
      </x:c>
      <x:c r="AO191" s="24" t="str">
        <x:f>IF(A191="","",IF(COUNTIFS(ALTERNATIVES!$B$6:$B$205,A191,ALTERNATIVES!$C$6:$C$205,"DIRECT",ALTERNATIVES!$H$6:$H$205,"VALID")&gt;0,1,0))</x:f>
      </x:c>
      <x:c r="AP191" s="24" t="str">
        <x:f>IF(A191="","",IF(COUNTIFS(ALTERNATIVES!$B$6:$B$205,A191,ALTERNATIVES!$C$6:$C$205,"ADJACENT",ALTERNATIVES!$H$6:$H$205,"VALID")&gt;0,1,0))</x:f>
      </x:c>
      <x:c r="AQ191" s="24" t="str">
        <x:f>IF(A191="","",IF(COUNTIFS(ALTERNATIVES!$B$6:$B$205,A191,ALTERNATIVES!$C$6:$C$205,"SUBSTITUTE / SERVICE",ALTERNATIVES!$H$6:$H$205,"VALID")&gt;0,1,0))</x:f>
      </x:c>
      <x:c r="AR191" s="24" t="str">
        <x:f>IF(A191="","",IF(COUNTIFS(ALTERNATIVES!$B$6:$B$205,A191,ALTERNATIVES!$C$6:$C$205,"INTERNAL BUILD",ALTERNATIVES!$H$6:$H$205,"VALID")&gt;0,1,0))</x:f>
      </x:c>
      <x:c r="AS191" s="24" t="str">
        <x:f>IF(A191="","",IF(COUNTIFS(ALTERNATIVES!$B$6:$B$205,A191,ALTERNATIVES!$C$6:$C$205,"STATUS QUO",ALTERNATIVES!$H$6:$H$205,"VALID")&gt;0,1,0))</x:f>
      </x:c>
      <x:c r="AT191" s="24" t="str">
        <x:f>IF(A191="","",IF(R191&gt;=2,"VALID","INVALID - ALTERNATIVE DIVERSITY"))</x:f>
      </x:c>
    </x:row>
    <x:row r="192">
      <x:c r="A192" s="18"/>
      <x:c r="B192" s="18"/>
      <x:c r="C192" s="32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24" t="str">
        <x:f>IF(A192="","",IF(COUNTIF($A$6:$A$205,A192)=1,"VALID","INVALID - DUPLICATE DECISION ID"))</x:f>
      </x:c>
      <x:c r="O192" s="24" t="str">
        <x:f>IF(A192="","",IF(AND(B192&lt;&gt;"",C192&lt;&gt;"",D192&lt;&gt;"",E192&lt;&gt;"",F192&lt;&gt;"",G192&lt;&gt;"",H192&lt;&gt;"",K192&lt;&gt;"",L192&lt;&gt;"",M192&lt;&gt;"",Z192&lt;&gt;"",AC192&lt;&gt;"",AD192&lt;&gt;"",AE192&lt;&gt;""),"VALID","INVALID - REQUIRED FIELD"))</x:f>
      </x:c>
      <x:c r="P192" s="24" t="str">
        <x:f>IF(A192="","",IF(AND(OR(EXACT(I192,"CURRENT ATTRIBUTABLE OBSERVED"),EXACT(I192,"CURRENT ATTRIBUTABLE MIXED"),EXACT(I192,"CUSTOM")),IF(EXACT(I192,"CUSTOM"),W192&lt;&gt;"",TRUE)),"VALID","INVALID - EVIDENCE TOKEN / CUSTOM RULE"))</x:f>
      </x:c>
      <x:c r="Q192" s="24" t="str">
        <x:f>IF(A192="","",IF(OR(EXACT(J192,"YES"),EXACT(J192,"UNCLEAR"),EXACT(J192,"NO")),"VALID","INVALID - ACTION TOKEN"))</x:f>
      </x:c>
      <x:c r="R192" s="24" t="str">
        <x:f>IF(A192="","",SUM(AO192:AS192))</x:f>
      </x:c>
      <x:c r="S192" s="24" t="str">
        <x:f>IF(A192="","",COUNTIFS(CRITERIA!$B$6:$B$205,A192,CRITERIA!$G$6:$G$205,"YES",CRITERIA!$L$6:$L$205,"VALID"))</x:f>
      </x:c>
      <x:c r="T192" s="24" t="str">
        <x:f>IF(A192="","",IF(Q192&lt;&gt;"VALID","REPAIR CANVAS",IF(EXACT(J192,"NO"),"STOP - RESEARCH NOT JUSTIFIED",IF(OR(N192&lt;&gt;"VALID",O192&lt;&gt;"VALID",P192&lt;&gt;"VALID",Y192&lt;&gt;"VALID",AH192&lt;&gt;"VALID",AT192&lt;&gt;"VALID",EXACT(J192,"UNCLEAR"),X192&lt;&gt;"YES"),"REPAIR CANVAS","READY TO RESEARCH"))))</x:f>
      </x:c>
      <x:c r="U192" s="24" t="str">
        <x:f>IF(A192="","",IF(T192="READY TO RESEARCH","Freeze this Decision Contract, then conduct the Evidence Audit.",IF(T192="STOP - RESEARCH NOT JUSTIFIED","State the real purpose of the work or reopen the decision before competitor research.","Repair the named controls before collecting competitor evidence.")))</x:f>
      </x:c>
      <x:c r="V192" s="24" t="str">
        <x:f>IF(A192="","",IF(T192="READY TO RESEARCH","Decision ID "&amp;A192&amp;". By "&amp;TEXT(C192,"yyyy-mm-dd")&amp;", "&amp;B192&amp;" will decide whether to "&amp;D192&amp;" for "&amp;E192&amp;", within "&amp;F192&amp;" and "&amp;G192&amp;". Permitted alternative universe: "&amp;AA192&amp;". Explicit exclusions: "&amp;H192&amp;". Material criteria: "&amp;AB192&amp;". Hard constraints: "&amp;Z192&amp;". Evidence threshold: "&amp;I192&amp;IF(EXACT(I192,"CUSTOM")," - "&amp;W192,"")&amp;". Evidence may change: "&amp;K192&amp;". Reopen if "&amp;L192&amp;".","NOT READY - complete or repair the governed canvas before handoff."))</x:f>
      </x:c>
      <x:c r="W192" s="18"/>
      <x:c r="X192" s="18"/>
      <x:c r="Y192" s="24" t="str">
        <x:f>IF(A192="","",IF(OR(EXACT(X192,"YES"),EXACT(X192,"NO")),"VALID","INVALID - QUALITY TOKEN"))</x:f>
      </x:c>
      <x:c r="Z192" s="18"/>
      <x:c r="AA192" s="18" t="str">
        <x:f>IF(A192="","",IF(AT192&lt;&gt;"VALID","NOT READY - ALTERNATIVES",IF(AO192=1,"DIRECT","")&amp;IF(AP192=1,IF(AO192=1,"; ","")&amp;"ADJACENT","")&amp;IF(AQ192=1,IF(SUM(AO192:AP192)&gt;0,"; ","")&amp;"SUBSTITUTE / SERVICE","")&amp;IF(AR192=1,IF(SUM(AO192:AQ192)&gt;0,"; ","")&amp;"INTERNAL BUILD","")&amp;IF(AS192=1,IF(SUM(AO192:AR192)&gt;0,"; ","")&amp;"STATUS QUO","")))</x:f>
      </x:c>
      <x:c r="AB192" s="18" t="str">
        <x:f>IF(A192="","",IF(AH192&lt;&gt;"VALID","NOT READY - CRITERIA",AC192&amp;"; "&amp;AD192&amp;"; "&amp;AE192&amp;IF(AF192&lt;&gt;"","; "&amp;AF192,"")&amp;IF(AG192&lt;&gt;"","; "&amp;AG192,"")))</x:f>
      </x:c>
      <x:c r="AC192" s="18"/>
      <x:c r="AD192" s="18"/>
      <x:c r="AE192" s="18"/>
      <x:c r="AF192" s="18"/>
      <x:c r="AG192" s="18"/>
      <x:c r="AH192" s="24" t="str">
        <x:f>IF(A192="","",IF(AND(AI192&gt;=3,AI192&lt;=5,AJ192&lt;&gt;"",AK192&lt;&gt;"",AL192&lt;&gt;"",S192=AI192,COUNTIF($AJ192:$AN192,AJ192)=1,COUNTIF($AJ192:$AN192,AK192)=1,COUNTIF($AJ192:$AN192,AL192)=1,IF(AM192="",TRUE,COUNTIF($AJ192:$AN192,AM192)=1),IF(AN192="",TRUE,COUNTIF($AJ192:$AN192,AN192)=1),COUNTIFS(CRITERIA!$B$6:$B$205,A192,CRITERIA!$M$6:$M$205,AJ192,CRITERIA!$G$6:$G$205,"YES",CRITERIA!$L$6:$L$205,"VALID")=1,COUNTIFS(CRITERIA!$B$6:$B$205,A192,CRITERIA!$M$6:$M$205,AK192,CRITERIA!$G$6:$G$205,"YES",CRITERIA!$L$6:$L$205,"VALID")=1,COUNTIFS(CRITERIA!$B$6:$B$205,A192,CRITERIA!$M$6:$M$205,AL192,CRITERIA!$G$6:$G$205,"YES",CRITERIA!$L$6:$L$205,"VALID")=1,IF(AM192="",TRUE,COUNTIFS(CRITERIA!$B$6:$B$205,A192,CRITERIA!$M$6:$M$205,AM192,CRITERIA!$G$6:$G$205,"YES",CRITERIA!$L$6:$L$205,"VALID")=1),IF(AN192="",TRUE,COUNTIFS(CRITERIA!$B$6:$B$205,A192,CRITERIA!$M$6:$M$205,AN192,CRITERIA!$G$6:$G$205,"YES",CRITERIA!$L$6:$L$205,"VALID")=1)),"VALID","INVALID - CRITERIA PARITY"))</x:f>
      </x:c>
      <x:c r="AI192" s="24" t="n">
        <x:f>IF(AC192&lt;&gt;"",1,0)+IF(AD192&lt;&gt;"",1,0)+IF(AE192&lt;&gt;"",1,0)+IF(AF192&lt;&gt;"",1,0)+IF(AG192&lt;&gt;"",1,0)</x:f>
        <x:v>0</x:v>
      </x:c>
      <x:c r="AJ192" s="24" t="str">
        <x:f>IF(AC192="","",UPPER(TRIM(AC192)))</x:f>
      </x:c>
      <x:c r="AK192" s="24" t="str">
        <x:f>IF(AD192="","",UPPER(TRIM(AD192)))</x:f>
      </x:c>
      <x:c r="AL192" s="24" t="str">
        <x:f>IF(AE192="","",UPPER(TRIM(AE192)))</x:f>
      </x:c>
      <x:c r="AM192" s="24" t="str">
        <x:f>IF(AF192="","",UPPER(TRIM(AF192)))</x:f>
      </x:c>
      <x:c r="AN192" s="24" t="str">
        <x:f>IF(AG192="","",UPPER(TRIM(AG192)))</x:f>
      </x:c>
      <x:c r="AO192" s="24" t="str">
        <x:f>IF(A192="","",IF(COUNTIFS(ALTERNATIVES!$B$6:$B$205,A192,ALTERNATIVES!$C$6:$C$205,"DIRECT",ALTERNATIVES!$H$6:$H$205,"VALID")&gt;0,1,0))</x:f>
      </x:c>
      <x:c r="AP192" s="24" t="str">
        <x:f>IF(A192="","",IF(COUNTIFS(ALTERNATIVES!$B$6:$B$205,A192,ALTERNATIVES!$C$6:$C$205,"ADJACENT",ALTERNATIVES!$H$6:$H$205,"VALID")&gt;0,1,0))</x:f>
      </x:c>
      <x:c r="AQ192" s="24" t="str">
        <x:f>IF(A192="","",IF(COUNTIFS(ALTERNATIVES!$B$6:$B$205,A192,ALTERNATIVES!$C$6:$C$205,"SUBSTITUTE / SERVICE",ALTERNATIVES!$H$6:$H$205,"VALID")&gt;0,1,0))</x:f>
      </x:c>
      <x:c r="AR192" s="24" t="str">
        <x:f>IF(A192="","",IF(COUNTIFS(ALTERNATIVES!$B$6:$B$205,A192,ALTERNATIVES!$C$6:$C$205,"INTERNAL BUILD",ALTERNATIVES!$H$6:$H$205,"VALID")&gt;0,1,0))</x:f>
      </x:c>
      <x:c r="AS192" s="24" t="str">
        <x:f>IF(A192="","",IF(COUNTIFS(ALTERNATIVES!$B$6:$B$205,A192,ALTERNATIVES!$C$6:$C$205,"STATUS QUO",ALTERNATIVES!$H$6:$H$205,"VALID")&gt;0,1,0))</x:f>
      </x:c>
      <x:c r="AT192" s="24" t="str">
        <x:f>IF(A192="","",IF(R192&gt;=2,"VALID","INVALID - ALTERNATIVE DIVERSITY"))</x:f>
      </x:c>
    </x:row>
    <x:row r="193">
      <x:c r="A193" s="18"/>
      <x:c r="B193" s="18"/>
      <x:c r="C193" s="32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24" t="str">
        <x:f>IF(A193="","",IF(COUNTIF($A$6:$A$205,A193)=1,"VALID","INVALID - DUPLICATE DECISION ID"))</x:f>
      </x:c>
      <x:c r="O193" s="24" t="str">
        <x:f>IF(A193="","",IF(AND(B193&lt;&gt;"",C193&lt;&gt;"",D193&lt;&gt;"",E193&lt;&gt;"",F193&lt;&gt;"",G193&lt;&gt;"",H193&lt;&gt;"",K193&lt;&gt;"",L193&lt;&gt;"",M193&lt;&gt;"",Z193&lt;&gt;"",AC193&lt;&gt;"",AD193&lt;&gt;"",AE193&lt;&gt;""),"VALID","INVALID - REQUIRED FIELD"))</x:f>
      </x:c>
      <x:c r="P193" s="24" t="str">
        <x:f>IF(A193="","",IF(AND(OR(EXACT(I193,"CURRENT ATTRIBUTABLE OBSERVED"),EXACT(I193,"CURRENT ATTRIBUTABLE MIXED"),EXACT(I193,"CUSTOM")),IF(EXACT(I193,"CUSTOM"),W193&lt;&gt;"",TRUE)),"VALID","INVALID - EVIDENCE TOKEN / CUSTOM RULE"))</x:f>
      </x:c>
      <x:c r="Q193" s="24" t="str">
        <x:f>IF(A193="","",IF(OR(EXACT(J193,"YES"),EXACT(J193,"UNCLEAR"),EXACT(J193,"NO")),"VALID","INVALID - ACTION TOKEN"))</x:f>
      </x:c>
      <x:c r="R193" s="24" t="str">
        <x:f>IF(A193="","",SUM(AO193:AS193))</x:f>
      </x:c>
      <x:c r="S193" s="24" t="str">
        <x:f>IF(A193="","",COUNTIFS(CRITERIA!$B$6:$B$205,A193,CRITERIA!$G$6:$G$205,"YES",CRITERIA!$L$6:$L$205,"VALID"))</x:f>
      </x:c>
      <x:c r="T193" s="24" t="str">
        <x:f>IF(A193="","",IF(Q193&lt;&gt;"VALID","REPAIR CANVAS",IF(EXACT(J193,"NO"),"STOP - RESEARCH NOT JUSTIFIED",IF(OR(N193&lt;&gt;"VALID",O193&lt;&gt;"VALID",P193&lt;&gt;"VALID",Y193&lt;&gt;"VALID",AH193&lt;&gt;"VALID",AT193&lt;&gt;"VALID",EXACT(J193,"UNCLEAR"),X193&lt;&gt;"YES"),"REPAIR CANVAS","READY TO RESEARCH"))))</x:f>
      </x:c>
      <x:c r="U193" s="24" t="str">
        <x:f>IF(A193="","",IF(T193="READY TO RESEARCH","Freeze this Decision Contract, then conduct the Evidence Audit.",IF(T193="STOP - RESEARCH NOT JUSTIFIED","State the real purpose of the work or reopen the decision before competitor research.","Repair the named controls before collecting competitor evidence.")))</x:f>
      </x:c>
      <x:c r="V193" s="24" t="str">
        <x:f>IF(A193="","",IF(T193="READY TO RESEARCH","Decision ID "&amp;A193&amp;". By "&amp;TEXT(C193,"yyyy-mm-dd")&amp;", "&amp;B193&amp;" will decide whether to "&amp;D193&amp;" for "&amp;E193&amp;", within "&amp;F193&amp;" and "&amp;G193&amp;". Permitted alternative universe: "&amp;AA193&amp;". Explicit exclusions: "&amp;H193&amp;". Material criteria: "&amp;AB193&amp;". Hard constraints: "&amp;Z193&amp;". Evidence threshold: "&amp;I193&amp;IF(EXACT(I193,"CUSTOM")," - "&amp;W193,"")&amp;". Evidence may change: "&amp;K193&amp;". Reopen if "&amp;L193&amp;".","NOT READY - complete or repair the governed canvas before handoff."))</x:f>
      </x:c>
      <x:c r="W193" s="18"/>
      <x:c r="X193" s="18"/>
      <x:c r="Y193" s="24" t="str">
        <x:f>IF(A193="","",IF(OR(EXACT(X193,"YES"),EXACT(X193,"NO")),"VALID","INVALID - QUALITY TOKEN"))</x:f>
      </x:c>
      <x:c r="Z193" s="18"/>
      <x:c r="AA193" s="18" t="str">
        <x:f>IF(A193="","",IF(AT193&lt;&gt;"VALID","NOT READY - ALTERNATIVES",IF(AO193=1,"DIRECT","")&amp;IF(AP193=1,IF(AO193=1,"; ","")&amp;"ADJACENT","")&amp;IF(AQ193=1,IF(SUM(AO193:AP193)&gt;0,"; ","")&amp;"SUBSTITUTE / SERVICE","")&amp;IF(AR193=1,IF(SUM(AO193:AQ193)&gt;0,"; ","")&amp;"INTERNAL BUILD","")&amp;IF(AS193=1,IF(SUM(AO193:AR193)&gt;0,"; ","")&amp;"STATUS QUO","")))</x:f>
      </x:c>
      <x:c r="AB193" s="18" t="str">
        <x:f>IF(A193="","",IF(AH193&lt;&gt;"VALID","NOT READY - CRITERIA",AC193&amp;"; "&amp;AD193&amp;"; "&amp;AE193&amp;IF(AF193&lt;&gt;"","; "&amp;AF193,"")&amp;IF(AG193&lt;&gt;"","; "&amp;AG193,"")))</x:f>
      </x:c>
      <x:c r="AC193" s="18"/>
      <x:c r="AD193" s="18"/>
      <x:c r="AE193" s="18"/>
      <x:c r="AF193" s="18"/>
      <x:c r="AG193" s="18"/>
      <x:c r="AH193" s="24" t="str">
        <x:f>IF(A193="","",IF(AND(AI193&gt;=3,AI193&lt;=5,AJ193&lt;&gt;"",AK193&lt;&gt;"",AL193&lt;&gt;"",S193=AI193,COUNTIF($AJ193:$AN193,AJ193)=1,COUNTIF($AJ193:$AN193,AK193)=1,COUNTIF($AJ193:$AN193,AL193)=1,IF(AM193="",TRUE,COUNTIF($AJ193:$AN193,AM193)=1),IF(AN193="",TRUE,COUNTIF($AJ193:$AN193,AN193)=1),COUNTIFS(CRITERIA!$B$6:$B$205,A193,CRITERIA!$M$6:$M$205,AJ193,CRITERIA!$G$6:$G$205,"YES",CRITERIA!$L$6:$L$205,"VALID")=1,COUNTIFS(CRITERIA!$B$6:$B$205,A193,CRITERIA!$M$6:$M$205,AK193,CRITERIA!$G$6:$G$205,"YES",CRITERIA!$L$6:$L$205,"VALID")=1,COUNTIFS(CRITERIA!$B$6:$B$205,A193,CRITERIA!$M$6:$M$205,AL193,CRITERIA!$G$6:$G$205,"YES",CRITERIA!$L$6:$L$205,"VALID")=1,IF(AM193="",TRUE,COUNTIFS(CRITERIA!$B$6:$B$205,A193,CRITERIA!$M$6:$M$205,AM193,CRITERIA!$G$6:$G$205,"YES",CRITERIA!$L$6:$L$205,"VALID")=1),IF(AN193="",TRUE,COUNTIFS(CRITERIA!$B$6:$B$205,A193,CRITERIA!$M$6:$M$205,AN193,CRITERIA!$G$6:$G$205,"YES",CRITERIA!$L$6:$L$205,"VALID")=1)),"VALID","INVALID - CRITERIA PARITY"))</x:f>
      </x:c>
      <x:c r="AI193" s="24" t="n">
        <x:f>IF(AC193&lt;&gt;"",1,0)+IF(AD193&lt;&gt;"",1,0)+IF(AE193&lt;&gt;"",1,0)+IF(AF193&lt;&gt;"",1,0)+IF(AG193&lt;&gt;"",1,0)</x:f>
        <x:v>0</x:v>
      </x:c>
      <x:c r="AJ193" s="24" t="str">
        <x:f>IF(AC193="","",UPPER(TRIM(AC193)))</x:f>
      </x:c>
      <x:c r="AK193" s="24" t="str">
        <x:f>IF(AD193="","",UPPER(TRIM(AD193)))</x:f>
      </x:c>
      <x:c r="AL193" s="24" t="str">
        <x:f>IF(AE193="","",UPPER(TRIM(AE193)))</x:f>
      </x:c>
      <x:c r="AM193" s="24" t="str">
        <x:f>IF(AF193="","",UPPER(TRIM(AF193)))</x:f>
      </x:c>
      <x:c r="AN193" s="24" t="str">
        <x:f>IF(AG193="","",UPPER(TRIM(AG193)))</x:f>
      </x:c>
      <x:c r="AO193" s="24" t="str">
        <x:f>IF(A193="","",IF(COUNTIFS(ALTERNATIVES!$B$6:$B$205,A193,ALTERNATIVES!$C$6:$C$205,"DIRECT",ALTERNATIVES!$H$6:$H$205,"VALID")&gt;0,1,0))</x:f>
      </x:c>
      <x:c r="AP193" s="24" t="str">
        <x:f>IF(A193="","",IF(COUNTIFS(ALTERNATIVES!$B$6:$B$205,A193,ALTERNATIVES!$C$6:$C$205,"ADJACENT",ALTERNATIVES!$H$6:$H$205,"VALID")&gt;0,1,0))</x:f>
      </x:c>
      <x:c r="AQ193" s="24" t="str">
        <x:f>IF(A193="","",IF(COUNTIFS(ALTERNATIVES!$B$6:$B$205,A193,ALTERNATIVES!$C$6:$C$205,"SUBSTITUTE / SERVICE",ALTERNATIVES!$H$6:$H$205,"VALID")&gt;0,1,0))</x:f>
      </x:c>
      <x:c r="AR193" s="24" t="str">
        <x:f>IF(A193="","",IF(COUNTIFS(ALTERNATIVES!$B$6:$B$205,A193,ALTERNATIVES!$C$6:$C$205,"INTERNAL BUILD",ALTERNATIVES!$H$6:$H$205,"VALID")&gt;0,1,0))</x:f>
      </x:c>
      <x:c r="AS193" s="24" t="str">
        <x:f>IF(A193="","",IF(COUNTIFS(ALTERNATIVES!$B$6:$B$205,A193,ALTERNATIVES!$C$6:$C$205,"STATUS QUO",ALTERNATIVES!$H$6:$H$205,"VALID")&gt;0,1,0))</x:f>
      </x:c>
      <x:c r="AT193" s="24" t="str">
        <x:f>IF(A193="","",IF(R193&gt;=2,"VALID","INVALID - ALTERNATIVE DIVERSITY"))</x:f>
      </x:c>
    </x:row>
    <x:row r="194">
      <x:c r="A194" s="18"/>
      <x:c r="B194" s="18"/>
      <x:c r="C194" s="32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24" t="str">
        <x:f>IF(A194="","",IF(COUNTIF($A$6:$A$205,A194)=1,"VALID","INVALID - DUPLICATE DECISION ID"))</x:f>
      </x:c>
      <x:c r="O194" s="24" t="str">
        <x:f>IF(A194="","",IF(AND(B194&lt;&gt;"",C194&lt;&gt;"",D194&lt;&gt;"",E194&lt;&gt;"",F194&lt;&gt;"",G194&lt;&gt;"",H194&lt;&gt;"",K194&lt;&gt;"",L194&lt;&gt;"",M194&lt;&gt;"",Z194&lt;&gt;"",AC194&lt;&gt;"",AD194&lt;&gt;"",AE194&lt;&gt;""),"VALID","INVALID - REQUIRED FIELD"))</x:f>
      </x:c>
      <x:c r="P194" s="24" t="str">
        <x:f>IF(A194="","",IF(AND(OR(EXACT(I194,"CURRENT ATTRIBUTABLE OBSERVED"),EXACT(I194,"CURRENT ATTRIBUTABLE MIXED"),EXACT(I194,"CUSTOM")),IF(EXACT(I194,"CUSTOM"),W194&lt;&gt;"",TRUE)),"VALID","INVALID - EVIDENCE TOKEN / CUSTOM RULE"))</x:f>
      </x:c>
      <x:c r="Q194" s="24" t="str">
        <x:f>IF(A194="","",IF(OR(EXACT(J194,"YES"),EXACT(J194,"UNCLEAR"),EXACT(J194,"NO")),"VALID","INVALID - ACTION TOKEN"))</x:f>
      </x:c>
      <x:c r="R194" s="24" t="str">
        <x:f>IF(A194="","",SUM(AO194:AS194))</x:f>
      </x:c>
      <x:c r="S194" s="24" t="str">
        <x:f>IF(A194="","",COUNTIFS(CRITERIA!$B$6:$B$205,A194,CRITERIA!$G$6:$G$205,"YES",CRITERIA!$L$6:$L$205,"VALID"))</x:f>
      </x:c>
      <x:c r="T194" s="24" t="str">
        <x:f>IF(A194="","",IF(Q194&lt;&gt;"VALID","REPAIR CANVAS",IF(EXACT(J194,"NO"),"STOP - RESEARCH NOT JUSTIFIED",IF(OR(N194&lt;&gt;"VALID",O194&lt;&gt;"VALID",P194&lt;&gt;"VALID",Y194&lt;&gt;"VALID",AH194&lt;&gt;"VALID",AT194&lt;&gt;"VALID",EXACT(J194,"UNCLEAR"),X194&lt;&gt;"YES"),"REPAIR CANVAS","READY TO RESEARCH"))))</x:f>
      </x:c>
      <x:c r="U194" s="24" t="str">
        <x:f>IF(A194="","",IF(T194="READY TO RESEARCH","Freeze this Decision Contract, then conduct the Evidence Audit.",IF(T194="STOP - RESEARCH NOT JUSTIFIED","State the real purpose of the work or reopen the decision before competitor research.","Repair the named controls before collecting competitor evidence.")))</x:f>
      </x:c>
      <x:c r="V194" s="24" t="str">
        <x:f>IF(A194="","",IF(T194="READY TO RESEARCH","Decision ID "&amp;A194&amp;". By "&amp;TEXT(C194,"yyyy-mm-dd")&amp;", "&amp;B194&amp;" will decide whether to "&amp;D194&amp;" for "&amp;E194&amp;", within "&amp;F194&amp;" and "&amp;G194&amp;". Permitted alternative universe: "&amp;AA194&amp;". Explicit exclusions: "&amp;H194&amp;". Material criteria: "&amp;AB194&amp;". Hard constraints: "&amp;Z194&amp;". Evidence threshold: "&amp;I194&amp;IF(EXACT(I194,"CUSTOM")," - "&amp;W194,"")&amp;". Evidence may change: "&amp;K194&amp;". Reopen if "&amp;L194&amp;".","NOT READY - complete or repair the governed canvas before handoff."))</x:f>
      </x:c>
      <x:c r="W194" s="18"/>
      <x:c r="X194" s="18"/>
      <x:c r="Y194" s="24" t="str">
        <x:f>IF(A194="","",IF(OR(EXACT(X194,"YES"),EXACT(X194,"NO")),"VALID","INVALID - QUALITY TOKEN"))</x:f>
      </x:c>
      <x:c r="Z194" s="18"/>
      <x:c r="AA194" s="18" t="str">
        <x:f>IF(A194="","",IF(AT194&lt;&gt;"VALID","NOT READY - ALTERNATIVES",IF(AO194=1,"DIRECT","")&amp;IF(AP194=1,IF(AO194=1,"; ","")&amp;"ADJACENT","")&amp;IF(AQ194=1,IF(SUM(AO194:AP194)&gt;0,"; ","")&amp;"SUBSTITUTE / SERVICE","")&amp;IF(AR194=1,IF(SUM(AO194:AQ194)&gt;0,"; ","")&amp;"INTERNAL BUILD","")&amp;IF(AS194=1,IF(SUM(AO194:AR194)&gt;0,"; ","")&amp;"STATUS QUO","")))</x:f>
      </x:c>
      <x:c r="AB194" s="18" t="str">
        <x:f>IF(A194="","",IF(AH194&lt;&gt;"VALID","NOT READY - CRITERIA",AC194&amp;"; "&amp;AD194&amp;"; "&amp;AE194&amp;IF(AF194&lt;&gt;"","; "&amp;AF194,"")&amp;IF(AG194&lt;&gt;"","; "&amp;AG194,"")))</x:f>
      </x:c>
      <x:c r="AC194" s="18"/>
      <x:c r="AD194" s="18"/>
      <x:c r="AE194" s="18"/>
      <x:c r="AF194" s="18"/>
      <x:c r="AG194" s="18"/>
      <x:c r="AH194" s="24" t="str">
        <x:f>IF(A194="","",IF(AND(AI194&gt;=3,AI194&lt;=5,AJ194&lt;&gt;"",AK194&lt;&gt;"",AL194&lt;&gt;"",S194=AI194,COUNTIF($AJ194:$AN194,AJ194)=1,COUNTIF($AJ194:$AN194,AK194)=1,COUNTIF($AJ194:$AN194,AL194)=1,IF(AM194="",TRUE,COUNTIF($AJ194:$AN194,AM194)=1),IF(AN194="",TRUE,COUNTIF($AJ194:$AN194,AN194)=1),COUNTIFS(CRITERIA!$B$6:$B$205,A194,CRITERIA!$M$6:$M$205,AJ194,CRITERIA!$G$6:$G$205,"YES",CRITERIA!$L$6:$L$205,"VALID")=1,COUNTIFS(CRITERIA!$B$6:$B$205,A194,CRITERIA!$M$6:$M$205,AK194,CRITERIA!$G$6:$G$205,"YES",CRITERIA!$L$6:$L$205,"VALID")=1,COUNTIFS(CRITERIA!$B$6:$B$205,A194,CRITERIA!$M$6:$M$205,AL194,CRITERIA!$G$6:$G$205,"YES",CRITERIA!$L$6:$L$205,"VALID")=1,IF(AM194="",TRUE,COUNTIFS(CRITERIA!$B$6:$B$205,A194,CRITERIA!$M$6:$M$205,AM194,CRITERIA!$G$6:$G$205,"YES",CRITERIA!$L$6:$L$205,"VALID")=1),IF(AN194="",TRUE,COUNTIFS(CRITERIA!$B$6:$B$205,A194,CRITERIA!$M$6:$M$205,AN194,CRITERIA!$G$6:$G$205,"YES",CRITERIA!$L$6:$L$205,"VALID")=1)),"VALID","INVALID - CRITERIA PARITY"))</x:f>
      </x:c>
      <x:c r="AI194" s="24" t="n">
        <x:f>IF(AC194&lt;&gt;"",1,0)+IF(AD194&lt;&gt;"",1,0)+IF(AE194&lt;&gt;"",1,0)+IF(AF194&lt;&gt;"",1,0)+IF(AG194&lt;&gt;"",1,0)</x:f>
        <x:v>0</x:v>
      </x:c>
      <x:c r="AJ194" s="24" t="str">
        <x:f>IF(AC194="","",UPPER(TRIM(AC194)))</x:f>
      </x:c>
      <x:c r="AK194" s="24" t="str">
        <x:f>IF(AD194="","",UPPER(TRIM(AD194)))</x:f>
      </x:c>
      <x:c r="AL194" s="24" t="str">
        <x:f>IF(AE194="","",UPPER(TRIM(AE194)))</x:f>
      </x:c>
      <x:c r="AM194" s="24" t="str">
        <x:f>IF(AF194="","",UPPER(TRIM(AF194)))</x:f>
      </x:c>
      <x:c r="AN194" s="24" t="str">
        <x:f>IF(AG194="","",UPPER(TRIM(AG194)))</x:f>
      </x:c>
      <x:c r="AO194" s="24" t="str">
        <x:f>IF(A194="","",IF(COUNTIFS(ALTERNATIVES!$B$6:$B$205,A194,ALTERNATIVES!$C$6:$C$205,"DIRECT",ALTERNATIVES!$H$6:$H$205,"VALID")&gt;0,1,0))</x:f>
      </x:c>
      <x:c r="AP194" s="24" t="str">
        <x:f>IF(A194="","",IF(COUNTIFS(ALTERNATIVES!$B$6:$B$205,A194,ALTERNATIVES!$C$6:$C$205,"ADJACENT",ALTERNATIVES!$H$6:$H$205,"VALID")&gt;0,1,0))</x:f>
      </x:c>
      <x:c r="AQ194" s="24" t="str">
        <x:f>IF(A194="","",IF(COUNTIFS(ALTERNATIVES!$B$6:$B$205,A194,ALTERNATIVES!$C$6:$C$205,"SUBSTITUTE / SERVICE",ALTERNATIVES!$H$6:$H$205,"VALID")&gt;0,1,0))</x:f>
      </x:c>
      <x:c r="AR194" s="24" t="str">
        <x:f>IF(A194="","",IF(COUNTIFS(ALTERNATIVES!$B$6:$B$205,A194,ALTERNATIVES!$C$6:$C$205,"INTERNAL BUILD",ALTERNATIVES!$H$6:$H$205,"VALID")&gt;0,1,0))</x:f>
      </x:c>
      <x:c r="AS194" s="24" t="str">
        <x:f>IF(A194="","",IF(COUNTIFS(ALTERNATIVES!$B$6:$B$205,A194,ALTERNATIVES!$C$6:$C$205,"STATUS QUO",ALTERNATIVES!$H$6:$H$205,"VALID")&gt;0,1,0))</x:f>
      </x:c>
      <x:c r="AT194" s="24" t="str">
        <x:f>IF(A194="","",IF(R194&gt;=2,"VALID","INVALID - ALTERNATIVE DIVERSITY"))</x:f>
      </x:c>
    </x:row>
    <x:row r="195">
      <x:c r="A195" s="18"/>
      <x:c r="B195" s="18"/>
      <x:c r="C195" s="32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24" t="str">
        <x:f>IF(A195="","",IF(COUNTIF($A$6:$A$205,A195)=1,"VALID","INVALID - DUPLICATE DECISION ID"))</x:f>
      </x:c>
      <x:c r="O195" s="24" t="str">
        <x:f>IF(A195="","",IF(AND(B195&lt;&gt;"",C195&lt;&gt;"",D195&lt;&gt;"",E195&lt;&gt;"",F195&lt;&gt;"",G195&lt;&gt;"",H195&lt;&gt;"",K195&lt;&gt;"",L195&lt;&gt;"",M195&lt;&gt;"",Z195&lt;&gt;"",AC195&lt;&gt;"",AD195&lt;&gt;"",AE195&lt;&gt;""),"VALID","INVALID - REQUIRED FIELD"))</x:f>
      </x:c>
      <x:c r="P195" s="24" t="str">
        <x:f>IF(A195="","",IF(AND(OR(EXACT(I195,"CURRENT ATTRIBUTABLE OBSERVED"),EXACT(I195,"CURRENT ATTRIBUTABLE MIXED"),EXACT(I195,"CUSTOM")),IF(EXACT(I195,"CUSTOM"),W195&lt;&gt;"",TRUE)),"VALID","INVALID - EVIDENCE TOKEN / CUSTOM RULE"))</x:f>
      </x:c>
      <x:c r="Q195" s="24" t="str">
        <x:f>IF(A195="","",IF(OR(EXACT(J195,"YES"),EXACT(J195,"UNCLEAR"),EXACT(J195,"NO")),"VALID","INVALID - ACTION TOKEN"))</x:f>
      </x:c>
      <x:c r="R195" s="24" t="str">
        <x:f>IF(A195="","",SUM(AO195:AS195))</x:f>
      </x:c>
      <x:c r="S195" s="24" t="str">
        <x:f>IF(A195="","",COUNTIFS(CRITERIA!$B$6:$B$205,A195,CRITERIA!$G$6:$G$205,"YES",CRITERIA!$L$6:$L$205,"VALID"))</x:f>
      </x:c>
      <x:c r="T195" s="24" t="str">
        <x:f>IF(A195="","",IF(Q195&lt;&gt;"VALID","REPAIR CANVAS",IF(EXACT(J195,"NO"),"STOP - RESEARCH NOT JUSTIFIED",IF(OR(N195&lt;&gt;"VALID",O195&lt;&gt;"VALID",P195&lt;&gt;"VALID",Y195&lt;&gt;"VALID",AH195&lt;&gt;"VALID",AT195&lt;&gt;"VALID",EXACT(J195,"UNCLEAR"),X195&lt;&gt;"YES"),"REPAIR CANVAS","READY TO RESEARCH"))))</x:f>
      </x:c>
      <x:c r="U195" s="24" t="str">
        <x:f>IF(A195="","",IF(T195="READY TO RESEARCH","Freeze this Decision Contract, then conduct the Evidence Audit.",IF(T195="STOP - RESEARCH NOT JUSTIFIED","State the real purpose of the work or reopen the decision before competitor research.","Repair the named controls before collecting competitor evidence.")))</x:f>
      </x:c>
      <x:c r="V195" s="24" t="str">
        <x:f>IF(A195="","",IF(T195="READY TO RESEARCH","Decision ID "&amp;A195&amp;". By "&amp;TEXT(C195,"yyyy-mm-dd")&amp;", "&amp;B195&amp;" will decide whether to "&amp;D195&amp;" for "&amp;E195&amp;", within "&amp;F195&amp;" and "&amp;G195&amp;". Permitted alternative universe: "&amp;AA195&amp;". Explicit exclusions: "&amp;H195&amp;". Material criteria: "&amp;AB195&amp;". Hard constraints: "&amp;Z195&amp;". Evidence threshold: "&amp;I195&amp;IF(EXACT(I195,"CUSTOM")," - "&amp;W195,"")&amp;". Evidence may change: "&amp;K195&amp;". Reopen if "&amp;L195&amp;".","NOT READY - complete or repair the governed canvas before handoff."))</x:f>
      </x:c>
      <x:c r="W195" s="18"/>
      <x:c r="X195" s="18"/>
      <x:c r="Y195" s="24" t="str">
        <x:f>IF(A195="","",IF(OR(EXACT(X195,"YES"),EXACT(X195,"NO")),"VALID","INVALID - QUALITY TOKEN"))</x:f>
      </x:c>
      <x:c r="Z195" s="18"/>
      <x:c r="AA195" s="18" t="str">
        <x:f>IF(A195="","",IF(AT195&lt;&gt;"VALID","NOT READY - ALTERNATIVES",IF(AO195=1,"DIRECT","")&amp;IF(AP195=1,IF(AO195=1,"; ","")&amp;"ADJACENT","")&amp;IF(AQ195=1,IF(SUM(AO195:AP195)&gt;0,"; ","")&amp;"SUBSTITUTE / SERVICE","")&amp;IF(AR195=1,IF(SUM(AO195:AQ195)&gt;0,"; ","")&amp;"INTERNAL BUILD","")&amp;IF(AS195=1,IF(SUM(AO195:AR195)&gt;0,"; ","")&amp;"STATUS QUO","")))</x:f>
      </x:c>
      <x:c r="AB195" s="18" t="str">
        <x:f>IF(A195="","",IF(AH195&lt;&gt;"VALID","NOT READY - CRITERIA",AC195&amp;"; "&amp;AD195&amp;"; "&amp;AE195&amp;IF(AF195&lt;&gt;"","; "&amp;AF195,"")&amp;IF(AG195&lt;&gt;"","; "&amp;AG195,"")))</x:f>
      </x:c>
      <x:c r="AC195" s="18"/>
      <x:c r="AD195" s="18"/>
      <x:c r="AE195" s="18"/>
      <x:c r="AF195" s="18"/>
      <x:c r="AG195" s="18"/>
      <x:c r="AH195" s="24" t="str">
        <x:f>IF(A195="","",IF(AND(AI195&gt;=3,AI195&lt;=5,AJ195&lt;&gt;"",AK195&lt;&gt;"",AL195&lt;&gt;"",S195=AI195,COUNTIF($AJ195:$AN195,AJ195)=1,COUNTIF($AJ195:$AN195,AK195)=1,COUNTIF($AJ195:$AN195,AL195)=1,IF(AM195="",TRUE,COUNTIF($AJ195:$AN195,AM195)=1),IF(AN195="",TRUE,COUNTIF($AJ195:$AN195,AN195)=1),COUNTIFS(CRITERIA!$B$6:$B$205,A195,CRITERIA!$M$6:$M$205,AJ195,CRITERIA!$G$6:$G$205,"YES",CRITERIA!$L$6:$L$205,"VALID")=1,COUNTIFS(CRITERIA!$B$6:$B$205,A195,CRITERIA!$M$6:$M$205,AK195,CRITERIA!$G$6:$G$205,"YES",CRITERIA!$L$6:$L$205,"VALID")=1,COUNTIFS(CRITERIA!$B$6:$B$205,A195,CRITERIA!$M$6:$M$205,AL195,CRITERIA!$G$6:$G$205,"YES",CRITERIA!$L$6:$L$205,"VALID")=1,IF(AM195="",TRUE,COUNTIFS(CRITERIA!$B$6:$B$205,A195,CRITERIA!$M$6:$M$205,AM195,CRITERIA!$G$6:$G$205,"YES",CRITERIA!$L$6:$L$205,"VALID")=1),IF(AN195="",TRUE,COUNTIFS(CRITERIA!$B$6:$B$205,A195,CRITERIA!$M$6:$M$205,AN195,CRITERIA!$G$6:$G$205,"YES",CRITERIA!$L$6:$L$205,"VALID")=1)),"VALID","INVALID - CRITERIA PARITY"))</x:f>
      </x:c>
      <x:c r="AI195" s="24" t="n">
        <x:f>IF(AC195&lt;&gt;"",1,0)+IF(AD195&lt;&gt;"",1,0)+IF(AE195&lt;&gt;"",1,0)+IF(AF195&lt;&gt;"",1,0)+IF(AG195&lt;&gt;"",1,0)</x:f>
        <x:v>0</x:v>
      </x:c>
      <x:c r="AJ195" s="24" t="str">
        <x:f>IF(AC195="","",UPPER(TRIM(AC195)))</x:f>
      </x:c>
      <x:c r="AK195" s="24" t="str">
        <x:f>IF(AD195="","",UPPER(TRIM(AD195)))</x:f>
      </x:c>
      <x:c r="AL195" s="24" t="str">
        <x:f>IF(AE195="","",UPPER(TRIM(AE195)))</x:f>
      </x:c>
      <x:c r="AM195" s="24" t="str">
        <x:f>IF(AF195="","",UPPER(TRIM(AF195)))</x:f>
      </x:c>
      <x:c r="AN195" s="24" t="str">
        <x:f>IF(AG195="","",UPPER(TRIM(AG195)))</x:f>
      </x:c>
      <x:c r="AO195" s="24" t="str">
        <x:f>IF(A195="","",IF(COUNTIFS(ALTERNATIVES!$B$6:$B$205,A195,ALTERNATIVES!$C$6:$C$205,"DIRECT",ALTERNATIVES!$H$6:$H$205,"VALID")&gt;0,1,0))</x:f>
      </x:c>
      <x:c r="AP195" s="24" t="str">
        <x:f>IF(A195="","",IF(COUNTIFS(ALTERNATIVES!$B$6:$B$205,A195,ALTERNATIVES!$C$6:$C$205,"ADJACENT",ALTERNATIVES!$H$6:$H$205,"VALID")&gt;0,1,0))</x:f>
      </x:c>
      <x:c r="AQ195" s="24" t="str">
        <x:f>IF(A195="","",IF(COUNTIFS(ALTERNATIVES!$B$6:$B$205,A195,ALTERNATIVES!$C$6:$C$205,"SUBSTITUTE / SERVICE",ALTERNATIVES!$H$6:$H$205,"VALID")&gt;0,1,0))</x:f>
      </x:c>
      <x:c r="AR195" s="24" t="str">
        <x:f>IF(A195="","",IF(COUNTIFS(ALTERNATIVES!$B$6:$B$205,A195,ALTERNATIVES!$C$6:$C$205,"INTERNAL BUILD",ALTERNATIVES!$H$6:$H$205,"VALID")&gt;0,1,0))</x:f>
      </x:c>
      <x:c r="AS195" s="24" t="str">
        <x:f>IF(A195="","",IF(COUNTIFS(ALTERNATIVES!$B$6:$B$205,A195,ALTERNATIVES!$C$6:$C$205,"STATUS QUO",ALTERNATIVES!$H$6:$H$205,"VALID")&gt;0,1,0))</x:f>
      </x:c>
      <x:c r="AT195" s="24" t="str">
        <x:f>IF(A195="","",IF(R195&gt;=2,"VALID","INVALID - ALTERNATIVE DIVERSITY"))</x:f>
      </x:c>
    </x:row>
    <x:row r="196">
      <x:c r="A196" s="18"/>
      <x:c r="B196" s="18"/>
      <x:c r="C196" s="32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24" t="str">
        <x:f>IF(A196="","",IF(COUNTIF($A$6:$A$205,A196)=1,"VALID","INVALID - DUPLICATE DECISION ID"))</x:f>
      </x:c>
      <x:c r="O196" s="24" t="str">
        <x:f>IF(A196="","",IF(AND(B196&lt;&gt;"",C196&lt;&gt;"",D196&lt;&gt;"",E196&lt;&gt;"",F196&lt;&gt;"",G196&lt;&gt;"",H196&lt;&gt;"",K196&lt;&gt;"",L196&lt;&gt;"",M196&lt;&gt;"",Z196&lt;&gt;"",AC196&lt;&gt;"",AD196&lt;&gt;"",AE196&lt;&gt;""),"VALID","INVALID - REQUIRED FIELD"))</x:f>
      </x:c>
      <x:c r="P196" s="24" t="str">
        <x:f>IF(A196="","",IF(AND(OR(EXACT(I196,"CURRENT ATTRIBUTABLE OBSERVED"),EXACT(I196,"CURRENT ATTRIBUTABLE MIXED"),EXACT(I196,"CUSTOM")),IF(EXACT(I196,"CUSTOM"),W196&lt;&gt;"",TRUE)),"VALID","INVALID - EVIDENCE TOKEN / CUSTOM RULE"))</x:f>
      </x:c>
      <x:c r="Q196" s="24" t="str">
        <x:f>IF(A196="","",IF(OR(EXACT(J196,"YES"),EXACT(J196,"UNCLEAR"),EXACT(J196,"NO")),"VALID","INVALID - ACTION TOKEN"))</x:f>
      </x:c>
      <x:c r="R196" s="24" t="str">
        <x:f>IF(A196="","",SUM(AO196:AS196))</x:f>
      </x:c>
      <x:c r="S196" s="24" t="str">
        <x:f>IF(A196="","",COUNTIFS(CRITERIA!$B$6:$B$205,A196,CRITERIA!$G$6:$G$205,"YES",CRITERIA!$L$6:$L$205,"VALID"))</x:f>
      </x:c>
      <x:c r="T196" s="24" t="str">
        <x:f>IF(A196="","",IF(Q196&lt;&gt;"VALID","REPAIR CANVAS",IF(EXACT(J196,"NO"),"STOP - RESEARCH NOT JUSTIFIED",IF(OR(N196&lt;&gt;"VALID",O196&lt;&gt;"VALID",P196&lt;&gt;"VALID",Y196&lt;&gt;"VALID",AH196&lt;&gt;"VALID",AT196&lt;&gt;"VALID",EXACT(J196,"UNCLEAR"),X196&lt;&gt;"YES"),"REPAIR CANVAS","READY TO RESEARCH"))))</x:f>
      </x:c>
      <x:c r="U196" s="24" t="str">
        <x:f>IF(A196="","",IF(T196="READY TO RESEARCH","Freeze this Decision Contract, then conduct the Evidence Audit.",IF(T196="STOP - RESEARCH NOT JUSTIFIED","State the real purpose of the work or reopen the decision before competitor research.","Repair the named controls before collecting competitor evidence.")))</x:f>
      </x:c>
      <x:c r="V196" s="24" t="str">
        <x:f>IF(A196="","",IF(T196="READY TO RESEARCH","Decision ID "&amp;A196&amp;". By "&amp;TEXT(C196,"yyyy-mm-dd")&amp;", "&amp;B196&amp;" will decide whether to "&amp;D196&amp;" for "&amp;E196&amp;", within "&amp;F196&amp;" and "&amp;G196&amp;". Permitted alternative universe: "&amp;AA196&amp;". Explicit exclusions: "&amp;H196&amp;". Material criteria: "&amp;AB196&amp;". Hard constraints: "&amp;Z196&amp;". Evidence threshold: "&amp;I196&amp;IF(EXACT(I196,"CUSTOM")," - "&amp;W196,"")&amp;". Evidence may change: "&amp;K196&amp;". Reopen if "&amp;L196&amp;".","NOT READY - complete or repair the governed canvas before handoff."))</x:f>
      </x:c>
      <x:c r="W196" s="18"/>
      <x:c r="X196" s="18"/>
      <x:c r="Y196" s="24" t="str">
        <x:f>IF(A196="","",IF(OR(EXACT(X196,"YES"),EXACT(X196,"NO")),"VALID","INVALID - QUALITY TOKEN"))</x:f>
      </x:c>
      <x:c r="Z196" s="18"/>
      <x:c r="AA196" s="18" t="str">
        <x:f>IF(A196="","",IF(AT196&lt;&gt;"VALID","NOT READY - ALTERNATIVES",IF(AO196=1,"DIRECT","")&amp;IF(AP196=1,IF(AO196=1,"; ","")&amp;"ADJACENT","")&amp;IF(AQ196=1,IF(SUM(AO196:AP196)&gt;0,"; ","")&amp;"SUBSTITUTE / SERVICE","")&amp;IF(AR196=1,IF(SUM(AO196:AQ196)&gt;0,"; ","")&amp;"INTERNAL BUILD","")&amp;IF(AS196=1,IF(SUM(AO196:AR196)&gt;0,"; ","")&amp;"STATUS QUO","")))</x:f>
      </x:c>
      <x:c r="AB196" s="18" t="str">
        <x:f>IF(A196="","",IF(AH196&lt;&gt;"VALID","NOT READY - CRITERIA",AC196&amp;"; "&amp;AD196&amp;"; "&amp;AE196&amp;IF(AF196&lt;&gt;"","; "&amp;AF196,"")&amp;IF(AG196&lt;&gt;"","; "&amp;AG196,"")))</x:f>
      </x:c>
      <x:c r="AC196" s="18"/>
      <x:c r="AD196" s="18"/>
      <x:c r="AE196" s="18"/>
      <x:c r="AF196" s="18"/>
      <x:c r="AG196" s="18"/>
      <x:c r="AH196" s="24" t="str">
        <x:f>IF(A196="","",IF(AND(AI196&gt;=3,AI196&lt;=5,AJ196&lt;&gt;"",AK196&lt;&gt;"",AL196&lt;&gt;"",S196=AI196,COUNTIF($AJ196:$AN196,AJ196)=1,COUNTIF($AJ196:$AN196,AK196)=1,COUNTIF($AJ196:$AN196,AL196)=1,IF(AM196="",TRUE,COUNTIF($AJ196:$AN196,AM196)=1),IF(AN196="",TRUE,COUNTIF($AJ196:$AN196,AN196)=1),COUNTIFS(CRITERIA!$B$6:$B$205,A196,CRITERIA!$M$6:$M$205,AJ196,CRITERIA!$G$6:$G$205,"YES",CRITERIA!$L$6:$L$205,"VALID")=1,COUNTIFS(CRITERIA!$B$6:$B$205,A196,CRITERIA!$M$6:$M$205,AK196,CRITERIA!$G$6:$G$205,"YES",CRITERIA!$L$6:$L$205,"VALID")=1,COUNTIFS(CRITERIA!$B$6:$B$205,A196,CRITERIA!$M$6:$M$205,AL196,CRITERIA!$G$6:$G$205,"YES",CRITERIA!$L$6:$L$205,"VALID")=1,IF(AM196="",TRUE,COUNTIFS(CRITERIA!$B$6:$B$205,A196,CRITERIA!$M$6:$M$205,AM196,CRITERIA!$G$6:$G$205,"YES",CRITERIA!$L$6:$L$205,"VALID")=1),IF(AN196="",TRUE,COUNTIFS(CRITERIA!$B$6:$B$205,A196,CRITERIA!$M$6:$M$205,AN196,CRITERIA!$G$6:$G$205,"YES",CRITERIA!$L$6:$L$205,"VALID")=1)),"VALID","INVALID - CRITERIA PARITY"))</x:f>
      </x:c>
      <x:c r="AI196" s="24" t="n">
        <x:f>IF(AC196&lt;&gt;"",1,0)+IF(AD196&lt;&gt;"",1,0)+IF(AE196&lt;&gt;"",1,0)+IF(AF196&lt;&gt;"",1,0)+IF(AG196&lt;&gt;"",1,0)</x:f>
        <x:v>0</x:v>
      </x:c>
      <x:c r="AJ196" s="24" t="str">
        <x:f>IF(AC196="","",UPPER(TRIM(AC196)))</x:f>
      </x:c>
      <x:c r="AK196" s="24" t="str">
        <x:f>IF(AD196="","",UPPER(TRIM(AD196)))</x:f>
      </x:c>
      <x:c r="AL196" s="24" t="str">
        <x:f>IF(AE196="","",UPPER(TRIM(AE196)))</x:f>
      </x:c>
      <x:c r="AM196" s="24" t="str">
        <x:f>IF(AF196="","",UPPER(TRIM(AF196)))</x:f>
      </x:c>
      <x:c r="AN196" s="24" t="str">
        <x:f>IF(AG196="","",UPPER(TRIM(AG196)))</x:f>
      </x:c>
      <x:c r="AO196" s="24" t="str">
        <x:f>IF(A196="","",IF(COUNTIFS(ALTERNATIVES!$B$6:$B$205,A196,ALTERNATIVES!$C$6:$C$205,"DIRECT",ALTERNATIVES!$H$6:$H$205,"VALID")&gt;0,1,0))</x:f>
      </x:c>
      <x:c r="AP196" s="24" t="str">
        <x:f>IF(A196="","",IF(COUNTIFS(ALTERNATIVES!$B$6:$B$205,A196,ALTERNATIVES!$C$6:$C$205,"ADJACENT",ALTERNATIVES!$H$6:$H$205,"VALID")&gt;0,1,0))</x:f>
      </x:c>
      <x:c r="AQ196" s="24" t="str">
        <x:f>IF(A196="","",IF(COUNTIFS(ALTERNATIVES!$B$6:$B$205,A196,ALTERNATIVES!$C$6:$C$205,"SUBSTITUTE / SERVICE",ALTERNATIVES!$H$6:$H$205,"VALID")&gt;0,1,0))</x:f>
      </x:c>
      <x:c r="AR196" s="24" t="str">
        <x:f>IF(A196="","",IF(COUNTIFS(ALTERNATIVES!$B$6:$B$205,A196,ALTERNATIVES!$C$6:$C$205,"INTERNAL BUILD",ALTERNATIVES!$H$6:$H$205,"VALID")&gt;0,1,0))</x:f>
      </x:c>
      <x:c r="AS196" s="24" t="str">
        <x:f>IF(A196="","",IF(COUNTIFS(ALTERNATIVES!$B$6:$B$205,A196,ALTERNATIVES!$C$6:$C$205,"STATUS QUO",ALTERNATIVES!$H$6:$H$205,"VALID")&gt;0,1,0))</x:f>
      </x:c>
      <x:c r="AT196" s="24" t="str">
        <x:f>IF(A196="","",IF(R196&gt;=2,"VALID","INVALID - ALTERNATIVE DIVERSITY"))</x:f>
      </x:c>
    </x:row>
    <x:row r="197">
      <x:c r="A197" s="18"/>
      <x:c r="B197" s="18"/>
      <x:c r="C197" s="32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24" t="str">
        <x:f>IF(A197="","",IF(COUNTIF($A$6:$A$205,A197)=1,"VALID","INVALID - DUPLICATE DECISION ID"))</x:f>
      </x:c>
      <x:c r="O197" s="24" t="str">
        <x:f>IF(A197="","",IF(AND(B197&lt;&gt;"",C197&lt;&gt;"",D197&lt;&gt;"",E197&lt;&gt;"",F197&lt;&gt;"",G197&lt;&gt;"",H197&lt;&gt;"",K197&lt;&gt;"",L197&lt;&gt;"",M197&lt;&gt;"",Z197&lt;&gt;"",AC197&lt;&gt;"",AD197&lt;&gt;"",AE197&lt;&gt;""),"VALID","INVALID - REQUIRED FIELD"))</x:f>
      </x:c>
      <x:c r="P197" s="24" t="str">
        <x:f>IF(A197="","",IF(AND(OR(EXACT(I197,"CURRENT ATTRIBUTABLE OBSERVED"),EXACT(I197,"CURRENT ATTRIBUTABLE MIXED"),EXACT(I197,"CUSTOM")),IF(EXACT(I197,"CUSTOM"),W197&lt;&gt;"",TRUE)),"VALID","INVALID - EVIDENCE TOKEN / CUSTOM RULE"))</x:f>
      </x:c>
      <x:c r="Q197" s="24" t="str">
        <x:f>IF(A197="","",IF(OR(EXACT(J197,"YES"),EXACT(J197,"UNCLEAR"),EXACT(J197,"NO")),"VALID","INVALID - ACTION TOKEN"))</x:f>
      </x:c>
      <x:c r="R197" s="24" t="str">
        <x:f>IF(A197="","",SUM(AO197:AS197))</x:f>
      </x:c>
      <x:c r="S197" s="24" t="str">
        <x:f>IF(A197="","",COUNTIFS(CRITERIA!$B$6:$B$205,A197,CRITERIA!$G$6:$G$205,"YES",CRITERIA!$L$6:$L$205,"VALID"))</x:f>
      </x:c>
      <x:c r="T197" s="24" t="str">
        <x:f>IF(A197="","",IF(Q197&lt;&gt;"VALID","REPAIR CANVAS",IF(EXACT(J197,"NO"),"STOP - RESEARCH NOT JUSTIFIED",IF(OR(N197&lt;&gt;"VALID",O197&lt;&gt;"VALID",P197&lt;&gt;"VALID",Y197&lt;&gt;"VALID",AH197&lt;&gt;"VALID",AT197&lt;&gt;"VALID",EXACT(J197,"UNCLEAR"),X197&lt;&gt;"YES"),"REPAIR CANVAS","READY TO RESEARCH"))))</x:f>
      </x:c>
      <x:c r="U197" s="24" t="str">
        <x:f>IF(A197="","",IF(T197="READY TO RESEARCH","Freeze this Decision Contract, then conduct the Evidence Audit.",IF(T197="STOP - RESEARCH NOT JUSTIFIED","State the real purpose of the work or reopen the decision before competitor research.","Repair the named controls before collecting competitor evidence.")))</x:f>
      </x:c>
      <x:c r="V197" s="24" t="str">
        <x:f>IF(A197="","",IF(T197="READY TO RESEARCH","Decision ID "&amp;A197&amp;". By "&amp;TEXT(C197,"yyyy-mm-dd")&amp;", "&amp;B197&amp;" will decide whether to "&amp;D197&amp;" for "&amp;E197&amp;", within "&amp;F197&amp;" and "&amp;G197&amp;". Permitted alternative universe: "&amp;AA197&amp;". Explicit exclusions: "&amp;H197&amp;". Material criteria: "&amp;AB197&amp;". Hard constraints: "&amp;Z197&amp;". Evidence threshold: "&amp;I197&amp;IF(EXACT(I197,"CUSTOM")," - "&amp;W197,"")&amp;". Evidence may change: "&amp;K197&amp;". Reopen if "&amp;L197&amp;".","NOT READY - complete or repair the governed canvas before handoff."))</x:f>
      </x:c>
      <x:c r="W197" s="18"/>
      <x:c r="X197" s="18"/>
      <x:c r="Y197" s="24" t="str">
        <x:f>IF(A197="","",IF(OR(EXACT(X197,"YES"),EXACT(X197,"NO")),"VALID","INVALID - QUALITY TOKEN"))</x:f>
      </x:c>
      <x:c r="Z197" s="18"/>
      <x:c r="AA197" s="18" t="str">
        <x:f>IF(A197="","",IF(AT197&lt;&gt;"VALID","NOT READY - ALTERNATIVES",IF(AO197=1,"DIRECT","")&amp;IF(AP197=1,IF(AO197=1,"; ","")&amp;"ADJACENT","")&amp;IF(AQ197=1,IF(SUM(AO197:AP197)&gt;0,"; ","")&amp;"SUBSTITUTE / SERVICE","")&amp;IF(AR197=1,IF(SUM(AO197:AQ197)&gt;0,"; ","")&amp;"INTERNAL BUILD","")&amp;IF(AS197=1,IF(SUM(AO197:AR197)&gt;0,"; ","")&amp;"STATUS QUO","")))</x:f>
      </x:c>
      <x:c r="AB197" s="18" t="str">
        <x:f>IF(A197="","",IF(AH197&lt;&gt;"VALID","NOT READY - CRITERIA",AC197&amp;"; "&amp;AD197&amp;"; "&amp;AE197&amp;IF(AF197&lt;&gt;"","; "&amp;AF197,"")&amp;IF(AG197&lt;&gt;"","; "&amp;AG197,"")))</x:f>
      </x:c>
      <x:c r="AC197" s="18"/>
      <x:c r="AD197" s="18"/>
      <x:c r="AE197" s="18"/>
      <x:c r="AF197" s="18"/>
      <x:c r="AG197" s="18"/>
      <x:c r="AH197" s="24" t="str">
        <x:f>IF(A197="","",IF(AND(AI197&gt;=3,AI197&lt;=5,AJ197&lt;&gt;"",AK197&lt;&gt;"",AL197&lt;&gt;"",S197=AI197,COUNTIF($AJ197:$AN197,AJ197)=1,COUNTIF($AJ197:$AN197,AK197)=1,COUNTIF($AJ197:$AN197,AL197)=1,IF(AM197="",TRUE,COUNTIF($AJ197:$AN197,AM197)=1),IF(AN197="",TRUE,COUNTIF($AJ197:$AN197,AN197)=1),COUNTIFS(CRITERIA!$B$6:$B$205,A197,CRITERIA!$M$6:$M$205,AJ197,CRITERIA!$G$6:$G$205,"YES",CRITERIA!$L$6:$L$205,"VALID")=1,COUNTIFS(CRITERIA!$B$6:$B$205,A197,CRITERIA!$M$6:$M$205,AK197,CRITERIA!$G$6:$G$205,"YES",CRITERIA!$L$6:$L$205,"VALID")=1,COUNTIFS(CRITERIA!$B$6:$B$205,A197,CRITERIA!$M$6:$M$205,AL197,CRITERIA!$G$6:$G$205,"YES",CRITERIA!$L$6:$L$205,"VALID")=1,IF(AM197="",TRUE,COUNTIFS(CRITERIA!$B$6:$B$205,A197,CRITERIA!$M$6:$M$205,AM197,CRITERIA!$G$6:$G$205,"YES",CRITERIA!$L$6:$L$205,"VALID")=1),IF(AN197="",TRUE,COUNTIFS(CRITERIA!$B$6:$B$205,A197,CRITERIA!$M$6:$M$205,AN197,CRITERIA!$G$6:$G$205,"YES",CRITERIA!$L$6:$L$205,"VALID")=1)),"VALID","INVALID - CRITERIA PARITY"))</x:f>
      </x:c>
      <x:c r="AI197" s="24" t="n">
        <x:f>IF(AC197&lt;&gt;"",1,0)+IF(AD197&lt;&gt;"",1,0)+IF(AE197&lt;&gt;"",1,0)+IF(AF197&lt;&gt;"",1,0)+IF(AG197&lt;&gt;"",1,0)</x:f>
        <x:v>0</x:v>
      </x:c>
      <x:c r="AJ197" s="24" t="str">
        <x:f>IF(AC197="","",UPPER(TRIM(AC197)))</x:f>
      </x:c>
      <x:c r="AK197" s="24" t="str">
        <x:f>IF(AD197="","",UPPER(TRIM(AD197)))</x:f>
      </x:c>
      <x:c r="AL197" s="24" t="str">
        <x:f>IF(AE197="","",UPPER(TRIM(AE197)))</x:f>
      </x:c>
      <x:c r="AM197" s="24" t="str">
        <x:f>IF(AF197="","",UPPER(TRIM(AF197)))</x:f>
      </x:c>
      <x:c r="AN197" s="24" t="str">
        <x:f>IF(AG197="","",UPPER(TRIM(AG197)))</x:f>
      </x:c>
      <x:c r="AO197" s="24" t="str">
        <x:f>IF(A197="","",IF(COUNTIFS(ALTERNATIVES!$B$6:$B$205,A197,ALTERNATIVES!$C$6:$C$205,"DIRECT",ALTERNATIVES!$H$6:$H$205,"VALID")&gt;0,1,0))</x:f>
      </x:c>
      <x:c r="AP197" s="24" t="str">
        <x:f>IF(A197="","",IF(COUNTIFS(ALTERNATIVES!$B$6:$B$205,A197,ALTERNATIVES!$C$6:$C$205,"ADJACENT",ALTERNATIVES!$H$6:$H$205,"VALID")&gt;0,1,0))</x:f>
      </x:c>
      <x:c r="AQ197" s="24" t="str">
        <x:f>IF(A197="","",IF(COUNTIFS(ALTERNATIVES!$B$6:$B$205,A197,ALTERNATIVES!$C$6:$C$205,"SUBSTITUTE / SERVICE",ALTERNATIVES!$H$6:$H$205,"VALID")&gt;0,1,0))</x:f>
      </x:c>
      <x:c r="AR197" s="24" t="str">
        <x:f>IF(A197="","",IF(COUNTIFS(ALTERNATIVES!$B$6:$B$205,A197,ALTERNATIVES!$C$6:$C$205,"INTERNAL BUILD",ALTERNATIVES!$H$6:$H$205,"VALID")&gt;0,1,0))</x:f>
      </x:c>
      <x:c r="AS197" s="24" t="str">
        <x:f>IF(A197="","",IF(COUNTIFS(ALTERNATIVES!$B$6:$B$205,A197,ALTERNATIVES!$C$6:$C$205,"STATUS QUO",ALTERNATIVES!$H$6:$H$205,"VALID")&gt;0,1,0))</x:f>
      </x:c>
      <x:c r="AT197" s="24" t="str">
        <x:f>IF(A197="","",IF(R197&gt;=2,"VALID","INVALID - ALTERNATIVE DIVERSITY"))</x:f>
      </x:c>
    </x:row>
    <x:row r="198">
      <x:c r="A198" s="18"/>
      <x:c r="B198" s="18"/>
      <x:c r="C198" s="32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24" t="str">
        <x:f>IF(A198="","",IF(COUNTIF($A$6:$A$205,A198)=1,"VALID","INVALID - DUPLICATE DECISION ID"))</x:f>
      </x:c>
      <x:c r="O198" s="24" t="str">
        <x:f>IF(A198="","",IF(AND(B198&lt;&gt;"",C198&lt;&gt;"",D198&lt;&gt;"",E198&lt;&gt;"",F198&lt;&gt;"",G198&lt;&gt;"",H198&lt;&gt;"",K198&lt;&gt;"",L198&lt;&gt;"",M198&lt;&gt;"",Z198&lt;&gt;"",AC198&lt;&gt;"",AD198&lt;&gt;"",AE198&lt;&gt;""),"VALID","INVALID - REQUIRED FIELD"))</x:f>
      </x:c>
      <x:c r="P198" s="24" t="str">
        <x:f>IF(A198="","",IF(AND(OR(EXACT(I198,"CURRENT ATTRIBUTABLE OBSERVED"),EXACT(I198,"CURRENT ATTRIBUTABLE MIXED"),EXACT(I198,"CUSTOM")),IF(EXACT(I198,"CUSTOM"),W198&lt;&gt;"",TRUE)),"VALID","INVALID - EVIDENCE TOKEN / CUSTOM RULE"))</x:f>
      </x:c>
      <x:c r="Q198" s="24" t="str">
        <x:f>IF(A198="","",IF(OR(EXACT(J198,"YES"),EXACT(J198,"UNCLEAR"),EXACT(J198,"NO")),"VALID","INVALID - ACTION TOKEN"))</x:f>
      </x:c>
      <x:c r="R198" s="24" t="str">
        <x:f>IF(A198="","",SUM(AO198:AS198))</x:f>
      </x:c>
      <x:c r="S198" s="24" t="str">
        <x:f>IF(A198="","",COUNTIFS(CRITERIA!$B$6:$B$205,A198,CRITERIA!$G$6:$G$205,"YES",CRITERIA!$L$6:$L$205,"VALID"))</x:f>
      </x:c>
      <x:c r="T198" s="24" t="str">
        <x:f>IF(A198="","",IF(Q198&lt;&gt;"VALID","REPAIR CANVAS",IF(EXACT(J198,"NO"),"STOP - RESEARCH NOT JUSTIFIED",IF(OR(N198&lt;&gt;"VALID",O198&lt;&gt;"VALID",P198&lt;&gt;"VALID",Y198&lt;&gt;"VALID",AH198&lt;&gt;"VALID",AT198&lt;&gt;"VALID",EXACT(J198,"UNCLEAR"),X198&lt;&gt;"YES"),"REPAIR CANVAS","READY TO RESEARCH"))))</x:f>
      </x:c>
      <x:c r="U198" s="24" t="str">
        <x:f>IF(A198="","",IF(T198="READY TO RESEARCH","Freeze this Decision Contract, then conduct the Evidence Audit.",IF(T198="STOP - RESEARCH NOT JUSTIFIED","State the real purpose of the work or reopen the decision before competitor research.","Repair the named controls before collecting competitor evidence.")))</x:f>
      </x:c>
      <x:c r="V198" s="24" t="str">
        <x:f>IF(A198="","",IF(T198="READY TO RESEARCH","Decision ID "&amp;A198&amp;". By "&amp;TEXT(C198,"yyyy-mm-dd")&amp;", "&amp;B198&amp;" will decide whether to "&amp;D198&amp;" for "&amp;E198&amp;", within "&amp;F198&amp;" and "&amp;G198&amp;". Permitted alternative universe: "&amp;AA198&amp;". Explicit exclusions: "&amp;H198&amp;". Material criteria: "&amp;AB198&amp;". Hard constraints: "&amp;Z198&amp;". Evidence threshold: "&amp;I198&amp;IF(EXACT(I198,"CUSTOM")," - "&amp;W198,"")&amp;". Evidence may change: "&amp;K198&amp;". Reopen if "&amp;L198&amp;".","NOT READY - complete or repair the governed canvas before handoff."))</x:f>
      </x:c>
      <x:c r="W198" s="18"/>
      <x:c r="X198" s="18"/>
      <x:c r="Y198" s="24" t="str">
        <x:f>IF(A198="","",IF(OR(EXACT(X198,"YES"),EXACT(X198,"NO")),"VALID","INVALID - QUALITY TOKEN"))</x:f>
      </x:c>
      <x:c r="Z198" s="18"/>
      <x:c r="AA198" s="18" t="str">
        <x:f>IF(A198="","",IF(AT198&lt;&gt;"VALID","NOT READY - ALTERNATIVES",IF(AO198=1,"DIRECT","")&amp;IF(AP198=1,IF(AO198=1,"; ","")&amp;"ADJACENT","")&amp;IF(AQ198=1,IF(SUM(AO198:AP198)&gt;0,"; ","")&amp;"SUBSTITUTE / SERVICE","")&amp;IF(AR198=1,IF(SUM(AO198:AQ198)&gt;0,"; ","")&amp;"INTERNAL BUILD","")&amp;IF(AS198=1,IF(SUM(AO198:AR198)&gt;0,"; ","")&amp;"STATUS QUO","")))</x:f>
      </x:c>
      <x:c r="AB198" s="18" t="str">
        <x:f>IF(A198="","",IF(AH198&lt;&gt;"VALID","NOT READY - CRITERIA",AC198&amp;"; "&amp;AD198&amp;"; "&amp;AE198&amp;IF(AF198&lt;&gt;"","; "&amp;AF198,"")&amp;IF(AG198&lt;&gt;"","; "&amp;AG198,"")))</x:f>
      </x:c>
      <x:c r="AC198" s="18"/>
      <x:c r="AD198" s="18"/>
      <x:c r="AE198" s="18"/>
      <x:c r="AF198" s="18"/>
      <x:c r="AG198" s="18"/>
      <x:c r="AH198" s="24" t="str">
        <x:f>IF(A198="","",IF(AND(AI198&gt;=3,AI198&lt;=5,AJ198&lt;&gt;"",AK198&lt;&gt;"",AL198&lt;&gt;"",S198=AI198,COUNTIF($AJ198:$AN198,AJ198)=1,COUNTIF($AJ198:$AN198,AK198)=1,COUNTIF($AJ198:$AN198,AL198)=1,IF(AM198="",TRUE,COUNTIF($AJ198:$AN198,AM198)=1),IF(AN198="",TRUE,COUNTIF($AJ198:$AN198,AN198)=1),COUNTIFS(CRITERIA!$B$6:$B$205,A198,CRITERIA!$M$6:$M$205,AJ198,CRITERIA!$G$6:$G$205,"YES",CRITERIA!$L$6:$L$205,"VALID")=1,COUNTIFS(CRITERIA!$B$6:$B$205,A198,CRITERIA!$M$6:$M$205,AK198,CRITERIA!$G$6:$G$205,"YES",CRITERIA!$L$6:$L$205,"VALID")=1,COUNTIFS(CRITERIA!$B$6:$B$205,A198,CRITERIA!$M$6:$M$205,AL198,CRITERIA!$G$6:$G$205,"YES",CRITERIA!$L$6:$L$205,"VALID")=1,IF(AM198="",TRUE,COUNTIFS(CRITERIA!$B$6:$B$205,A198,CRITERIA!$M$6:$M$205,AM198,CRITERIA!$G$6:$G$205,"YES",CRITERIA!$L$6:$L$205,"VALID")=1),IF(AN198="",TRUE,COUNTIFS(CRITERIA!$B$6:$B$205,A198,CRITERIA!$M$6:$M$205,AN198,CRITERIA!$G$6:$G$205,"YES",CRITERIA!$L$6:$L$205,"VALID")=1)),"VALID","INVALID - CRITERIA PARITY"))</x:f>
      </x:c>
      <x:c r="AI198" s="24" t="n">
        <x:f>IF(AC198&lt;&gt;"",1,0)+IF(AD198&lt;&gt;"",1,0)+IF(AE198&lt;&gt;"",1,0)+IF(AF198&lt;&gt;"",1,0)+IF(AG198&lt;&gt;"",1,0)</x:f>
        <x:v>0</x:v>
      </x:c>
      <x:c r="AJ198" s="24" t="str">
        <x:f>IF(AC198="","",UPPER(TRIM(AC198)))</x:f>
      </x:c>
      <x:c r="AK198" s="24" t="str">
        <x:f>IF(AD198="","",UPPER(TRIM(AD198)))</x:f>
      </x:c>
      <x:c r="AL198" s="24" t="str">
        <x:f>IF(AE198="","",UPPER(TRIM(AE198)))</x:f>
      </x:c>
      <x:c r="AM198" s="24" t="str">
        <x:f>IF(AF198="","",UPPER(TRIM(AF198)))</x:f>
      </x:c>
      <x:c r="AN198" s="24" t="str">
        <x:f>IF(AG198="","",UPPER(TRIM(AG198)))</x:f>
      </x:c>
      <x:c r="AO198" s="24" t="str">
        <x:f>IF(A198="","",IF(COUNTIFS(ALTERNATIVES!$B$6:$B$205,A198,ALTERNATIVES!$C$6:$C$205,"DIRECT",ALTERNATIVES!$H$6:$H$205,"VALID")&gt;0,1,0))</x:f>
      </x:c>
      <x:c r="AP198" s="24" t="str">
        <x:f>IF(A198="","",IF(COUNTIFS(ALTERNATIVES!$B$6:$B$205,A198,ALTERNATIVES!$C$6:$C$205,"ADJACENT",ALTERNATIVES!$H$6:$H$205,"VALID")&gt;0,1,0))</x:f>
      </x:c>
      <x:c r="AQ198" s="24" t="str">
        <x:f>IF(A198="","",IF(COUNTIFS(ALTERNATIVES!$B$6:$B$205,A198,ALTERNATIVES!$C$6:$C$205,"SUBSTITUTE / SERVICE",ALTERNATIVES!$H$6:$H$205,"VALID")&gt;0,1,0))</x:f>
      </x:c>
      <x:c r="AR198" s="24" t="str">
        <x:f>IF(A198="","",IF(COUNTIFS(ALTERNATIVES!$B$6:$B$205,A198,ALTERNATIVES!$C$6:$C$205,"INTERNAL BUILD",ALTERNATIVES!$H$6:$H$205,"VALID")&gt;0,1,0))</x:f>
      </x:c>
      <x:c r="AS198" s="24" t="str">
        <x:f>IF(A198="","",IF(COUNTIFS(ALTERNATIVES!$B$6:$B$205,A198,ALTERNATIVES!$C$6:$C$205,"STATUS QUO",ALTERNATIVES!$H$6:$H$205,"VALID")&gt;0,1,0))</x:f>
      </x:c>
      <x:c r="AT198" s="24" t="str">
        <x:f>IF(A198="","",IF(R198&gt;=2,"VALID","INVALID - ALTERNATIVE DIVERSITY"))</x:f>
      </x:c>
    </x:row>
    <x:row r="199">
      <x:c r="A199" s="18"/>
      <x:c r="B199" s="18"/>
      <x:c r="C199" s="32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24" t="str">
        <x:f>IF(A199="","",IF(COUNTIF($A$6:$A$205,A199)=1,"VALID","INVALID - DUPLICATE DECISION ID"))</x:f>
      </x:c>
      <x:c r="O199" s="24" t="str">
        <x:f>IF(A199="","",IF(AND(B199&lt;&gt;"",C199&lt;&gt;"",D199&lt;&gt;"",E199&lt;&gt;"",F199&lt;&gt;"",G199&lt;&gt;"",H199&lt;&gt;"",K199&lt;&gt;"",L199&lt;&gt;"",M199&lt;&gt;"",Z199&lt;&gt;"",AC199&lt;&gt;"",AD199&lt;&gt;"",AE199&lt;&gt;""),"VALID","INVALID - REQUIRED FIELD"))</x:f>
      </x:c>
      <x:c r="P199" s="24" t="str">
        <x:f>IF(A199="","",IF(AND(OR(EXACT(I199,"CURRENT ATTRIBUTABLE OBSERVED"),EXACT(I199,"CURRENT ATTRIBUTABLE MIXED"),EXACT(I199,"CUSTOM")),IF(EXACT(I199,"CUSTOM"),W199&lt;&gt;"",TRUE)),"VALID","INVALID - EVIDENCE TOKEN / CUSTOM RULE"))</x:f>
      </x:c>
      <x:c r="Q199" s="24" t="str">
        <x:f>IF(A199="","",IF(OR(EXACT(J199,"YES"),EXACT(J199,"UNCLEAR"),EXACT(J199,"NO")),"VALID","INVALID - ACTION TOKEN"))</x:f>
      </x:c>
      <x:c r="R199" s="24" t="str">
        <x:f>IF(A199="","",SUM(AO199:AS199))</x:f>
      </x:c>
      <x:c r="S199" s="24" t="str">
        <x:f>IF(A199="","",COUNTIFS(CRITERIA!$B$6:$B$205,A199,CRITERIA!$G$6:$G$205,"YES",CRITERIA!$L$6:$L$205,"VALID"))</x:f>
      </x:c>
      <x:c r="T199" s="24" t="str">
        <x:f>IF(A199="","",IF(Q199&lt;&gt;"VALID","REPAIR CANVAS",IF(EXACT(J199,"NO"),"STOP - RESEARCH NOT JUSTIFIED",IF(OR(N199&lt;&gt;"VALID",O199&lt;&gt;"VALID",P199&lt;&gt;"VALID",Y199&lt;&gt;"VALID",AH199&lt;&gt;"VALID",AT199&lt;&gt;"VALID",EXACT(J199,"UNCLEAR"),X199&lt;&gt;"YES"),"REPAIR CANVAS","READY TO RESEARCH"))))</x:f>
      </x:c>
      <x:c r="U199" s="24" t="str">
        <x:f>IF(A199="","",IF(T199="READY TO RESEARCH","Freeze this Decision Contract, then conduct the Evidence Audit.",IF(T199="STOP - RESEARCH NOT JUSTIFIED","State the real purpose of the work or reopen the decision before competitor research.","Repair the named controls before collecting competitor evidence.")))</x:f>
      </x:c>
      <x:c r="V199" s="24" t="str">
        <x:f>IF(A199="","",IF(T199="READY TO RESEARCH","Decision ID "&amp;A199&amp;". By "&amp;TEXT(C199,"yyyy-mm-dd")&amp;", "&amp;B199&amp;" will decide whether to "&amp;D199&amp;" for "&amp;E199&amp;", within "&amp;F199&amp;" and "&amp;G199&amp;". Permitted alternative universe: "&amp;AA199&amp;". Explicit exclusions: "&amp;H199&amp;". Material criteria: "&amp;AB199&amp;". Hard constraints: "&amp;Z199&amp;". Evidence threshold: "&amp;I199&amp;IF(EXACT(I199,"CUSTOM")," - "&amp;W199,"")&amp;". Evidence may change: "&amp;K199&amp;". Reopen if "&amp;L199&amp;".","NOT READY - complete or repair the governed canvas before handoff."))</x:f>
      </x:c>
      <x:c r="W199" s="18"/>
      <x:c r="X199" s="18"/>
      <x:c r="Y199" s="24" t="str">
        <x:f>IF(A199="","",IF(OR(EXACT(X199,"YES"),EXACT(X199,"NO")),"VALID","INVALID - QUALITY TOKEN"))</x:f>
      </x:c>
      <x:c r="Z199" s="18"/>
      <x:c r="AA199" s="18" t="str">
        <x:f>IF(A199="","",IF(AT199&lt;&gt;"VALID","NOT READY - ALTERNATIVES",IF(AO199=1,"DIRECT","")&amp;IF(AP199=1,IF(AO199=1,"; ","")&amp;"ADJACENT","")&amp;IF(AQ199=1,IF(SUM(AO199:AP199)&gt;0,"; ","")&amp;"SUBSTITUTE / SERVICE","")&amp;IF(AR199=1,IF(SUM(AO199:AQ199)&gt;0,"; ","")&amp;"INTERNAL BUILD","")&amp;IF(AS199=1,IF(SUM(AO199:AR199)&gt;0,"; ","")&amp;"STATUS QUO","")))</x:f>
      </x:c>
      <x:c r="AB199" s="18" t="str">
        <x:f>IF(A199="","",IF(AH199&lt;&gt;"VALID","NOT READY - CRITERIA",AC199&amp;"; "&amp;AD199&amp;"; "&amp;AE199&amp;IF(AF199&lt;&gt;"","; "&amp;AF199,"")&amp;IF(AG199&lt;&gt;"","; "&amp;AG199,"")))</x:f>
      </x:c>
      <x:c r="AC199" s="18"/>
      <x:c r="AD199" s="18"/>
      <x:c r="AE199" s="18"/>
      <x:c r="AF199" s="18"/>
      <x:c r="AG199" s="18"/>
      <x:c r="AH199" s="24" t="str">
        <x:f>IF(A199="","",IF(AND(AI199&gt;=3,AI199&lt;=5,AJ199&lt;&gt;"",AK199&lt;&gt;"",AL199&lt;&gt;"",S199=AI199,COUNTIF($AJ199:$AN199,AJ199)=1,COUNTIF($AJ199:$AN199,AK199)=1,COUNTIF($AJ199:$AN199,AL199)=1,IF(AM199="",TRUE,COUNTIF($AJ199:$AN199,AM199)=1),IF(AN199="",TRUE,COUNTIF($AJ199:$AN199,AN199)=1),COUNTIFS(CRITERIA!$B$6:$B$205,A199,CRITERIA!$M$6:$M$205,AJ199,CRITERIA!$G$6:$G$205,"YES",CRITERIA!$L$6:$L$205,"VALID")=1,COUNTIFS(CRITERIA!$B$6:$B$205,A199,CRITERIA!$M$6:$M$205,AK199,CRITERIA!$G$6:$G$205,"YES",CRITERIA!$L$6:$L$205,"VALID")=1,COUNTIFS(CRITERIA!$B$6:$B$205,A199,CRITERIA!$M$6:$M$205,AL199,CRITERIA!$G$6:$G$205,"YES",CRITERIA!$L$6:$L$205,"VALID")=1,IF(AM199="",TRUE,COUNTIFS(CRITERIA!$B$6:$B$205,A199,CRITERIA!$M$6:$M$205,AM199,CRITERIA!$G$6:$G$205,"YES",CRITERIA!$L$6:$L$205,"VALID")=1),IF(AN199="",TRUE,COUNTIFS(CRITERIA!$B$6:$B$205,A199,CRITERIA!$M$6:$M$205,AN199,CRITERIA!$G$6:$G$205,"YES",CRITERIA!$L$6:$L$205,"VALID")=1)),"VALID","INVALID - CRITERIA PARITY"))</x:f>
      </x:c>
      <x:c r="AI199" s="24" t="n">
        <x:f>IF(AC199&lt;&gt;"",1,0)+IF(AD199&lt;&gt;"",1,0)+IF(AE199&lt;&gt;"",1,0)+IF(AF199&lt;&gt;"",1,0)+IF(AG199&lt;&gt;"",1,0)</x:f>
        <x:v>0</x:v>
      </x:c>
      <x:c r="AJ199" s="24" t="str">
        <x:f>IF(AC199="","",UPPER(TRIM(AC199)))</x:f>
      </x:c>
      <x:c r="AK199" s="24" t="str">
        <x:f>IF(AD199="","",UPPER(TRIM(AD199)))</x:f>
      </x:c>
      <x:c r="AL199" s="24" t="str">
        <x:f>IF(AE199="","",UPPER(TRIM(AE199)))</x:f>
      </x:c>
      <x:c r="AM199" s="24" t="str">
        <x:f>IF(AF199="","",UPPER(TRIM(AF199)))</x:f>
      </x:c>
      <x:c r="AN199" s="24" t="str">
        <x:f>IF(AG199="","",UPPER(TRIM(AG199)))</x:f>
      </x:c>
      <x:c r="AO199" s="24" t="str">
        <x:f>IF(A199="","",IF(COUNTIFS(ALTERNATIVES!$B$6:$B$205,A199,ALTERNATIVES!$C$6:$C$205,"DIRECT",ALTERNATIVES!$H$6:$H$205,"VALID")&gt;0,1,0))</x:f>
      </x:c>
      <x:c r="AP199" s="24" t="str">
        <x:f>IF(A199="","",IF(COUNTIFS(ALTERNATIVES!$B$6:$B$205,A199,ALTERNATIVES!$C$6:$C$205,"ADJACENT",ALTERNATIVES!$H$6:$H$205,"VALID")&gt;0,1,0))</x:f>
      </x:c>
      <x:c r="AQ199" s="24" t="str">
        <x:f>IF(A199="","",IF(COUNTIFS(ALTERNATIVES!$B$6:$B$205,A199,ALTERNATIVES!$C$6:$C$205,"SUBSTITUTE / SERVICE",ALTERNATIVES!$H$6:$H$205,"VALID")&gt;0,1,0))</x:f>
      </x:c>
      <x:c r="AR199" s="24" t="str">
        <x:f>IF(A199="","",IF(COUNTIFS(ALTERNATIVES!$B$6:$B$205,A199,ALTERNATIVES!$C$6:$C$205,"INTERNAL BUILD",ALTERNATIVES!$H$6:$H$205,"VALID")&gt;0,1,0))</x:f>
      </x:c>
      <x:c r="AS199" s="24" t="str">
        <x:f>IF(A199="","",IF(COUNTIFS(ALTERNATIVES!$B$6:$B$205,A199,ALTERNATIVES!$C$6:$C$205,"STATUS QUO",ALTERNATIVES!$H$6:$H$205,"VALID")&gt;0,1,0))</x:f>
      </x:c>
      <x:c r="AT199" s="24" t="str">
        <x:f>IF(A199="","",IF(R199&gt;=2,"VALID","INVALID - ALTERNATIVE DIVERSITY"))</x:f>
      </x:c>
    </x:row>
    <x:row r="200">
      <x:c r="A200" s="18"/>
      <x:c r="B200" s="18"/>
      <x:c r="C200" s="32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24" t="str">
        <x:f>IF(A200="","",IF(COUNTIF($A$6:$A$205,A200)=1,"VALID","INVALID - DUPLICATE DECISION ID"))</x:f>
      </x:c>
      <x:c r="O200" s="24" t="str">
        <x:f>IF(A200="","",IF(AND(B200&lt;&gt;"",C200&lt;&gt;"",D200&lt;&gt;"",E200&lt;&gt;"",F200&lt;&gt;"",G200&lt;&gt;"",H200&lt;&gt;"",K200&lt;&gt;"",L200&lt;&gt;"",M200&lt;&gt;"",Z200&lt;&gt;"",AC200&lt;&gt;"",AD200&lt;&gt;"",AE200&lt;&gt;""),"VALID","INVALID - REQUIRED FIELD"))</x:f>
      </x:c>
      <x:c r="P200" s="24" t="str">
        <x:f>IF(A200="","",IF(AND(OR(EXACT(I200,"CURRENT ATTRIBUTABLE OBSERVED"),EXACT(I200,"CURRENT ATTRIBUTABLE MIXED"),EXACT(I200,"CUSTOM")),IF(EXACT(I200,"CUSTOM"),W200&lt;&gt;"",TRUE)),"VALID","INVALID - EVIDENCE TOKEN / CUSTOM RULE"))</x:f>
      </x:c>
      <x:c r="Q200" s="24" t="str">
        <x:f>IF(A200="","",IF(OR(EXACT(J200,"YES"),EXACT(J200,"UNCLEAR"),EXACT(J200,"NO")),"VALID","INVALID - ACTION TOKEN"))</x:f>
      </x:c>
      <x:c r="R200" s="24" t="str">
        <x:f>IF(A200="","",SUM(AO200:AS200))</x:f>
      </x:c>
      <x:c r="S200" s="24" t="str">
        <x:f>IF(A200="","",COUNTIFS(CRITERIA!$B$6:$B$205,A200,CRITERIA!$G$6:$G$205,"YES",CRITERIA!$L$6:$L$205,"VALID"))</x:f>
      </x:c>
      <x:c r="T200" s="24" t="str">
        <x:f>IF(A200="","",IF(Q200&lt;&gt;"VALID","REPAIR CANVAS",IF(EXACT(J200,"NO"),"STOP - RESEARCH NOT JUSTIFIED",IF(OR(N200&lt;&gt;"VALID",O200&lt;&gt;"VALID",P200&lt;&gt;"VALID",Y200&lt;&gt;"VALID",AH200&lt;&gt;"VALID",AT200&lt;&gt;"VALID",EXACT(J200,"UNCLEAR"),X200&lt;&gt;"YES"),"REPAIR CANVAS","READY TO RESEARCH"))))</x:f>
      </x:c>
      <x:c r="U200" s="24" t="str">
        <x:f>IF(A200="","",IF(T200="READY TO RESEARCH","Freeze this Decision Contract, then conduct the Evidence Audit.",IF(T200="STOP - RESEARCH NOT JUSTIFIED","State the real purpose of the work or reopen the decision before competitor research.","Repair the named controls before collecting competitor evidence.")))</x:f>
      </x:c>
      <x:c r="V200" s="24" t="str">
        <x:f>IF(A200="","",IF(T200="READY TO RESEARCH","Decision ID "&amp;A200&amp;". By "&amp;TEXT(C200,"yyyy-mm-dd")&amp;", "&amp;B200&amp;" will decide whether to "&amp;D200&amp;" for "&amp;E200&amp;", within "&amp;F200&amp;" and "&amp;G200&amp;". Permitted alternative universe: "&amp;AA200&amp;". Explicit exclusions: "&amp;H200&amp;". Material criteria: "&amp;AB200&amp;". Hard constraints: "&amp;Z200&amp;". Evidence threshold: "&amp;I200&amp;IF(EXACT(I200,"CUSTOM")," - "&amp;W200,"")&amp;". Evidence may change: "&amp;K200&amp;". Reopen if "&amp;L200&amp;".","NOT READY - complete or repair the governed canvas before handoff."))</x:f>
      </x:c>
      <x:c r="W200" s="18"/>
      <x:c r="X200" s="18"/>
      <x:c r="Y200" s="24" t="str">
        <x:f>IF(A200="","",IF(OR(EXACT(X200,"YES"),EXACT(X200,"NO")),"VALID","INVALID - QUALITY TOKEN"))</x:f>
      </x:c>
      <x:c r="Z200" s="18"/>
      <x:c r="AA200" s="18" t="str">
        <x:f>IF(A200="","",IF(AT200&lt;&gt;"VALID","NOT READY - ALTERNATIVES",IF(AO200=1,"DIRECT","")&amp;IF(AP200=1,IF(AO200=1,"; ","")&amp;"ADJACENT","")&amp;IF(AQ200=1,IF(SUM(AO200:AP200)&gt;0,"; ","")&amp;"SUBSTITUTE / SERVICE","")&amp;IF(AR200=1,IF(SUM(AO200:AQ200)&gt;0,"; ","")&amp;"INTERNAL BUILD","")&amp;IF(AS200=1,IF(SUM(AO200:AR200)&gt;0,"; ","")&amp;"STATUS QUO","")))</x:f>
      </x:c>
      <x:c r="AB200" s="18" t="str">
        <x:f>IF(A200="","",IF(AH200&lt;&gt;"VALID","NOT READY - CRITERIA",AC200&amp;"; "&amp;AD200&amp;"; "&amp;AE200&amp;IF(AF200&lt;&gt;"","; "&amp;AF200,"")&amp;IF(AG200&lt;&gt;"","; "&amp;AG200,"")))</x:f>
      </x:c>
      <x:c r="AC200" s="18"/>
      <x:c r="AD200" s="18"/>
      <x:c r="AE200" s="18"/>
      <x:c r="AF200" s="18"/>
      <x:c r="AG200" s="18"/>
      <x:c r="AH200" s="24" t="str">
        <x:f>IF(A200="","",IF(AND(AI200&gt;=3,AI200&lt;=5,AJ200&lt;&gt;"",AK200&lt;&gt;"",AL200&lt;&gt;"",S200=AI200,COUNTIF($AJ200:$AN200,AJ200)=1,COUNTIF($AJ200:$AN200,AK200)=1,COUNTIF($AJ200:$AN200,AL200)=1,IF(AM200="",TRUE,COUNTIF($AJ200:$AN200,AM200)=1),IF(AN200="",TRUE,COUNTIF($AJ200:$AN200,AN200)=1),COUNTIFS(CRITERIA!$B$6:$B$205,A200,CRITERIA!$M$6:$M$205,AJ200,CRITERIA!$G$6:$G$205,"YES",CRITERIA!$L$6:$L$205,"VALID")=1,COUNTIFS(CRITERIA!$B$6:$B$205,A200,CRITERIA!$M$6:$M$205,AK200,CRITERIA!$G$6:$G$205,"YES",CRITERIA!$L$6:$L$205,"VALID")=1,COUNTIFS(CRITERIA!$B$6:$B$205,A200,CRITERIA!$M$6:$M$205,AL200,CRITERIA!$G$6:$G$205,"YES",CRITERIA!$L$6:$L$205,"VALID")=1,IF(AM200="",TRUE,COUNTIFS(CRITERIA!$B$6:$B$205,A200,CRITERIA!$M$6:$M$205,AM200,CRITERIA!$G$6:$G$205,"YES",CRITERIA!$L$6:$L$205,"VALID")=1),IF(AN200="",TRUE,COUNTIFS(CRITERIA!$B$6:$B$205,A200,CRITERIA!$M$6:$M$205,AN200,CRITERIA!$G$6:$G$205,"YES",CRITERIA!$L$6:$L$205,"VALID")=1)),"VALID","INVALID - CRITERIA PARITY"))</x:f>
      </x:c>
      <x:c r="AI200" s="24" t="n">
        <x:f>IF(AC200&lt;&gt;"",1,0)+IF(AD200&lt;&gt;"",1,0)+IF(AE200&lt;&gt;"",1,0)+IF(AF200&lt;&gt;"",1,0)+IF(AG200&lt;&gt;"",1,0)</x:f>
        <x:v>0</x:v>
      </x:c>
      <x:c r="AJ200" s="24" t="str">
        <x:f>IF(AC200="","",UPPER(TRIM(AC200)))</x:f>
      </x:c>
      <x:c r="AK200" s="24" t="str">
        <x:f>IF(AD200="","",UPPER(TRIM(AD200)))</x:f>
      </x:c>
      <x:c r="AL200" s="24" t="str">
        <x:f>IF(AE200="","",UPPER(TRIM(AE200)))</x:f>
      </x:c>
      <x:c r="AM200" s="24" t="str">
        <x:f>IF(AF200="","",UPPER(TRIM(AF200)))</x:f>
      </x:c>
      <x:c r="AN200" s="24" t="str">
        <x:f>IF(AG200="","",UPPER(TRIM(AG200)))</x:f>
      </x:c>
      <x:c r="AO200" s="24" t="str">
        <x:f>IF(A200="","",IF(COUNTIFS(ALTERNATIVES!$B$6:$B$205,A200,ALTERNATIVES!$C$6:$C$205,"DIRECT",ALTERNATIVES!$H$6:$H$205,"VALID")&gt;0,1,0))</x:f>
      </x:c>
      <x:c r="AP200" s="24" t="str">
        <x:f>IF(A200="","",IF(COUNTIFS(ALTERNATIVES!$B$6:$B$205,A200,ALTERNATIVES!$C$6:$C$205,"ADJACENT",ALTERNATIVES!$H$6:$H$205,"VALID")&gt;0,1,0))</x:f>
      </x:c>
      <x:c r="AQ200" s="24" t="str">
        <x:f>IF(A200="","",IF(COUNTIFS(ALTERNATIVES!$B$6:$B$205,A200,ALTERNATIVES!$C$6:$C$205,"SUBSTITUTE / SERVICE",ALTERNATIVES!$H$6:$H$205,"VALID")&gt;0,1,0))</x:f>
      </x:c>
      <x:c r="AR200" s="24" t="str">
        <x:f>IF(A200="","",IF(COUNTIFS(ALTERNATIVES!$B$6:$B$205,A200,ALTERNATIVES!$C$6:$C$205,"INTERNAL BUILD",ALTERNATIVES!$H$6:$H$205,"VALID")&gt;0,1,0))</x:f>
      </x:c>
      <x:c r="AS200" s="24" t="str">
        <x:f>IF(A200="","",IF(COUNTIFS(ALTERNATIVES!$B$6:$B$205,A200,ALTERNATIVES!$C$6:$C$205,"STATUS QUO",ALTERNATIVES!$H$6:$H$205,"VALID")&gt;0,1,0))</x:f>
      </x:c>
      <x:c r="AT200" s="24" t="str">
        <x:f>IF(A200="","",IF(R200&gt;=2,"VALID","INVALID - ALTERNATIVE DIVERSITY"))</x:f>
      </x:c>
    </x:row>
    <x:row r="201">
      <x:c r="A201" s="18"/>
      <x:c r="B201" s="18"/>
      <x:c r="C201" s="32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24" t="str">
        <x:f>IF(A201="","",IF(COUNTIF($A$6:$A$205,A201)=1,"VALID","INVALID - DUPLICATE DECISION ID"))</x:f>
      </x:c>
      <x:c r="O201" s="24" t="str">
        <x:f>IF(A201="","",IF(AND(B201&lt;&gt;"",C201&lt;&gt;"",D201&lt;&gt;"",E201&lt;&gt;"",F201&lt;&gt;"",G201&lt;&gt;"",H201&lt;&gt;"",K201&lt;&gt;"",L201&lt;&gt;"",M201&lt;&gt;"",Z201&lt;&gt;"",AC201&lt;&gt;"",AD201&lt;&gt;"",AE201&lt;&gt;""),"VALID","INVALID - REQUIRED FIELD"))</x:f>
      </x:c>
      <x:c r="P201" s="24" t="str">
        <x:f>IF(A201="","",IF(AND(OR(EXACT(I201,"CURRENT ATTRIBUTABLE OBSERVED"),EXACT(I201,"CURRENT ATTRIBUTABLE MIXED"),EXACT(I201,"CUSTOM")),IF(EXACT(I201,"CUSTOM"),W201&lt;&gt;"",TRUE)),"VALID","INVALID - EVIDENCE TOKEN / CUSTOM RULE"))</x:f>
      </x:c>
      <x:c r="Q201" s="24" t="str">
        <x:f>IF(A201="","",IF(OR(EXACT(J201,"YES"),EXACT(J201,"UNCLEAR"),EXACT(J201,"NO")),"VALID","INVALID - ACTION TOKEN"))</x:f>
      </x:c>
      <x:c r="R201" s="24" t="str">
        <x:f>IF(A201="","",SUM(AO201:AS201))</x:f>
      </x:c>
      <x:c r="S201" s="24" t="str">
        <x:f>IF(A201="","",COUNTIFS(CRITERIA!$B$6:$B$205,A201,CRITERIA!$G$6:$G$205,"YES",CRITERIA!$L$6:$L$205,"VALID"))</x:f>
      </x:c>
      <x:c r="T201" s="24" t="str">
        <x:f>IF(A201="","",IF(Q201&lt;&gt;"VALID","REPAIR CANVAS",IF(EXACT(J201,"NO"),"STOP - RESEARCH NOT JUSTIFIED",IF(OR(N201&lt;&gt;"VALID",O201&lt;&gt;"VALID",P201&lt;&gt;"VALID",Y201&lt;&gt;"VALID",AH201&lt;&gt;"VALID",AT201&lt;&gt;"VALID",EXACT(J201,"UNCLEAR"),X201&lt;&gt;"YES"),"REPAIR CANVAS","READY TO RESEARCH"))))</x:f>
      </x:c>
      <x:c r="U201" s="24" t="str">
        <x:f>IF(A201="","",IF(T201="READY TO RESEARCH","Freeze this Decision Contract, then conduct the Evidence Audit.",IF(T201="STOP - RESEARCH NOT JUSTIFIED","State the real purpose of the work or reopen the decision before competitor research.","Repair the named controls before collecting competitor evidence.")))</x:f>
      </x:c>
      <x:c r="V201" s="24" t="str">
        <x:f>IF(A201="","",IF(T201="READY TO RESEARCH","Decision ID "&amp;A201&amp;". By "&amp;TEXT(C201,"yyyy-mm-dd")&amp;", "&amp;B201&amp;" will decide whether to "&amp;D201&amp;" for "&amp;E201&amp;", within "&amp;F201&amp;" and "&amp;G201&amp;". Permitted alternative universe: "&amp;AA201&amp;". Explicit exclusions: "&amp;H201&amp;". Material criteria: "&amp;AB201&amp;". Hard constraints: "&amp;Z201&amp;". Evidence threshold: "&amp;I201&amp;IF(EXACT(I201,"CUSTOM")," - "&amp;W201,"")&amp;". Evidence may change: "&amp;K201&amp;". Reopen if "&amp;L201&amp;".","NOT READY - complete or repair the governed canvas before handoff."))</x:f>
      </x:c>
      <x:c r="W201" s="18"/>
      <x:c r="X201" s="18"/>
      <x:c r="Y201" s="24" t="str">
        <x:f>IF(A201="","",IF(OR(EXACT(X201,"YES"),EXACT(X201,"NO")),"VALID","INVALID - QUALITY TOKEN"))</x:f>
      </x:c>
      <x:c r="Z201" s="18"/>
      <x:c r="AA201" s="18" t="str">
        <x:f>IF(A201="","",IF(AT201&lt;&gt;"VALID","NOT READY - ALTERNATIVES",IF(AO201=1,"DIRECT","")&amp;IF(AP201=1,IF(AO201=1,"; ","")&amp;"ADJACENT","")&amp;IF(AQ201=1,IF(SUM(AO201:AP201)&gt;0,"; ","")&amp;"SUBSTITUTE / SERVICE","")&amp;IF(AR201=1,IF(SUM(AO201:AQ201)&gt;0,"; ","")&amp;"INTERNAL BUILD","")&amp;IF(AS201=1,IF(SUM(AO201:AR201)&gt;0,"; ","")&amp;"STATUS QUO","")))</x:f>
      </x:c>
      <x:c r="AB201" s="18" t="str">
        <x:f>IF(A201="","",IF(AH201&lt;&gt;"VALID","NOT READY - CRITERIA",AC201&amp;"; "&amp;AD201&amp;"; "&amp;AE201&amp;IF(AF201&lt;&gt;"","; "&amp;AF201,"")&amp;IF(AG201&lt;&gt;"","; "&amp;AG201,"")))</x:f>
      </x:c>
      <x:c r="AC201" s="18"/>
      <x:c r="AD201" s="18"/>
      <x:c r="AE201" s="18"/>
      <x:c r="AF201" s="18"/>
      <x:c r="AG201" s="18"/>
      <x:c r="AH201" s="24" t="str">
        <x:f>IF(A201="","",IF(AND(AI201&gt;=3,AI201&lt;=5,AJ201&lt;&gt;"",AK201&lt;&gt;"",AL201&lt;&gt;"",S201=AI201,COUNTIF($AJ201:$AN201,AJ201)=1,COUNTIF($AJ201:$AN201,AK201)=1,COUNTIF($AJ201:$AN201,AL201)=1,IF(AM201="",TRUE,COUNTIF($AJ201:$AN201,AM201)=1),IF(AN201="",TRUE,COUNTIF($AJ201:$AN201,AN201)=1),COUNTIFS(CRITERIA!$B$6:$B$205,A201,CRITERIA!$M$6:$M$205,AJ201,CRITERIA!$G$6:$G$205,"YES",CRITERIA!$L$6:$L$205,"VALID")=1,COUNTIFS(CRITERIA!$B$6:$B$205,A201,CRITERIA!$M$6:$M$205,AK201,CRITERIA!$G$6:$G$205,"YES",CRITERIA!$L$6:$L$205,"VALID")=1,COUNTIFS(CRITERIA!$B$6:$B$205,A201,CRITERIA!$M$6:$M$205,AL201,CRITERIA!$G$6:$G$205,"YES",CRITERIA!$L$6:$L$205,"VALID")=1,IF(AM201="",TRUE,COUNTIFS(CRITERIA!$B$6:$B$205,A201,CRITERIA!$M$6:$M$205,AM201,CRITERIA!$G$6:$G$205,"YES",CRITERIA!$L$6:$L$205,"VALID")=1),IF(AN201="",TRUE,COUNTIFS(CRITERIA!$B$6:$B$205,A201,CRITERIA!$M$6:$M$205,AN201,CRITERIA!$G$6:$G$205,"YES",CRITERIA!$L$6:$L$205,"VALID")=1)),"VALID","INVALID - CRITERIA PARITY"))</x:f>
      </x:c>
      <x:c r="AI201" s="24" t="n">
        <x:f>IF(AC201&lt;&gt;"",1,0)+IF(AD201&lt;&gt;"",1,0)+IF(AE201&lt;&gt;"",1,0)+IF(AF201&lt;&gt;"",1,0)+IF(AG201&lt;&gt;"",1,0)</x:f>
        <x:v>0</x:v>
      </x:c>
      <x:c r="AJ201" s="24" t="str">
        <x:f>IF(AC201="","",UPPER(TRIM(AC201)))</x:f>
      </x:c>
      <x:c r="AK201" s="24" t="str">
        <x:f>IF(AD201="","",UPPER(TRIM(AD201)))</x:f>
      </x:c>
      <x:c r="AL201" s="24" t="str">
        <x:f>IF(AE201="","",UPPER(TRIM(AE201)))</x:f>
      </x:c>
      <x:c r="AM201" s="24" t="str">
        <x:f>IF(AF201="","",UPPER(TRIM(AF201)))</x:f>
      </x:c>
      <x:c r="AN201" s="24" t="str">
        <x:f>IF(AG201="","",UPPER(TRIM(AG201)))</x:f>
      </x:c>
      <x:c r="AO201" s="24" t="str">
        <x:f>IF(A201="","",IF(COUNTIFS(ALTERNATIVES!$B$6:$B$205,A201,ALTERNATIVES!$C$6:$C$205,"DIRECT",ALTERNATIVES!$H$6:$H$205,"VALID")&gt;0,1,0))</x:f>
      </x:c>
      <x:c r="AP201" s="24" t="str">
        <x:f>IF(A201="","",IF(COUNTIFS(ALTERNATIVES!$B$6:$B$205,A201,ALTERNATIVES!$C$6:$C$205,"ADJACENT",ALTERNATIVES!$H$6:$H$205,"VALID")&gt;0,1,0))</x:f>
      </x:c>
      <x:c r="AQ201" s="24" t="str">
        <x:f>IF(A201="","",IF(COUNTIFS(ALTERNATIVES!$B$6:$B$205,A201,ALTERNATIVES!$C$6:$C$205,"SUBSTITUTE / SERVICE",ALTERNATIVES!$H$6:$H$205,"VALID")&gt;0,1,0))</x:f>
      </x:c>
      <x:c r="AR201" s="24" t="str">
        <x:f>IF(A201="","",IF(COUNTIFS(ALTERNATIVES!$B$6:$B$205,A201,ALTERNATIVES!$C$6:$C$205,"INTERNAL BUILD",ALTERNATIVES!$H$6:$H$205,"VALID")&gt;0,1,0))</x:f>
      </x:c>
      <x:c r="AS201" s="24" t="str">
        <x:f>IF(A201="","",IF(COUNTIFS(ALTERNATIVES!$B$6:$B$205,A201,ALTERNATIVES!$C$6:$C$205,"STATUS QUO",ALTERNATIVES!$H$6:$H$205,"VALID")&gt;0,1,0))</x:f>
      </x:c>
      <x:c r="AT201" s="24" t="str">
        <x:f>IF(A201="","",IF(R201&gt;=2,"VALID","INVALID - ALTERNATIVE DIVERSITY"))</x:f>
      </x:c>
    </x:row>
    <x:row r="202">
      <x:c r="A202" s="18"/>
      <x:c r="B202" s="18"/>
      <x:c r="C202" s="32"/>
      <x:c r="D202" s="18"/>
      <x:c r="E202" s="18"/>
      <x:c r="F202" s="18"/>
      <x:c r="G202" s="18"/>
      <x:c r="H202" s="18"/>
      <x:c r="I202" s="18"/>
      <x:c r="J202" s="18"/>
      <x:c r="K202" s="18"/>
      <x:c r="L202" s="18"/>
      <x:c r="M202" s="18"/>
      <x:c r="N202" s="24" t="str">
        <x:f>IF(A202="","",IF(COUNTIF($A$6:$A$205,A202)=1,"VALID","INVALID - DUPLICATE DECISION ID"))</x:f>
      </x:c>
      <x:c r="O202" s="24" t="str">
        <x:f>IF(A202="","",IF(AND(B202&lt;&gt;"",C202&lt;&gt;"",D202&lt;&gt;"",E202&lt;&gt;"",F202&lt;&gt;"",G202&lt;&gt;"",H202&lt;&gt;"",K202&lt;&gt;"",L202&lt;&gt;"",M202&lt;&gt;"",Z202&lt;&gt;"",AC202&lt;&gt;"",AD202&lt;&gt;"",AE202&lt;&gt;""),"VALID","INVALID - REQUIRED FIELD"))</x:f>
      </x:c>
      <x:c r="P202" s="24" t="str">
        <x:f>IF(A202="","",IF(AND(OR(EXACT(I202,"CURRENT ATTRIBUTABLE OBSERVED"),EXACT(I202,"CURRENT ATTRIBUTABLE MIXED"),EXACT(I202,"CUSTOM")),IF(EXACT(I202,"CUSTOM"),W202&lt;&gt;"",TRUE)),"VALID","INVALID - EVIDENCE TOKEN / CUSTOM RULE"))</x:f>
      </x:c>
      <x:c r="Q202" s="24" t="str">
        <x:f>IF(A202="","",IF(OR(EXACT(J202,"YES"),EXACT(J202,"UNCLEAR"),EXACT(J202,"NO")),"VALID","INVALID - ACTION TOKEN"))</x:f>
      </x:c>
      <x:c r="R202" s="24" t="str">
        <x:f>IF(A202="","",SUM(AO202:AS202))</x:f>
      </x:c>
      <x:c r="S202" s="24" t="str">
        <x:f>IF(A202="","",COUNTIFS(CRITERIA!$B$6:$B$205,A202,CRITERIA!$G$6:$G$205,"YES",CRITERIA!$L$6:$L$205,"VALID"))</x:f>
      </x:c>
      <x:c r="T202" s="24" t="str">
        <x:f>IF(A202="","",IF(Q202&lt;&gt;"VALID","REPAIR CANVAS",IF(EXACT(J202,"NO"),"STOP - RESEARCH NOT JUSTIFIED",IF(OR(N202&lt;&gt;"VALID",O202&lt;&gt;"VALID",P202&lt;&gt;"VALID",Y202&lt;&gt;"VALID",AH202&lt;&gt;"VALID",AT202&lt;&gt;"VALID",EXACT(J202,"UNCLEAR"),X202&lt;&gt;"YES"),"REPAIR CANVAS","READY TO RESEARCH"))))</x:f>
      </x:c>
      <x:c r="U202" s="24" t="str">
        <x:f>IF(A202="","",IF(T202="READY TO RESEARCH","Freeze this Decision Contract, then conduct the Evidence Audit.",IF(T202="STOP - RESEARCH NOT JUSTIFIED","State the real purpose of the work or reopen the decision before competitor research.","Repair the named controls before collecting competitor evidence.")))</x:f>
      </x:c>
      <x:c r="V202" s="24" t="str">
        <x:f>IF(A202="","",IF(T202="READY TO RESEARCH","Decision ID "&amp;A202&amp;". By "&amp;TEXT(C202,"yyyy-mm-dd")&amp;", "&amp;B202&amp;" will decide whether to "&amp;D202&amp;" for "&amp;E202&amp;", within "&amp;F202&amp;" and "&amp;G202&amp;". Permitted alternative universe: "&amp;AA202&amp;". Explicit exclusions: "&amp;H202&amp;". Material criteria: "&amp;AB202&amp;". Hard constraints: "&amp;Z202&amp;". Evidence threshold: "&amp;I202&amp;IF(EXACT(I202,"CUSTOM")," - "&amp;W202,"")&amp;". Evidence may change: "&amp;K202&amp;". Reopen if "&amp;L202&amp;".","NOT READY - complete or repair the governed canvas before handoff."))</x:f>
      </x:c>
      <x:c r="W202" s="18"/>
      <x:c r="X202" s="18"/>
      <x:c r="Y202" s="24" t="str">
        <x:f>IF(A202="","",IF(OR(EXACT(X202,"YES"),EXACT(X202,"NO")),"VALID","INVALID - QUALITY TOKEN"))</x:f>
      </x:c>
      <x:c r="Z202" s="18"/>
      <x:c r="AA202" s="18" t="str">
        <x:f>IF(A202="","",IF(AT202&lt;&gt;"VALID","NOT READY - ALTERNATIVES",IF(AO202=1,"DIRECT","")&amp;IF(AP202=1,IF(AO202=1,"; ","")&amp;"ADJACENT","")&amp;IF(AQ202=1,IF(SUM(AO202:AP202)&gt;0,"; ","")&amp;"SUBSTITUTE / SERVICE","")&amp;IF(AR202=1,IF(SUM(AO202:AQ202)&gt;0,"; ","")&amp;"INTERNAL BUILD","")&amp;IF(AS202=1,IF(SUM(AO202:AR202)&gt;0,"; ","")&amp;"STATUS QUO","")))</x:f>
      </x:c>
      <x:c r="AB202" s="18" t="str">
        <x:f>IF(A202="","",IF(AH202&lt;&gt;"VALID","NOT READY - CRITERIA",AC202&amp;"; "&amp;AD202&amp;"; "&amp;AE202&amp;IF(AF202&lt;&gt;"","; "&amp;AF202,"")&amp;IF(AG202&lt;&gt;"","; "&amp;AG202,"")))</x:f>
      </x:c>
      <x:c r="AC202" s="18"/>
      <x:c r="AD202" s="18"/>
      <x:c r="AE202" s="18"/>
      <x:c r="AF202" s="18"/>
      <x:c r="AG202" s="18"/>
      <x:c r="AH202" s="24" t="str">
        <x:f>IF(A202="","",IF(AND(AI202&gt;=3,AI202&lt;=5,AJ202&lt;&gt;"",AK202&lt;&gt;"",AL202&lt;&gt;"",S202=AI202,COUNTIF($AJ202:$AN202,AJ202)=1,COUNTIF($AJ202:$AN202,AK202)=1,COUNTIF($AJ202:$AN202,AL202)=1,IF(AM202="",TRUE,COUNTIF($AJ202:$AN202,AM202)=1),IF(AN202="",TRUE,COUNTIF($AJ202:$AN202,AN202)=1),COUNTIFS(CRITERIA!$B$6:$B$205,A202,CRITERIA!$M$6:$M$205,AJ202,CRITERIA!$G$6:$G$205,"YES",CRITERIA!$L$6:$L$205,"VALID")=1,COUNTIFS(CRITERIA!$B$6:$B$205,A202,CRITERIA!$M$6:$M$205,AK202,CRITERIA!$G$6:$G$205,"YES",CRITERIA!$L$6:$L$205,"VALID")=1,COUNTIFS(CRITERIA!$B$6:$B$205,A202,CRITERIA!$M$6:$M$205,AL202,CRITERIA!$G$6:$G$205,"YES",CRITERIA!$L$6:$L$205,"VALID")=1,IF(AM202="",TRUE,COUNTIFS(CRITERIA!$B$6:$B$205,A202,CRITERIA!$M$6:$M$205,AM202,CRITERIA!$G$6:$G$205,"YES",CRITERIA!$L$6:$L$205,"VALID")=1),IF(AN202="",TRUE,COUNTIFS(CRITERIA!$B$6:$B$205,A202,CRITERIA!$M$6:$M$205,AN202,CRITERIA!$G$6:$G$205,"YES",CRITERIA!$L$6:$L$205,"VALID")=1)),"VALID","INVALID - CRITERIA PARITY"))</x:f>
      </x:c>
      <x:c r="AI202" s="24" t="n">
        <x:f>IF(AC202&lt;&gt;"",1,0)+IF(AD202&lt;&gt;"",1,0)+IF(AE202&lt;&gt;"",1,0)+IF(AF202&lt;&gt;"",1,0)+IF(AG202&lt;&gt;"",1,0)</x:f>
        <x:v>0</x:v>
      </x:c>
      <x:c r="AJ202" s="24" t="str">
        <x:f>IF(AC202="","",UPPER(TRIM(AC202)))</x:f>
      </x:c>
      <x:c r="AK202" s="24" t="str">
        <x:f>IF(AD202="","",UPPER(TRIM(AD202)))</x:f>
      </x:c>
      <x:c r="AL202" s="24" t="str">
        <x:f>IF(AE202="","",UPPER(TRIM(AE202)))</x:f>
      </x:c>
      <x:c r="AM202" s="24" t="str">
        <x:f>IF(AF202="","",UPPER(TRIM(AF202)))</x:f>
      </x:c>
      <x:c r="AN202" s="24" t="str">
        <x:f>IF(AG202="","",UPPER(TRIM(AG202)))</x:f>
      </x:c>
      <x:c r="AO202" s="24" t="str">
        <x:f>IF(A202="","",IF(COUNTIFS(ALTERNATIVES!$B$6:$B$205,A202,ALTERNATIVES!$C$6:$C$205,"DIRECT",ALTERNATIVES!$H$6:$H$205,"VALID")&gt;0,1,0))</x:f>
      </x:c>
      <x:c r="AP202" s="24" t="str">
        <x:f>IF(A202="","",IF(COUNTIFS(ALTERNATIVES!$B$6:$B$205,A202,ALTERNATIVES!$C$6:$C$205,"ADJACENT",ALTERNATIVES!$H$6:$H$205,"VALID")&gt;0,1,0))</x:f>
      </x:c>
      <x:c r="AQ202" s="24" t="str">
        <x:f>IF(A202="","",IF(COUNTIFS(ALTERNATIVES!$B$6:$B$205,A202,ALTERNATIVES!$C$6:$C$205,"SUBSTITUTE / SERVICE",ALTERNATIVES!$H$6:$H$205,"VALID")&gt;0,1,0))</x:f>
      </x:c>
      <x:c r="AR202" s="24" t="str">
        <x:f>IF(A202="","",IF(COUNTIFS(ALTERNATIVES!$B$6:$B$205,A202,ALTERNATIVES!$C$6:$C$205,"INTERNAL BUILD",ALTERNATIVES!$H$6:$H$205,"VALID")&gt;0,1,0))</x:f>
      </x:c>
      <x:c r="AS202" s="24" t="str">
        <x:f>IF(A202="","",IF(COUNTIFS(ALTERNATIVES!$B$6:$B$205,A202,ALTERNATIVES!$C$6:$C$205,"STATUS QUO",ALTERNATIVES!$H$6:$H$205,"VALID")&gt;0,1,0))</x:f>
      </x:c>
      <x:c r="AT202" s="24" t="str">
        <x:f>IF(A202="","",IF(R202&gt;=2,"VALID","INVALID - ALTERNATIVE DIVERSITY"))</x:f>
      </x:c>
    </x:row>
    <x:row r="203">
      <x:c r="A203" s="18"/>
      <x:c r="B203" s="18"/>
      <x:c r="C203" s="32"/>
      <x:c r="D203" s="18"/>
      <x:c r="E203" s="18"/>
      <x:c r="F203" s="18"/>
      <x:c r="G203" s="18"/>
      <x:c r="H203" s="18"/>
      <x:c r="I203" s="18"/>
      <x:c r="J203" s="18"/>
      <x:c r="K203" s="18"/>
      <x:c r="L203" s="18"/>
      <x:c r="M203" s="18"/>
      <x:c r="N203" s="24" t="str">
        <x:f>IF(A203="","",IF(COUNTIF($A$6:$A$205,A203)=1,"VALID","INVALID - DUPLICATE DECISION ID"))</x:f>
      </x:c>
      <x:c r="O203" s="24" t="str">
        <x:f>IF(A203="","",IF(AND(B203&lt;&gt;"",C203&lt;&gt;"",D203&lt;&gt;"",E203&lt;&gt;"",F203&lt;&gt;"",G203&lt;&gt;"",H203&lt;&gt;"",K203&lt;&gt;"",L203&lt;&gt;"",M203&lt;&gt;"",Z203&lt;&gt;"",AC203&lt;&gt;"",AD203&lt;&gt;"",AE203&lt;&gt;""),"VALID","INVALID - REQUIRED FIELD"))</x:f>
      </x:c>
      <x:c r="P203" s="24" t="str">
        <x:f>IF(A203="","",IF(AND(OR(EXACT(I203,"CURRENT ATTRIBUTABLE OBSERVED"),EXACT(I203,"CURRENT ATTRIBUTABLE MIXED"),EXACT(I203,"CUSTOM")),IF(EXACT(I203,"CUSTOM"),W203&lt;&gt;"",TRUE)),"VALID","INVALID - EVIDENCE TOKEN / CUSTOM RULE"))</x:f>
      </x:c>
      <x:c r="Q203" s="24" t="str">
        <x:f>IF(A203="","",IF(OR(EXACT(J203,"YES"),EXACT(J203,"UNCLEAR"),EXACT(J203,"NO")),"VALID","INVALID - ACTION TOKEN"))</x:f>
      </x:c>
      <x:c r="R203" s="24" t="str">
        <x:f>IF(A203="","",SUM(AO203:AS203))</x:f>
      </x:c>
      <x:c r="S203" s="24" t="str">
        <x:f>IF(A203="","",COUNTIFS(CRITERIA!$B$6:$B$205,A203,CRITERIA!$G$6:$G$205,"YES",CRITERIA!$L$6:$L$205,"VALID"))</x:f>
      </x:c>
      <x:c r="T203" s="24" t="str">
        <x:f>IF(A203="","",IF(Q203&lt;&gt;"VALID","REPAIR CANVAS",IF(EXACT(J203,"NO"),"STOP - RESEARCH NOT JUSTIFIED",IF(OR(N203&lt;&gt;"VALID",O203&lt;&gt;"VALID",P203&lt;&gt;"VALID",Y203&lt;&gt;"VALID",AH203&lt;&gt;"VALID",AT203&lt;&gt;"VALID",EXACT(J203,"UNCLEAR"),X203&lt;&gt;"YES"),"REPAIR CANVAS","READY TO RESEARCH"))))</x:f>
      </x:c>
      <x:c r="U203" s="24" t="str">
        <x:f>IF(A203="","",IF(T203="READY TO RESEARCH","Freeze this Decision Contract, then conduct the Evidence Audit.",IF(T203="STOP - RESEARCH NOT JUSTIFIED","State the real purpose of the work or reopen the decision before competitor research.","Repair the named controls before collecting competitor evidence.")))</x:f>
      </x:c>
      <x:c r="V203" s="24" t="str">
        <x:f>IF(A203="","",IF(T203="READY TO RESEARCH","Decision ID "&amp;A203&amp;". By "&amp;TEXT(C203,"yyyy-mm-dd")&amp;", "&amp;B203&amp;" will decide whether to "&amp;D203&amp;" for "&amp;E203&amp;", within "&amp;F203&amp;" and "&amp;G203&amp;". Permitted alternative universe: "&amp;AA203&amp;". Explicit exclusions: "&amp;H203&amp;". Material criteria: "&amp;AB203&amp;". Hard constraints: "&amp;Z203&amp;". Evidence threshold: "&amp;I203&amp;IF(EXACT(I203,"CUSTOM")," - "&amp;W203,"")&amp;". Evidence may change: "&amp;K203&amp;". Reopen if "&amp;L203&amp;".","NOT READY - complete or repair the governed canvas before handoff."))</x:f>
      </x:c>
      <x:c r="W203" s="18"/>
      <x:c r="X203" s="18"/>
      <x:c r="Y203" s="24" t="str">
        <x:f>IF(A203="","",IF(OR(EXACT(X203,"YES"),EXACT(X203,"NO")),"VALID","INVALID - QUALITY TOKEN"))</x:f>
      </x:c>
      <x:c r="Z203" s="18"/>
      <x:c r="AA203" s="18" t="str">
        <x:f>IF(A203="","",IF(AT203&lt;&gt;"VALID","NOT READY - ALTERNATIVES",IF(AO203=1,"DIRECT","")&amp;IF(AP203=1,IF(AO203=1,"; ","")&amp;"ADJACENT","")&amp;IF(AQ203=1,IF(SUM(AO203:AP203)&gt;0,"; ","")&amp;"SUBSTITUTE / SERVICE","")&amp;IF(AR203=1,IF(SUM(AO203:AQ203)&gt;0,"; ","")&amp;"INTERNAL BUILD","")&amp;IF(AS203=1,IF(SUM(AO203:AR203)&gt;0,"; ","")&amp;"STATUS QUO","")))</x:f>
      </x:c>
      <x:c r="AB203" s="18" t="str">
        <x:f>IF(A203="","",IF(AH203&lt;&gt;"VALID","NOT READY - CRITERIA",AC203&amp;"; "&amp;AD203&amp;"; "&amp;AE203&amp;IF(AF203&lt;&gt;"","; "&amp;AF203,"")&amp;IF(AG203&lt;&gt;"","; "&amp;AG203,"")))</x:f>
      </x:c>
      <x:c r="AC203" s="18"/>
      <x:c r="AD203" s="18"/>
      <x:c r="AE203" s="18"/>
      <x:c r="AF203" s="18"/>
      <x:c r="AG203" s="18"/>
      <x:c r="AH203" s="24" t="str">
        <x:f>IF(A203="","",IF(AND(AI203&gt;=3,AI203&lt;=5,AJ203&lt;&gt;"",AK203&lt;&gt;"",AL203&lt;&gt;"",S203=AI203,COUNTIF($AJ203:$AN203,AJ203)=1,COUNTIF($AJ203:$AN203,AK203)=1,COUNTIF($AJ203:$AN203,AL203)=1,IF(AM203="",TRUE,COUNTIF($AJ203:$AN203,AM203)=1),IF(AN203="",TRUE,COUNTIF($AJ203:$AN203,AN203)=1),COUNTIFS(CRITERIA!$B$6:$B$205,A203,CRITERIA!$M$6:$M$205,AJ203,CRITERIA!$G$6:$G$205,"YES",CRITERIA!$L$6:$L$205,"VALID")=1,COUNTIFS(CRITERIA!$B$6:$B$205,A203,CRITERIA!$M$6:$M$205,AK203,CRITERIA!$G$6:$G$205,"YES",CRITERIA!$L$6:$L$205,"VALID")=1,COUNTIFS(CRITERIA!$B$6:$B$205,A203,CRITERIA!$M$6:$M$205,AL203,CRITERIA!$G$6:$G$205,"YES",CRITERIA!$L$6:$L$205,"VALID")=1,IF(AM203="",TRUE,COUNTIFS(CRITERIA!$B$6:$B$205,A203,CRITERIA!$M$6:$M$205,AM203,CRITERIA!$G$6:$G$205,"YES",CRITERIA!$L$6:$L$205,"VALID")=1),IF(AN203="",TRUE,COUNTIFS(CRITERIA!$B$6:$B$205,A203,CRITERIA!$M$6:$M$205,AN203,CRITERIA!$G$6:$G$205,"YES",CRITERIA!$L$6:$L$205,"VALID")=1)),"VALID","INVALID - CRITERIA PARITY"))</x:f>
      </x:c>
      <x:c r="AI203" s="24" t="n">
        <x:f>IF(AC203&lt;&gt;"",1,0)+IF(AD203&lt;&gt;"",1,0)+IF(AE203&lt;&gt;"",1,0)+IF(AF203&lt;&gt;"",1,0)+IF(AG203&lt;&gt;"",1,0)</x:f>
        <x:v>0</x:v>
      </x:c>
      <x:c r="AJ203" s="24" t="str">
        <x:f>IF(AC203="","",UPPER(TRIM(AC203)))</x:f>
      </x:c>
      <x:c r="AK203" s="24" t="str">
        <x:f>IF(AD203="","",UPPER(TRIM(AD203)))</x:f>
      </x:c>
      <x:c r="AL203" s="24" t="str">
        <x:f>IF(AE203="","",UPPER(TRIM(AE203)))</x:f>
      </x:c>
      <x:c r="AM203" s="24" t="str">
        <x:f>IF(AF203="","",UPPER(TRIM(AF203)))</x:f>
      </x:c>
      <x:c r="AN203" s="24" t="str">
        <x:f>IF(AG203="","",UPPER(TRIM(AG203)))</x:f>
      </x:c>
      <x:c r="AO203" s="24" t="str">
        <x:f>IF(A203="","",IF(COUNTIFS(ALTERNATIVES!$B$6:$B$205,A203,ALTERNATIVES!$C$6:$C$205,"DIRECT",ALTERNATIVES!$H$6:$H$205,"VALID")&gt;0,1,0))</x:f>
      </x:c>
      <x:c r="AP203" s="24" t="str">
        <x:f>IF(A203="","",IF(COUNTIFS(ALTERNATIVES!$B$6:$B$205,A203,ALTERNATIVES!$C$6:$C$205,"ADJACENT",ALTERNATIVES!$H$6:$H$205,"VALID")&gt;0,1,0))</x:f>
      </x:c>
      <x:c r="AQ203" s="24" t="str">
        <x:f>IF(A203="","",IF(COUNTIFS(ALTERNATIVES!$B$6:$B$205,A203,ALTERNATIVES!$C$6:$C$205,"SUBSTITUTE / SERVICE",ALTERNATIVES!$H$6:$H$205,"VALID")&gt;0,1,0))</x:f>
      </x:c>
      <x:c r="AR203" s="24" t="str">
        <x:f>IF(A203="","",IF(COUNTIFS(ALTERNATIVES!$B$6:$B$205,A203,ALTERNATIVES!$C$6:$C$205,"INTERNAL BUILD",ALTERNATIVES!$H$6:$H$205,"VALID")&gt;0,1,0))</x:f>
      </x:c>
      <x:c r="AS203" s="24" t="str">
        <x:f>IF(A203="","",IF(COUNTIFS(ALTERNATIVES!$B$6:$B$205,A203,ALTERNATIVES!$C$6:$C$205,"STATUS QUO",ALTERNATIVES!$H$6:$H$205,"VALID")&gt;0,1,0))</x:f>
      </x:c>
      <x:c r="AT203" s="24" t="str">
        <x:f>IF(A203="","",IF(R203&gt;=2,"VALID","INVALID - ALTERNATIVE DIVERSITY"))</x:f>
      </x:c>
    </x:row>
    <x:row r="204">
      <x:c r="A204" s="18"/>
      <x:c r="B204" s="18"/>
      <x:c r="C204" s="32"/>
      <x:c r="D204" s="18"/>
      <x:c r="E204" s="18"/>
      <x:c r="F204" s="18"/>
      <x:c r="G204" s="18"/>
      <x:c r="H204" s="18"/>
      <x:c r="I204" s="18"/>
      <x:c r="J204" s="18"/>
      <x:c r="K204" s="18"/>
      <x:c r="L204" s="18"/>
      <x:c r="M204" s="18"/>
      <x:c r="N204" s="24" t="str">
        <x:f>IF(A204="","",IF(COUNTIF($A$6:$A$205,A204)=1,"VALID","INVALID - DUPLICATE DECISION ID"))</x:f>
      </x:c>
      <x:c r="O204" s="24" t="str">
        <x:f>IF(A204="","",IF(AND(B204&lt;&gt;"",C204&lt;&gt;"",D204&lt;&gt;"",E204&lt;&gt;"",F204&lt;&gt;"",G204&lt;&gt;"",H204&lt;&gt;"",K204&lt;&gt;"",L204&lt;&gt;"",M204&lt;&gt;"",Z204&lt;&gt;"",AC204&lt;&gt;"",AD204&lt;&gt;"",AE204&lt;&gt;""),"VALID","INVALID - REQUIRED FIELD"))</x:f>
      </x:c>
      <x:c r="P204" s="24" t="str">
        <x:f>IF(A204="","",IF(AND(OR(EXACT(I204,"CURRENT ATTRIBUTABLE OBSERVED"),EXACT(I204,"CURRENT ATTRIBUTABLE MIXED"),EXACT(I204,"CUSTOM")),IF(EXACT(I204,"CUSTOM"),W204&lt;&gt;"",TRUE)),"VALID","INVALID - EVIDENCE TOKEN / CUSTOM RULE"))</x:f>
      </x:c>
      <x:c r="Q204" s="24" t="str">
        <x:f>IF(A204="","",IF(OR(EXACT(J204,"YES"),EXACT(J204,"UNCLEAR"),EXACT(J204,"NO")),"VALID","INVALID - ACTION TOKEN"))</x:f>
      </x:c>
      <x:c r="R204" s="24" t="str">
        <x:f>IF(A204="","",SUM(AO204:AS204))</x:f>
      </x:c>
      <x:c r="S204" s="24" t="str">
        <x:f>IF(A204="","",COUNTIFS(CRITERIA!$B$6:$B$205,A204,CRITERIA!$G$6:$G$205,"YES",CRITERIA!$L$6:$L$205,"VALID"))</x:f>
      </x:c>
      <x:c r="T204" s="24" t="str">
        <x:f>IF(A204="","",IF(Q204&lt;&gt;"VALID","REPAIR CANVAS",IF(EXACT(J204,"NO"),"STOP - RESEARCH NOT JUSTIFIED",IF(OR(N204&lt;&gt;"VALID",O204&lt;&gt;"VALID",P204&lt;&gt;"VALID",Y204&lt;&gt;"VALID",AH204&lt;&gt;"VALID",AT204&lt;&gt;"VALID",EXACT(J204,"UNCLEAR"),X204&lt;&gt;"YES"),"REPAIR CANVAS","READY TO RESEARCH"))))</x:f>
      </x:c>
      <x:c r="U204" s="24" t="str">
        <x:f>IF(A204="","",IF(T204="READY TO RESEARCH","Freeze this Decision Contract, then conduct the Evidence Audit.",IF(T204="STOP - RESEARCH NOT JUSTIFIED","State the real purpose of the work or reopen the decision before competitor research.","Repair the named controls before collecting competitor evidence.")))</x:f>
      </x:c>
      <x:c r="V204" s="24" t="str">
        <x:f>IF(A204="","",IF(T204="READY TO RESEARCH","Decision ID "&amp;A204&amp;". By "&amp;TEXT(C204,"yyyy-mm-dd")&amp;", "&amp;B204&amp;" will decide whether to "&amp;D204&amp;" for "&amp;E204&amp;", within "&amp;F204&amp;" and "&amp;G204&amp;". Permitted alternative universe: "&amp;AA204&amp;". Explicit exclusions: "&amp;H204&amp;". Material criteria: "&amp;AB204&amp;". Hard constraints: "&amp;Z204&amp;". Evidence threshold: "&amp;I204&amp;IF(EXACT(I204,"CUSTOM")," - "&amp;W204,"")&amp;". Evidence may change: "&amp;K204&amp;". Reopen if "&amp;L204&amp;".","NOT READY - complete or repair the governed canvas before handoff."))</x:f>
      </x:c>
      <x:c r="W204" s="18"/>
      <x:c r="X204" s="18"/>
      <x:c r="Y204" s="24" t="str">
        <x:f>IF(A204="","",IF(OR(EXACT(X204,"YES"),EXACT(X204,"NO")),"VALID","INVALID - QUALITY TOKEN"))</x:f>
      </x:c>
      <x:c r="Z204" s="18"/>
      <x:c r="AA204" s="18" t="str">
        <x:f>IF(A204="","",IF(AT204&lt;&gt;"VALID","NOT READY - ALTERNATIVES",IF(AO204=1,"DIRECT","")&amp;IF(AP204=1,IF(AO204=1,"; ","")&amp;"ADJACENT","")&amp;IF(AQ204=1,IF(SUM(AO204:AP204)&gt;0,"; ","")&amp;"SUBSTITUTE / SERVICE","")&amp;IF(AR204=1,IF(SUM(AO204:AQ204)&gt;0,"; ","")&amp;"INTERNAL BUILD","")&amp;IF(AS204=1,IF(SUM(AO204:AR204)&gt;0,"; ","")&amp;"STATUS QUO","")))</x:f>
      </x:c>
      <x:c r="AB204" s="18" t="str">
        <x:f>IF(A204="","",IF(AH204&lt;&gt;"VALID","NOT READY - CRITERIA",AC204&amp;"; "&amp;AD204&amp;"; "&amp;AE204&amp;IF(AF204&lt;&gt;"","; "&amp;AF204,"")&amp;IF(AG204&lt;&gt;"","; "&amp;AG204,"")))</x:f>
      </x:c>
      <x:c r="AC204" s="18"/>
      <x:c r="AD204" s="18"/>
      <x:c r="AE204" s="18"/>
      <x:c r="AF204" s="18"/>
      <x:c r="AG204" s="18"/>
      <x:c r="AH204" s="24" t="str">
        <x:f>IF(A204="","",IF(AND(AI204&gt;=3,AI204&lt;=5,AJ204&lt;&gt;"",AK204&lt;&gt;"",AL204&lt;&gt;"",S204=AI204,COUNTIF($AJ204:$AN204,AJ204)=1,COUNTIF($AJ204:$AN204,AK204)=1,COUNTIF($AJ204:$AN204,AL204)=1,IF(AM204="",TRUE,COUNTIF($AJ204:$AN204,AM204)=1),IF(AN204="",TRUE,COUNTIF($AJ204:$AN204,AN204)=1),COUNTIFS(CRITERIA!$B$6:$B$205,A204,CRITERIA!$M$6:$M$205,AJ204,CRITERIA!$G$6:$G$205,"YES",CRITERIA!$L$6:$L$205,"VALID")=1,COUNTIFS(CRITERIA!$B$6:$B$205,A204,CRITERIA!$M$6:$M$205,AK204,CRITERIA!$G$6:$G$205,"YES",CRITERIA!$L$6:$L$205,"VALID")=1,COUNTIFS(CRITERIA!$B$6:$B$205,A204,CRITERIA!$M$6:$M$205,AL204,CRITERIA!$G$6:$G$205,"YES",CRITERIA!$L$6:$L$205,"VALID")=1,IF(AM204="",TRUE,COUNTIFS(CRITERIA!$B$6:$B$205,A204,CRITERIA!$M$6:$M$205,AM204,CRITERIA!$G$6:$G$205,"YES",CRITERIA!$L$6:$L$205,"VALID")=1),IF(AN204="",TRUE,COUNTIFS(CRITERIA!$B$6:$B$205,A204,CRITERIA!$M$6:$M$205,AN204,CRITERIA!$G$6:$G$205,"YES",CRITERIA!$L$6:$L$205,"VALID")=1)),"VALID","INVALID - CRITERIA PARITY"))</x:f>
      </x:c>
      <x:c r="AI204" s="24" t="n">
        <x:f>IF(AC204&lt;&gt;"",1,0)+IF(AD204&lt;&gt;"",1,0)+IF(AE204&lt;&gt;"",1,0)+IF(AF204&lt;&gt;"",1,0)+IF(AG204&lt;&gt;"",1,0)</x:f>
        <x:v>0</x:v>
      </x:c>
      <x:c r="AJ204" s="24" t="str">
        <x:f>IF(AC204="","",UPPER(TRIM(AC204)))</x:f>
      </x:c>
      <x:c r="AK204" s="24" t="str">
        <x:f>IF(AD204="","",UPPER(TRIM(AD204)))</x:f>
      </x:c>
      <x:c r="AL204" s="24" t="str">
        <x:f>IF(AE204="","",UPPER(TRIM(AE204)))</x:f>
      </x:c>
      <x:c r="AM204" s="24" t="str">
        <x:f>IF(AF204="","",UPPER(TRIM(AF204)))</x:f>
      </x:c>
      <x:c r="AN204" s="24" t="str">
        <x:f>IF(AG204="","",UPPER(TRIM(AG204)))</x:f>
      </x:c>
      <x:c r="AO204" s="24" t="str">
        <x:f>IF(A204="","",IF(COUNTIFS(ALTERNATIVES!$B$6:$B$205,A204,ALTERNATIVES!$C$6:$C$205,"DIRECT",ALTERNATIVES!$H$6:$H$205,"VALID")&gt;0,1,0))</x:f>
      </x:c>
      <x:c r="AP204" s="24" t="str">
        <x:f>IF(A204="","",IF(COUNTIFS(ALTERNATIVES!$B$6:$B$205,A204,ALTERNATIVES!$C$6:$C$205,"ADJACENT",ALTERNATIVES!$H$6:$H$205,"VALID")&gt;0,1,0))</x:f>
      </x:c>
      <x:c r="AQ204" s="24" t="str">
        <x:f>IF(A204="","",IF(COUNTIFS(ALTERNATIVES!$B$6:$B$205,A204,ALTERNATIVES!$C$6:$C$205,"SUBSTITUTE / SERVICE",ALTERNATIVES!$H$6:$H$205,"VALID")&gt;0,1,0))</x:f>
      </x:c>
      <x:c r="AR204" s="24" t="str">
        <x:f>IF(A204="","",IF(COUNTIFS(ALTERNATIVES!$B$6:$B$205,A204,ALTERNATIVES!$C$6:$C$205,"INTERNAL BUILD",ALTERNATIVES!$H$6:$H$205,"VALID")&gt;0,1,0))</x:f>
      </x:c>
      <x:c r="AS204" s="24" t="str">
        <x:f>IF(A204="","",IF(COUNTIFS(ALTERNATIVES!$B$6:$B$205,A204,ALTERNATIVES!$C$6:$C$205,"STATUS QUO",ALTERNATIVES!$H$6:$H$205,"VALID")&gt;0,1,0))</x:f>
      </x:c>
      <x:c r="AT204" s="24" t="str">
        <x:f>IF(A204="","",IF(R204&gt;=2,"VALID","INVALID - ALTERNATIVE DIVERSITY"))</x:f>
      </x:c>
    </x:row>
    <x:row r="205">
      <x:c r="A205" s="18"/>
      <x:c r="B205" s="18"/>
      <x:c r="C205" s="32"/>
      <x:c r="D205" s="18"/>
      <x:c r="E205" s="18"/>
      <x:c r="F205" s="18"/>
      <x:c r="G205" s="18"/>
      <x:c r="H205" s="18"/>
      <x:c r="I205" s="18"/>
      <x:c r="J205" s="18"/>
      <x:c r="K205" s="18"/>
      <x:c r="L205" s="18"/>
      <x:c r="M205" s="18"/>
      <x:c r="N205" s="24" t="str">
        <x:f>IF(A205="","",IF(COUNTIF($A$6:$A$205,A205)=1,"VALID","INVALID - DUPLICATE DECISION ID"))</x:f>
      </x:c>
      <x:c r="O205" s="24" t="str">
        <x:f>IF(A205="","",IF(AND(B205&lt;&gt;"",C205&lt;&gt;"",D205&lt;&gt;"",E205&lt;&gt;"",F205&lt;&gt;"",G205&lt;&gt;"",H205&lt;&gt;"",K205&lt;&gt;"",L205&lt;&gt;"",M205&lt;&gt;"",Z205&lt;&gt;"",AC205&lt;&gt;"",AD205&lt;&gt;"",AE205&lt;&gt;""),"VALID","INVALID - REQUIRED FIELD"))</x:f>
      </x:c>
      <x:c r="P205" s="24" t="str">
        <x:f>IF(A205="","",IF(AND(OR(EXACT(I205,"CURRENT ATTRIBUTABLE OBSERVED"),EXACT(I205,"CURRENT ATTRIBUTABLE MIXED"),EXACT(I205,"CUSTOM")),IF(EXACT(I205,"CUSTOM"),W205&lt;&gt;"",TRUE)),"VALID","INVALID - EVIDENCE TOKEN / CUSTOM RULE"))</x:f>
      </x:c>
      <x:c r="Q205" s="24" t="str">
        <x:f>IF(A205="","",IF(OR(EXACT(J205,"YES"),EXACT(J205,"UNCLEAR"),EXACT(J205,"NO")),"VALID","INVALID - ACTION TOKEN"))</x:f>
      </x:c>
      <x:c r="R205" s="24" t="str">
        <x:f>IF(A205="","",SUM(AO205:AS205))</x:f>
      </x:c>
      <x:c r="S205" s="24" t="str">
        <x:f>IF(A205="","",COUNTIFS(CRITERIA!$B$6:$B$205,A205,CRITERIA!$G$6:$G$205,"YES",CRITERIA!$L$6:$L$205,"VALID"))</x:f>
      </x:c>
      <x:c r="T205" s="24" t="str">
        <x:f>IF(A205="","",IF(Q205&lt;&gt;"VALID","REPAIR CANVAS",IF(EXACT(J205,"NO"),"STOP - RESEARCH NOT JUSTIFIED",IF(OR(N205&lt;&gt;"VALID",O205&lt;&gt;"VALID",P205&lt;&gt;"VALID",Y205&lt;&gt;"VALID",AH205&lt;&gt;"VALID",AT205&lt;&gt;"VALID",EXACT(J205,"UNCLEAR"),X205&lt;&gt;"YES"),"REPAIR CANVAS","READY TO RESEARCH"))))</x:f>
      </x:c>
      <x:c r="U205" s="24" t="str">
        <x:f>IF(A205="","",IF(T205="READY TO RESEARCH","Freeze this Decision Contract, then conduct the Evidence Audit.",IF(T205="STOP - RESEARCH NOT JUSTIFIED","State the real purpose of the work or reopen the decision before competitor research.","Repair the named controls before collecting competitor evidence.")))</x:f>
      </x:c>
      <x:c r="V205" s="24" t="str">
        <x:f>IF(A205="","",IF(T205="READY TO RESEARCH","Decision ID "&amp;A205&amp;". By "&amp;TEXT(C205,"yyyy-mm-dd")&amp;", "&amp;B205&amp;" will decide whether to "&amp;D205&amp;" for "&amp;E205&amp;", within "&amp;F205&amp;" and "&amp;G205&amp;". Permitted alternative universe: "&amp;AA205&amp;". Explicit exclusions: "&amp;H205&amp;". Material criteria: "&amp;AB205&amp;". Hard constraints: "&amp;Z205&amp;". Evidence threshold: "&amp;I205&amp;IF(EXACT(I205,"CUSTOM")," - "&amp;W205,"")&amp;". Evidence may change: "&amp;K205&amp;". Reopen if "&amp;L205&amp;".","NOT READY - complete or repair the governed canvas before handoff."))</x:f>
      </x:c>
      <x:c r="W205" s="18"/>
      <x:c r="X205" s="18"/>
      <x:c r="Y205" s="24" t="str">
        <x:f>IF(A205="","",IF(OR(EXACT(X205,"YES"),EXACT(X205,"NO")),"VALID","INVALID - QUALITY TOKEN"))</x:f>
      </x:c>
      <x:c r="Z205" s="18"/>
      <x:c r="AA205" s="18" t="str">
        <x:f>IF(A205="","",IF(AT205&lt;&gt;"VALID","NOT READY - ALTERNATIVES",IF(AO205=1,"DIRECT","")&amp;IF(AP205=1,IF(AO205=1,"; ","")&amp;"ADJACENT","")&amp;IF(AQ205=1,IF(SUM(AO205:AP205)&gt;0,"; ","")&amp;"SUBSTITUTE / SERVICE","")&amp;IF(AR205=1,IF(SUM(AO205:AQ205)&gt;0,"; ","")&amp;"INTERNAL BUILD","")&amp;IF(AS205=1,IF(SUM(AO205:AR205)&gt;0,"; ","")&amp;"STATUS QUO","")))</x:f>
      </x:c>
      <x:c r="AB205" s="18" t="str">
        <x:f>IF(A205="","",IF(AH205&lt;&gt;"VALID","NOT READY - CRITERIA",AC205&amp;"; "&amp;AD205&amp;"; "&amp;AE205&amp;IF(AF205&lt;&gt;"","; "&amp;AF205,"")&amp;IF(AG205&lt;&gt;"","; "&amp;AG205,"")))</x:f>
      </x:c>
      <x:c r="AC205" s="18"/>
      <x:c r="AD205" s="18"/>
      <x:c r="AE205" s="18"/>
      <x:c r="AF205" s="18"/>
      <x:c r="AG205" s="18"/>
      <x:c r="AH205" s="24" t="str">
        <x:f>IF(A205="","",IF(AND(AI205&gt;=3,AI205&lt;=5,AJ205&lt;&gt;"",AK205&lt;&gt;"",AL205&lt;&gt;"",S205=AI205,COUNTIF($AJ205:$AN205,AJ205)=1,COUNTIF($AJ205:$AN205,AK205)=1,COUNTIF($AJ205:$AN205,AL205)=1,IF(AM205="",TRUE,COUNTIF($AJ205:$AN205,AM205)=1),IF(AN205="",TRUE,COUNTIF($AJ205:$AN205,AN205)=1),COUNTIFS(CRITERIA!$B$6:$B$205,A205,CRITERIA!$M$6:$M$205,AJ205,CRITERIA!$G$6:$G$205,"YES",CRITERIA!$L$6:$L$205,"VALID")=1,COUNTIFS(CRITERIA!$B$6:$B$205,A205,CRITERIA!$M$6:$M$205,AK205,CRITERIA!$G$6:$G$205,"YES",CRITERIA!$L$6:$L$205,"VALID")=1,COUNTIFS(CRITERIA!$B$6:$B$205,A205,CRITERIA!$M$6:$M$205,AL205,CRITERIA!$G$6:$G$205,"YES",CRITERIA!$L$6:$L$205,"VALID")=1,IF(AM205="",TRUE,COUNTIFS(CRITERIA!$B$6:$B$205,A205,CRITERIA!$M$6:$M$205,AM205,CRITERIA!$G$6:$G$205,"YES",CRITERIA!$L$6:$L$205,"VALID")=1),IF(AN205="",TRUE,COUNTIFS(CRITERIA!$B$6:$B$205,A205,CRITERIA!$M$6:$M$205,AN205,CRITERIA!$G$6:$G$205,"YES",CRITERIA!$L$6:$L$205,"VALID")=1)),"VALID","INVALID - CRITERIA PARITY"))</x:f>
      </x:c>
      <x:c r="AI205" s="24" t="n">
        <x:f>IF(AC205&lt;&gt;"",1,0)+IF(AD205&lt;&gt;"",1,0)+IF(AE205&lt;&gt;"",1,0)+IF(AF205&lt;&gt;"",1,0)+IF(AG205&lt;&gt;"",1,0)</x:f>
        <x:v>0</x:v>
      </x:c>
      <x:c r="AJ205" s="24" t="str">
        <x:f>IF(AC205="","",UPPER(TRIM(AC205)))</x:f>
      </x:c>
      <x:c r="AK205" s="24" t="str">
        <x:f>IF(AD205="","",UPPER(TRIM(AD205)))</x:f>
      </x:c>
      <x:c r="AL205" s="24" t="str">
        <x:f>IF(AE205="","",UPPER(TRIM(AE205)))</x:f>
      </x:c>
      <x:c r="AM205" s="24" t="str">
        <x:f>IF(AF205="","",UPPER(TRIM(AF205)))</x:f>
      </x:c>
      <x:c r="AN205" s="24" t="str">
        <x:f>IF(AG205="","",UPPER(TRIM(AG205)))</x:f>
      </x:c>
      <x:c r="AO205" s="24" t="str">
        <x:f>IF(A205="","",IF(COUNTIFS(ALTERNATIVES!$B$6:$B$205,A205,ALTERNATIVES!$C$6:$C$205,"DIRECT",ALTERNATIVES!$H$6:$H$205,"VALID")&gt;0,1,0))</x:f>
      </x:c>
      <x:c r="AP205" s="24" t="str">
        <x:f>IF(A205="","",IF(COUNTIFS(ALTERNATIVES!$B$6:$B$205,A205,ALTERNATIVES!$C$6:$C$205,"ADJACENT",ALTERNATIVES!$H$6:$H$205,"VALID")&gt;0,1,0))</x:f>
      </x:c>
      <x:c r="AQ205" s="24" t="str">
        <x:f>IF(A205="","",IF(COUNTIFS(ALTERNATIVES!$B$6:$B$205,A205,ALTERNATIVES!$C$6:$C$205,"SUBSTITUTE / SERVICE",ALTERNATIVES!$H$6:$H$205,"VALID")&gt;0,1,0))</x:f>
      </x:c>
      <x:c r="AR205" s="24" t="str">
        <x:f>IF(A205="","",IF(COUNTIFS(ALTERNATIVES!$B$6:$B$205,A205,ALTERNATIVES!$C$6:$C$205,"INTERNAL BUILD",ALTERNATIVES!$H$6:$H$205,"VALID")&gt;0,1,0))</x:f>
      </x:c>
      <x:c r="AS205" s="24" t="str">
        <x:f>IF(A205="","",IF(COUNTIFS(ALTERNATIVES!$B$6:$B$205,A205,ALTERNATIVES!$C$6:$C$205,"STATUS QUO",ALTERNATIVES!$H$6:$H$205,"VALID")&gt;0,1,0))</x:f>
      </x:c>
      <x:c r="AT205" s="24" t="str">
        <x:f>IF(A205="","",IF(R205&gt;=2,"VALID","INVALID - ALTERNATIVE DIVERSITY"))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6" hidden="0" customWidth="1"/>
    <x:col min="4" max="4" width="38" hidden="0" customWidth="1"/>
    <x:col min="5" max="5" width="50" hidden="0" customWidth="1"/>
    <x:col min="6" max="6" width="48" hidden="0" customWidth="1"/>
    <x:col min="7" max="7" width="22" hidden="0" customWidth="1"/>
    <x:col min="8" max="8" width="30" hidden="0" customWidth="1"/>
  </x:cols>
  <x:sheetData>
    <x:row r="1">
      <x:c r="A1" s="5" t="str">
        <x:v>Alternative ID</x:v>
      </x:c>
      <x:c r="B1" s="5" t="str">
        <x:v>Decision ID</x:v>
      </x:c>
      <x:c r="C1" s="5" t="str">
        <x:v>Alternative type</x:v>
      </x:c>
      <x:c r="D1" s="5" t="str">
        <x:v>Alternative / route</x:v>
      </x:c>
      <x:c r="E1" s="5" t="str">
        <x:v>Why it can win the same decision</x:v>
      </x:c>
      <x:c r="F1" s="5" t="str">
        <x:v>Boundary / limitation</x:v>
      </x:c>
      <x:c r="G1" s="5" t="str">
        <x:v>Owner / reviewer</x:v>
      </x:c>
      <x:c r="H1" s="5" t="str">
        <x:v>Control status</x:v>
      </x:c>
    </x:row>
    <x:row r="6">
      <x:c r="A6" s="18" t="str">
        <x:v>ALT-001</x:v>
      </x:c>
      <x:c r="B6" s="18" t="str">
        <x:v>DDC-FICTIONAL-001</x:v>
      </x:c>
      <x:c r="C6" s="18" t="str">
        <x:v>DIRECT</x:v>
      </x:c>
      <x:c r="D6" s="18" t="str">
        <x:v>Specialist workflow software</x:v>
      </x:c>
      <x:c r="E6" s="18" t="str">
        <x:v>Can own intake, approval and audit workflow for the same buyer/job.</x:v>
      </x:c>
      <x:c r="F6" s="18" t="str">
        <x:v>Fictional archetype; not a market claim.</x:v>
      </x:c>
      <x:c r="G6" s="18" t="str">
        <x:v>Founder / reviewer</x:v>
      </x:c>
      <x:c r="H6" s="24" t="str">
        <x:f>IF(A6="","",IF(COUNTIF($A$6:$A$205,A6)&gt;1,"INVALID - DUPLICATE ALT ID",IF(AND(COUNTIF(DECISION_REGISTER!$A$6:$A$205,B6)=1,OR(EXACT(C6,"DIRECT"),EXACT(C6,"ADJACENT"),EXACT(C6,"SUBSTITUTE / SERVICE"),EXACT(C6,"INTERNAL BUILD"),EXACT(C6,"STATUS QUO")),D6&lt;&gt;"",E6&lt;&gt;"",F6&lt;&gt;"",G6&lt;&gt;""),"VALID","INVALID - CONTROL / DECISION")))</x:f>
        <x:v>VALID</x:v>
      </x:c>
    </x:row>
    <x:row r="7">
      <x:c r="A7" s="18" t="str">
        <x:v>ALT-002</x:v>
      </x:c>
      <x:c r="B7" s="18" t="str">
        <x:v>DDC-FICTIONAL-001</x:v>
      </x:c>
      <x:c r="C7" s="18" t="str">
        <x:v>ADJACENT</x:v>
      </x:c>
      <x:c r="D7" s="18" t="str">
        <x:v>General workflow / orchestration platform</x:v>
      </x:c>
      <x:c r="E7" s="18" t="str">
        <x:v>Can address part of the workflow and compete for architecture attention.</x:v>
      </x:c>
      <x:c r="F7" s="18" t="str">
        <x:v>Adjacent unless evidence shows it owns the same outcome.</x:v>
      </x:c>
      <x:c r="G7" s="18" t="str">
        <x:v>Founder / reviewer</x:v>
      </x:c>
      <x:c r="H7" s="24" t="str">
        <x:f>IF(A7="","",IF(COUNTIF($A$6:$A$205,A7)&gt;1,"INVALID - DUPLICATE ALT ID",IF(AND(COUNTIF(DECISION_REGISTER!$A$6:$A$205,B7)=1,OR(EXACT(C7,"DIRECT"),EXACT(C7,"ADJACENT"),EXACT(C7,"SUBSTITUTE / SERVICE"),EXACT(C7,"INTERNAL BUILD"),EXACT(C7,"STATUS QUO")),D7&lt;&gt;"",E7&lt;&gt;"",F7&lt;&gt;"",G7&lt;&gt;""),"VALID","INVALID - CONTROL / DECISION")))</x:f>
        <x:v>VALID</x:v>
      </x:c>
    </x:row>
    <x:row r="8">
      <x:c r="A8" s="18" t="str">
        <x:v>ALT-003</x:v>
      </x:c>
      <x:c r="B8" s="18" t="str">
        <x:v>DDC-FICTIONAL-001</x:v>
      </x:c>
      <x:c r="C8" s="18" t="str">
        <x:v>SUBSTITUTE / SERVICE</x:v>
      </x:c>
      <x:c r="D8" s="18" t="str">
        <x:v>Managed workflow service</x:v>
      </x:c>
      <x:c r="E8" s="18" t="str">
        <x:v>Can fulfil the outcome through a service model.</x:v>
      </x:c>
      <x:c r="F8" s="18" t="str">
        <x:v>Different delivery model.</x:v>
      </x:c>
      <x:c r="G8" s="18" t="str">
        <x:v>Founder / reviewer</x:v>
      </x:c>
      <x:c r="H8" s="24" t="str">
        <x:f>IF(A8="","",IF(COUNTIF($A$6:$A$205,A8)&gt;1,"INVALID - DUPLICATE ALT ID",IF(AND(COUNTIF(DECISION_REGISTER!$A$6:$A$205,B8)=1,OR(EXACT(C8,"DIRECT"),EXACT(C8,"ADJACENT"),EXACT(C8,"SUBSTITUTE / SERVICE"),EXACT(C8,"INTERNAL BUILD"),EXACT(C8,"STATUS QUO")),D8&lt;&gt;"",E8&lt;&gt;"",F8&lt;&gt;"",G8&lt;&gt;""),"VALID","INVALID - CONTROL / DECISION")))</x:f>
        <x:v>VALID</x:v>
      </x:c>
    </x:row>
    <x:row r="9">
      <x:c r="A9" s="18" t="str">
        <x:v>ALT-004</x:v>
      </x:c>
      <x:c r="B9" s="18" t="str">
        <x:v>DDC-FICTIONAL-001</x:v>
      </x:c>
      <x:c r="C9" s="18" t="str">
        <x:v>INTERNAL BUILD</x:v>
      </x:c>
      <x:c r="D9" s="18" t="str">
        <x:v>Internal workflow / spreadsheet / scripts</x:v>
      </x:c>
      <x:c r="E9" s="18" t="str">
        <x:v>Can absorb the job without a new external product.</x:v>
      </x:c>
      <x:c r="F9" s="18" t="str">
        <x:v>Internal cost and maintenance remain visible.</x:v>
      </x:c>
      <x:c r="G9" s="18" t="str">
        <x:v>Founder / reviewer</x:v>
      </x:c>
      <x:c r="H9" s="24" t="str">
        <x:f>IF(A9="","",IF(COUNTIF($A$6:$A$205,A9)&gt;1,"INVALID - DUPLICATE ALT ID",IF(AND(COUNTIF(DECISION_REGISTER!$A$6:$A$205,B9)=1,OR(EXACT(C9,"DIRECT"),EXACT(C9,"ADJACENT"),EXACT(C9,"SUBSTITUTE / SERVICE"),EXACT(C9,"INTERNAL BUILD"),EXACT(C9,"STATUS QUO")),D9&lt;&gt;"",E9&lt;&gt;"",F9&lt;&gt;"",G9&lt;&gt;""),"VALID","INVALID - CONTROL / DECISION")))</x:f>
        <x:v>VALID</x:v>
      </x:c>
    </x:row>
    <x:row r="10">
      <x:c r="A10" s="18" t="str">
        <x:v>ALT-005</x:v>
      </x:c>
      <x:c r="B10" s="18" t="str">
        <x:v>DDC-FICTIONAL-001</x:v>
      </x:c>
      <x:c r="C10" s="18" t="str">
        <x:v>STATUS QUO</x:v>
      </x:c>
      <x:c r="D10" s="18" t="str">
        <x:v>Keep current process</x:v>
      </x:c>
      <x:c r="E10" s="18" t="str">
        <x:v>No purchase remains a legitimate alternative.</x:v>
      </x:c>
      <x:c r="F10" s="18" t="str">
        <x:v>Status quo is an alternative, not proof.</x:v>
      </x:c>
      <x:c r="G10" s="18" t="str">
        <x:v>Founder / reviewer</x:v>
      </x:c>
      <x:c r="H10" s="24" t="str">
        <x:f>IF(A10="","",IF(COUNTIF($A$6:$A$205,A10)&gt;1,"INVALID - DUPLICATE ALT ID",IF(AND(COUNTIF(DECISION_REGISTER!$A$6:$A$205,B10)=1,OR(EXACT(C10,"DIRECT"),EXACT(C10,"ADJACENT"),EXACT(C10,"SUBSTITUTE / SERVICE"),EXACT(C10,"INTERNAL BUILD"),EXACT(C10,"STATUS QUO")),D10&lt;&gt;"",E10&lt;&gt;"",F10&lt;&gt;"",G10&lt;&gt;""),"VALID","INVALID - CONTROL / DECISION")))</x:f>
        <x:v>VALID</x:v>
      </x:c>
    </x:row>
    <x:row r="11">
      <x:c r="A11" s="18"/>
      <x:c r="B11" s="18"/>
      <x:c r="C11" s="18"/>
      <x:c r="D11" s="18"/>
      <x:c r="E11" s="18"/>
      <x:c r="F11" s="18"/>
      <x:c r="G11" s="18"/>
      <x:c r="H11" s="24" t="str">
        <x:f>IF(A11="","",IF(COUNTIF($A$6:$A$205,A11)&gt;1,"INVALID - DUPLICATE ALT ID",IF(AND(COUNTIF(DECISION_REGISTER!$A$6:$A$205,B11)=1,OR(EXACT(C11,"DIRECT"),EXACT(C11,"ADJACENT"),EXACT(C11,"SUBSTITUTE / SERVICE"),EXACT(C11,"INTERNAL BUILD"),EXACT(C11,"STATUS QUO")),D11&lt;&gt;"",E11&lt;&gt;"",F11&lt;&gt;"",G11&lt;&gt;""),"VALID","INVALID - CONTROL / DECISION")))</x:f>
      </x:c>
    </x:row>
    <x:row r="12">
      <x:c r="A12" s="18"/>
      <x:c r="B12" s="18"/>
      <x:c r="C12" s="18"/>
      <x:c r="D12" s="18"/>
      <x:c r="E12" s="18"/>
      <x:c r="F12" s="18"/>
      <x:c r="G12" s="18"/>
      <x:c r="H12" s="24" t="str">
        <x:f>IF(A12="","",IF(COUNTIF($A$6:$A$205,A12)&gt;1,"INVALID - DUPLICATE ALT ID",IF(AND(COUNTIF(DECISION_REGISTER!$A$6:$A$205,B12)=1,OR(EXACT(C12,"DIRECT"),EXACT(C12,"ADJACENT"),EXACT(C12,"SUBSTITUTE / SERVICE"),EXACT(C12,"INTERNAL BUILD"),EXACT(C12,"STATUS QUO")),D12&lt;&gt;"",E12&lt;&gt;"",F12&lt;&gt;"",G12&lt;&gt;""),"VALID","INVALID - CONTROL / DECISION")))</x:f>
      </x:c>
    </x:row>
    <x:row r="13">
      <x:c r="A13" s="18"/>
      <x:c r="B13" s="18"/>
      <x:c r="C13" s="18"/>
      <x:c r="D13" s="18"/>
      <x:c r="E13" s="18"/>
      <x:c r="F13" s="18"/>
      <x:c r="G13" s="18"/>
      <x:c r="H13" s="24" t="str">
        <x:f>IF(A13="","",IF(COUNTIF($A$6:$A$205,A13)&gt;1,"INVALID - DUPLICATE ALT ID",IF(AND(COUNTIF(DECISION_REGISTER!$A$6:$A$205,B13)=1,OR(EXACT(C13,"DIRECT"),EXACT(C13,"ADJACENT"),EXACT(C13,"SUBSTITUTE / SERVICE"),EXACT(C13,"INTERNAL BUILD"),EXACT(C13,"STATUS QUO")),D13&lt;&gt;"",E13&lt;&gt;"",F13&lt;&gt;"",G13&lt;&gt;""),"VALID","INVALID - CONTROL / DECISION")))</x:f>
      </x:c>
    </x:row>
    <x:row r="14">
      <x:c r="A14" s="18"/>
      <x:c r="B14" s="18"/>
      <x:c r="C14" s="18"/>
      <x:c r="D14" s="18"/>
      <x:c r="E14" s="18"/>
      <x:c r="F14" s="18"/>
      <x:c r="G14" s="18"/>
      <x:c r="H14" s="24" t="str">
        <x:f>IF(A14="","",IF(COUNTIF($A$6:$A$205,A14)&gt;1,"INVALID - DUPLICATE ALT ID",IF(AND(COUNTIF(DECISION_REGISTER!$A$6:$A$205,B14)=1,OR(EXACT(C14,"DIRECT"),EXACT(C14,"ADJACENT"),EXACT(C14,"SUBSTITUTE / SERVICE"),EXACT(C14,"INTERNAL BUILD"),EXACT(C14,"STATUS QUO")),D14&lt;&gt;"",E14&lt;&gt;"",F14&lt;&gt;"",G14&lt;&gt;""),"VALID","INVALID - CONTROL / DECISION")))</x:f>
      </x:c>
    </x:row>
    <x:row r="15">
      <x:c r="A15" s="18"/>
      <x:c r="B15" s="18"/>
      <x:c r="C15" s="18"/>
      <x:c r="D15" s="18"/>
      <x:c r="E15" s="18"/>
      <x:c r="F15" s="18"/>
      <x:c r="G15" s="18"/>
      <x:c r="H15" s="24" t="str">
        <x:f>IF(A15="","",IF(COUNTIF($A$6:$A$205,A15)&gt;1,"INVALID - DUPLICATE ALT ID",IF(AND(COUNTIF(DECISION_REGISTER!$A$6:$A$205,B15)=1,OR(EXACT(C15,"DIRECT"),EXACT(C15,"ADJACENT"),EXACT(C15,"SUBSTITUTE / SERVICE"),EXACT(C15,"INTERNAL BUILD"),EXACT(C15,"STATUS QUO")),D15&lt;&gt;"",E15&lt;&gt;"",F15&lt;&gt;"",G15&lt;&gt;""),"VALID","INVALID - CONTROL / DECISION")))</x:f>
      </x:c>
    </x:row>
    <x:row r="16">
      <x:c r="A16" s="18"/>
      <x:c r="B16" s="18"/>
      <x:c r="C16" s="18"/>
      <x:c r="D16" s="18"/>
      <x:c r="E16" s="18"/>
      <x:c r="F16" s="18"/>
      <x:c r="G16" s="18"/>
      <x:c r="H16" s="24" t="str">
        <x:f>IF(A16="","",IF(COUNTIF($A$6:$A$205,A16)&gt;1,"INVALID - DUPLICATE ALT ID",IF(AND(COUNTIF(DECISION_REGISTER!$A$6:$A$205,B16)=1,OR(EXACT(C16,"DIRECT"),EXACT(C16,"ADJACENT"),EXACT(C16,"SUBSTITUTE / SERVICE"),EXACT(C16,"INTERNAL BUILD"),EXACT(C16,"STATUS QUO")),D16&lt;&gt;"",E16&lt;&gt;"",F16&lt;&gt;"",G16&lt;&gt;""),"VALID","INVALID - CONTROL / DECISION")))</x:f>
      </x:c>
    </x:row>
    <x:row r="17">
      <x:c r="A17" s="18"/>
      <x:c r="B17" s="18"/>
      <x:c r="C17" s="18"/>
      <x:c r="D17" s="18"/>
      <x:c r="E17" s="18"/>
      <x:c r="F17" s="18"/>
      <x:c r="G17" s="18"/>
      <x:c r="H17" s="24" t="str">
        <x:f>IF(A17="","",IF(COUNTIF($A$6:$A$205,A17)&gt;1,"INVALID - DUPLICATE ALT ID",IF(AND(COUNTIF(DECISION_REGISTER!$A$6:$A$205,B17)=1,OR(EXACT(C17,"DIRECT"),EXACT(C17,"ADJACENT"),EXACT(C17,"SUBSTITUTE / SERVICE"),EXACT(C17,"INTERNAL BUILD"),EXACT(C17,"STATUS QUO")),D17&lt;&gt;"",E17&lt;&gt;"",F17&lt;&gt;"",G17&lt;&gt;""),"VALID","INVALID - CONTROL / DECISION")))</x:f>
      </x:c>
    </x:row>
    <x:row r="18">
      <x:c r="A18" s="18"/>
      <x:c r="B18" s="18"/>
      <x:c r="C18" s="18"/>
      <x:c r="D18" s="18"/>
      <x:c r="E18" s="18"/>
      <x:c r="F18" s="18"/>
      <x:c r="G18" s="18"/>
      <x:c r="H18" s="24" t="str">
        <x:f>IF(A18="","",IF(COUNTIF($A$6:$A$205,A18)&gt;1,"INVALID - DUPLICATE ALT ID",IF(AND(COUNTIF(DECISION_REGISTER!$A$6:$A$205,B18)=1,OR(EXACT(C18,"DIRECT"),EXACT(C18,"ADJACENT"),EXACT(C18,"SUBSTITUTE / SERVICE"),EXACT(C18,"INTERNAL BUILD"),EXACT(C18,"STATUS QUO")),D18&lt;&gt;"",E18&lt;&gt;"",F18&lt;&gt;"",G18&lt;&gt;""),"VALID","INVALID - CONTROL / DECISION")))</x:f>
      </x:c>
    </x:row>
    <x:row r="19">
      <x:c r="A19" s="18"/>
      <x:c r="B19" s="18"/>
      <x:c r="C19" s="18"/>
      <x:c r="D19" s="18"/>
      <x:c r="E19" s="18"/>
      <x:c r="F19" s="18"/>
      <x:c r="G19" s="18"/>
      <x:c r="H19" s="24" t="str">
        <x:f>IF(A19="","",IF(COUNTIF($A$6:$A$205,A19)&gt;1,"INVALID - DUPLICATE ALT ID",IF(AND(COUNTIF(DECISION_REGISTER!$A$6:$A$205,B19)=1,OR(EXACT(C19,"DIRECT"),EXACT(C19,"ADJACENT"),EXACT(C19,"SUBSTITUTE / SERVICE"),EXACT(C19,"INTERNAL BUILD"),EXACT(C19,"STATUS QUO")),D19&lt;&gt;"",E19&lt;&gt;"",F19&lt;&gt;"",G19&lt;&gt;""),"VALID","INVALID - CONTROL / DECISION")))</x:f>
      </x:c>
    </x:row>
    <x:row r="20">
      <x:c r="A20" s="18"/>
      <x:c r="B20" s="18"/>
      <x:c r="C20" s="18"/>
      <x:c r="D20" s="18"/>
      <x:c r="E20" s="18"/>
      <x:c r="F20" s="18"/>
      <x:c r="G20" s="18"/>
      <x:c r="H20" s="24" t="str">
        <x:f>IF(A20="","",IF(COUNTIF($A$6:$A$205,A20)&gt;1,"INVALID - DUPLICATE ALT ID",IF(AND(COUNTIF(DECISION_REGISTER!$A$6:$A$205,B20)=1,OR(EXACT(C20,"DIRECT"),EXACT(C20,"ADJACENT"),EXACT(C20,"SUBSTITUTE / SERVICE"),EXACT(C20,"INTERNAL BUILD"),EXACT(C20,"STATUS QUO")),D20&lt;&gt;"",E20&lt;&gt;"",F20&lt;&gt;"",G20&lt;&gt;""),"VALID","INVALID - CONTROL / DECISION")))</x:f>
      </x:c>
    </x:row>
    <x:row r="21">
      <x:c r="A21" s="18"/>
      <x:c r="B21" s="18"/>
      <x:c r="C21" s="18"/>
      <x:c r="D21" s="18"/>
      <x:c r="E21" s="18"/>
      <x:c r="F21" s="18"/>
      <x:c r="G21" s="18"/>
      <x:c r="H21" s="24" t="str">
        <x:f>IF(A21="","",IF(COUNTIF($A$6:$A$205,A21)&gt;1,"INVALID - DUPLICATE ALT ID",IF(AND(COUNTIF(DECISION_REGISTER!$A$6:$A$205,B21)=1,OR(EXACT(C21,"DIRECT"),EXACT(C21,"ADJACENT"),EXACT(C21,"SUBSTITUTE / SERVICE"),EXACT(C21,"INTERNAL BUILD"),EXACT(C21,"STATUS QUO")),D21&lt;&gt;"",E21&lt;&gt;"",F21&lt;&gt;"",G21&lt;&gt;""),"VALID","INVALID - CONTROL / DECISION")))</x:f>
      </x:c>
    </x:row>
    <x:row r="22">
      <x:c r="A22" s="18"/>
      <x:c r="B22" s="18"/>
      <x:c r="C22" s="18"/>
      <x:c r="D22" s="18"/>
      <x:c r="E22" s="18"/>
      <x:c r="F22" s="18"/>
      <x:c r="G22" s="18"/>
      <x:c r="H22" s="24" t="str">
        <x:f>IF(A22="","",IF(COUNTIF($A$6:$A$205,A22)&gt;1,"INVALID - DUPLICATE ALT ID",IF(AND(COUNTIF(DECISION_REGISTER!$A$6:$A$205,B22)=1,OR(EXACT(C22,"DIRECT"),EXACT(C22,"ADJACENT"),EXACT(C22,"SUBSTITUTE / SERVICE"),EXACT(C22,"INTERNAL BUILD"),EXACT(C22,"STATUS QUO")),D22&lt;&gt;"",E22&lt;&gt;"",F22&lt;&gt;"",G22&lt;&gt;""),"VALID","INVALID - CONTROL / DECISION")))</x:f>
      </x:c>
    </x:row>
    <x:row r="23">
      <x:c r="A23" s="18"/>
      <x:c r="B23" s="18"/>
      <x:c r="C23" s="18"/>
      <x:c r="D23" s="18"/>
      <x:c r="E23" s="18"/>
      <x:c r="F23" s="18"/>
      <x:c r="G23" s="18"/>
      <x:c r="H23" s="24" t="str">
        <x:f>IF(A23="","",IF(COUNTIF($A$6:$A$205,A23)&gt;1,"INVALID - DUPLICATE ALT ID",IF(AND(COUNTIF(DECISION_REGISTER!$A$6:$A$205,B23)=1,OR(EXACT(C23,"DIRECT"),EXACT(C23,"ADJACENT"),EXACT(C23,"SUBSTITUTE / SERVICE"),EXACT(C23,"INTERNAL BUILD"),EXACT(C23,"STATUS QUO")),D23&lt;&gt;"",E23&lt;&gt;"",F23&lt;&gt;"",G23&lt;&gt;""),"VALID","INVALID - CONTROL / DECISION")))</x:f>
      </x:c>
    </x:row>
    <x:row r="24">
      <x:c r="A24" s="18"/>
      <x:c r="B24" s="18"/>
      <x:c r="C24" s="18"/>
      <x:c r="D24" s="18"/>
      <x:c r="E24" s="18"/>
      <x:c r="F24" s="18"/>
      <x:c r="G24" s="18"/>
      <x:c r="H24" s="24" t="str">
        <x:f>IF(A24="","",IF(COUNTIF($A$6:$A$205,A24)&gt;1,"INVALID - DUPLICATE ALT ID",IF(AND(COUNTIF(DECISION_REGISTER!$A$6:$A$205,B24)=1,OR(EXACT(C24,"DIRECT"),EXACT(C24,"ADJACENT"),EXACT(C24,"SUBSTITUTE / SERVICE"),EXACT(C24,"INTERNAL BUILD"),EXACT(C24,"STATUS QUO")),D24&lt;&gt;"",E24&lt;&gt;"",F24&lt;&gt;"",G24&lt;&gt;""),"VALID","INVALID - CONTROL / DECISION")))</x:f>
      </x:c>
    </x:row>
    <x:row r="25">
      <x:c r="A25" s="18"/>
      <x:c r="B25" s="18"/>
      <x:c r="C25" s="18"/>
      <x:c r="D25" s="18"/>
      <x:c r="E25" s="18"/>
      <x:c r="F25" s="18"/>
      <x:c r="G25" s="18"/>
      <x:c r="H25" s="24" t="str">
        <x:f>IF(A25="","",IF(COUNTIF($A$6:$A$205,A25)&gt;1,"INVALID - DUPLICATE ALT ID",IF(AND(COUNTIF(DECISION_REGISTER!$A$6:$A$205,B25)=1,OR(EXACT(C25,"DIRECT"),EXACT(C25,"ADJACENT"),EXACT(C25,"SUBSTITUTE / SERVICE"),EXACT(C25,"INTERNAL BUILD"),EXACT(C25,"STATUS QUO")),D25&lt;&gt;"",E25&lt;&gt;"",F25&lt;&gt;"",G25&lt;&gt;""),"VALID","INVALID - CONTROL / DECISION")))</x:f>
      </x:c>
    </x:row>
    <x:row r="26">
      <x:c r="A26" s="18"/>
      <x:c r="B26" s="18"/>
      <x:c r="C26" s="18"/>
      <x:c r="D26" s="18"/>
      <x:c r="E26" s="18"/>
      <x:c r="F26" s="18"/>
      <x:c r="G26" s="18"/>
      <x:c r="H26" s="24" t="str">
        <x:f>IF(A26="","",IF(COUNTIF($A$6:$A$205,A26)&gt;1,"INVALID - DUPLICATE ALT ID",IF(AND(COUNTIF(DECISION_REGISTER!$A$6:$A$205,B26)=1,OR(EXACT(C26,"DIRECT"),EXACT(C26,"ADJACENT"),EXACT(C26,"SUBSTITUTE / SERVICE"),EXACT(C26,"INTERNAL BUILD"),EXACT(C26,"STATUS QUO")),D26&lt;&gt;"",E26&lt;&gt;"",F26&lt;&gt;"",G26&lt;&gt;""),"VALID","INVALID - CONTROL / DECISION")))</x:f>
      </x:c>
    </x:row>
    <x:row r="27">
      <x:c r="A27" s="18"/>
      <x:c r="B27" s="18"/>
      <x:c r="C27" s="18"/>
      <x:c r="D27" s="18"/>
      <x:c r="E27" s="18"/>
      <x:c r="F27" s="18"/>
      <x:c r="G27" s="18"/>
      <x:c r="H27" s="24" t="str">
        <x:f>IF(A27="","",IF(COUNTIF($A$6:$A$205,A27)&gt;1,"INVALID - DUPLICATE ALT ID",IF(AND(COUNTIF(DECISION_REGISTER!$A$6:$A$205,B27)=1,OR(EXACT(C27,"DIRECT"),EXACT(C27,"ADJACENT"),EXACT(C27,"SUBSTITUTE / SERVICE"),EXACT(C27,"INTERNAL BUILD"),EXACT(C27,"STATUS QUO")),D27&lt;&gt;"",E27&lt;&gt;"",F27&lt;&gt;"",G27&lt;&gt;""),"VALID","INVALID - CONTROL / DECISION")))</x:f>
      </x:c>
    </x:row>
    <x:row r="28">
      <x:c r="A28" s="18"/>
      <x:c r="B28" s="18"/>
      <x:c r="C28" s="18"/>
      <x:c r="D28" s="18"/>
      <x:c r="E28" s="18"/>
      <x:c r="F28" s="18"/>
      <x:c r="G28" s="18"/>
      <x:c r="H28" s="24" t="str">
        <x:f>IF(A28="","",IF(COUNTIF($A$6:$A$205,A28)&gt;1,"INVALID - DUPLICATE ALT ID",IF(AND(COUNTIF(DECISION_REGISTER!$A$6:$A$205,B28)=1,OR(EXACT(C28,"DIRECT"),EXACT(C28,"ADJACENT"),EXACT(C28,"SUBSTITUTE / SERVICE"),EXACT(C28,"INTERNAL BUILD"),EXACT(C28,"STATUS QUO")),D28&lt;&gt;"",E28&lt;&gt;"",F28&lt;&gt;"",G28&lt;&gt;""),"VALID","INVALID - CONTROL / DECISION")))</x:f>
      </x:c>
    </x:row>
    <x:row r="29">
      <x:c r="A29" s="18"/>
      <x:c r="B29" s="18"/>
      <x:c r="C29" s="18"/>
      <x:c r="D29" s="18"/>
      <x:c r="E29" s="18"/>
      <x:c r="F29" s="18"/>
      <x:c r="G29" s="18"/>
      <x:c r="H29" s="24" t="str">
        <x:f>IF(A29="","",IF(COUNTIF($A$6:$A$205,A29)&gt;1,"INVALID - DUPLICATE ALT ID",IF(AND(COUNTIF(DECISION_REGISTER!$A$6:$A$205,B29)=1,OR(EXACT(C29,"DIRECT"),EXACT(C29,"ADJACENT"),EXACT(C29,"SUBSTITUTE / SERVICE"),EXACT(C29,"INTERNAL BUILD"),EXACT(C29,"STATUS QUO")),D29&lt;&gt;"",E29&lt;&gt;"",F29&lt;&gt;"",G29&lt;&gt;""),"VALID","INVALID - CONTROL / DECISION")))</x:f>
      </x:c>
    </x:row>
    <x:row r="30">
      <x:c r="A30" s="18"/>
      <x:c r="B30" s="18"/>
      <x:c r="C30" s="18"/>
      <x:c r="D30" s="18"/>
      <x:c r="E30" s="18"/>
      <x:c r="F30" s="18"/>
      <x:c r="G30" s="18"/>
      <x:c r="H30" s="24" t="str">
        <x:f>IF(A30="","",IF(COUNTIF($A$6:$A$205,A30)&gt;1,"INVALID - DUPLICATE ALT ID",IF(AND(COUNTIF(DECISION_REGISTER!$A$6:$A$205,B30)=1,OR(EXACT(C30,"DIRECT"),EXACT(C30,"ADJACENT"),EXACT(C30,"SUBSTITUTE / SERVICE"),EXACT(C30,"INTERNAL BUILD"),EXACT(C30,"STATUS QUO")),D30&lt;&gt;"",E30&lt;&gt;"",F30&lt;&gt;"",G30&lt;&gt;""),"VALID","INVALID - CONTROL / DECISION")))</x:f>
      </x:c>
    </x:row>
    <x:row r="31">
      <x:c r="A31" s="18"/>
      <x:c r="B31" s="18"/>
      <x:c r="C31" s="18"/>
      <x:c r="D31" s="18"/>
      <x:c r="E31" s="18"/>
      <x:c r="F31" s="18"/>
      <x:c r="G31" s="18"/>
      <x:c r="H31" s="24" t="str">
        <x:f>IF(A31="","",IF(COUNTIF($A$6:$A$205,A31)&gt;1,"INVALID - DUPLICATE ALT ID",IF(AND(COUNTIF(DECISION_REGISTER!$A$6:$A$205,B31)=1,OR(EXACT(C31,"DIRECT"),EXACT(C31,"ADJACENT"),EXACT(C31,"SUBSTITUTE / SERVICE"),EXACT(C31,"INTERNAL BUILD"),EXACT(C31,"STATUS QUO")),D31&lt;&gt;"",E31&lt;&gt;"",F31&lt;&gt;"",G31&lt;&gt;""),"VALID","INVALID - CONTROL / DECISION")))</x:f>
      </x:c>
    </x:row>
    <x:row r="32">
      <x:c r="A32" s="18"/>
      <x:c r="B32" s="18"/>
      <x:c r="C32" s="18"/>
      <x:c r="D32" s="18"/>
      <x:c r="E32" s="18"/>
      <x:c r="F32" s="18"/>
      <x:c r="G32" s="18"/>
      <x:c r="H32" s="24" t="str">
        <x:f>IF(A32="","",IF(COUNTIF($A$6:$A$205,A32)&gt;1,"INVALID - DUPLICATE ALT ID",IF(AND(COUNTIF(DECISION_REGISTER!$A$6:$A$205,B32)=1,OR(EXACT(C32,"DIRECT"),EXACT(C32,"ADJACENT"),EXACT(C32,"SUBSTITUTE / SERVICE"),EXACT(C32,"INTERNAL BUILD"),EXACT(C32,"STATUS QUO")),D32&lt;&gt;"",E32&lt;&gt;"",F32&lt;&gt;"",G32&lt;&gt;""),"VALID","INVALID - CONTROL / DECISION")))</x:f>
      </x:c>
    </x:row>
    <x:row r="33">
      <x:c r="A33" s="18"/>
      <x:c r="B33" s="18"/>
      <x:c r="C33" s="18"/>
      <x:c r="D33" s="18"/>
      <x:c r="E33" s="18"/>
      <x:c r="F33" s="18"/>
      <x:c r="G33" s="18"/>
      <x:c r="H33" s="24" t="str">
        <x:f>IF(A33="","",IF(COUNTIF($A$6:$A$205,A33)&gt;1,"INVALID - DUPLICATE ALT ID",IF(AND(COUNTIF(DECISION_REGISTER!$A$6:$A$205,B33)=1,OR(EXACT(C33,"DIRECT"),EXACT(C33,"ADJACENT"),EXACT(C33,"SUBSTITUTE / SERVICE"),EXACT(C33,"INTERNAL BUILD"),EXACT(C33,"STATUS QUO")),D33&lt;&gt;"",E33&lt;&gt;"",F33&lt;&gt;"",G33&lt;&gt;""),"VALID","INVALID - CONTROL / DECISION")))</x:f>
      </x:c>
    </x:row>
    <x:row r="34">
      <x:c r="A34" s="18"/>
      <x:c r="B34" s="18"/>
      <x:c r="C34" s="18"/>
      <x:c r="D34" s="18"/>
      <x:c r="E34" s="18"/>
      <x:c r="F34" s="18"/>
      <x:c r="G34" s="18"/>
      <x:c r="H34" s="24" t="str">
        <x:f>IF(A34="","",IF(COUNTIF($A$6:$A$205,A34)&gt;1,"INVALID - DUPLICATE ALT ID",IF(AND(COUNTIF(DECISION_REGISTER!$A$6:$A$205,B34)=1,OR(EXACT(C34,"DIRECT"),EXACT(C34,"ADJACENT"),EXACT(C34,"SUBSTITUTE / SERVICE"),EXACT(C34,"INTERNAL BUILD"),EXACT(C34,"STATUS QUO")),D34&lt;&gt;"",E34&lt;&gt;"",F34&lt;&gt;"",G34&lt;&gt;""),"VALID","INVALID - CONTROL / DECISION")))</x:f>
      </x:c>
    </x:row>
    <x:row r="35">
      <x:c r="A35" s="18"/>
      <x:c r="B35" s="18"/>
      <x:c r="C35" s="18"/>
      <x:c r="D35" s="18"/>
      <x:c r="E35" s="18"/>
      <x:c r="F35" s="18"/>
      <x:c r="G35" s="18"/>
      <x:c r="H35" s="24" t="str">
        <x:f>IF(A35="","",IF(COUNTIF($A$6:$A$205,A35)&gt;1,"INVALID - DUPLICATE ALT ID",IF(AND(COUNTIF(DECISION_REGISTER!$A$6:$A$205,B35)=1,OR(EXACT(C35,"DIRECT"),EXACT(C35,"ADJACENT"),EXACT(C35,"SUBSTITUTE / SERVICE"),EXACT(C35,"INTERNAL BUILD"),EXACT(C35,"STATUS QUO")),D35&lt;&gt;"",E35&lt;&gt;"",F35&lt;&gt;"",G35&lt;&gt;""),"VALID","INVALID - CONTROL / DECISION")))</x:f>
      </x:c>
    </x:row>
    <x:row r="36">
      <x:c r="A36" s="18"/>
      <x:c r="B36" s="18"/>
      <x:c r="C36" s="18"/>
      <x:c r="D36" s="18"/>
      <x:c r="E36" s="18"/>
      <x:c r="F36" s="18"/>
      <x:c r="G36" s="18"/>
      <x:c r="H36" s="24" t="str">
        <x:f>IF(A36="","",IF(COUNTIF($A$6:$A$205,A36)&gt;1,"INVALID - DUPLICATE ALT ID",IF(AND(COUNTIF(DECISION_REGISTER!$A$6:$A$205,B36)=1,OR(EXACT(C36,"DIRECT"),EXACT(C36,"ADJACENT"),EXACT(C36,"SUBSTITUTE / SERVICE"),EXACT(C36,"INTERNAL BUILD"),EXACT(C36,"STATUS QUO")),D36&lt;&gt;"",E36&lt;&gt;"",F36&lt;&gt;"",G36&lt;&gt;""),"VALID","INVALID - CONTROL / DECISION")))</x:f>
      </x:c>
    </x:row>
    <x:row r="37">
      <x:c r="A37" s="18"/>
      <x:c r="B37" s="18"/>
      <x:c r="C37" s="18"/>
      <x:c r="D37" s="18"/>
      <x:c r="E37" s="18"/>
      <x:c r="F37" s="18"/>
      <x:c r="G37" s="18"/>
      <x:c r="H37" s="24" t="str">
        <x:f>IF(A37="","",IF(COUNTIF($A$6:$A$205,A37)&gt;1,"INVALID - DUPLICATE ALT ID",IF(AND(COUNTIF(DECISION_REGISTER!$A$6:$A$205,B37)=1,OR(EXACT(C37,"DIRECT"),EXACT(C37,"ADJACENT"),EXACT(C37,"SUBSTITUTE / SERVICE"),EXACT(C37,"INTERNAL BUILD"),EXACT(C37,"STATUS QUO")),D37&lt;&gt;"",E37&lt;&gt;"",F37&lt;&gt;"",G37&lt;&gt;""),"VALID","INVALID - CONTROL / DECISION")))</x:f>
      </x:c>
    </x:row>
    <x:row r="38">
      <x:c r="A38" s="18"/>
      <x:c r="B38" s="18"/>
      <x:c r="C38" s="18"/>
      <x:c r="D38" s="18"/>
      <x:c r="E38" s="18"/>
      <x:c r="F38" s="18"/>
      <x:c r="G38" s="18"/>
      <x:c r="H38" s="24" t="str">
        <x:f>IF(A38="","",IF(COUNTIF($A$6:$A$205,A38)&gt;1,"INVALID - DUPLICATE ALT ID",IF(AND(COUNTIF(DECISION_REGISTER!$A$6:$A$205,B38)=1,OR(EXACT(C38,"DIRECT"),EXACT(C38,"ADJACENT"),EXACT(C38,"SUBSTITUTE / SERVICE"),EXACT(C38,"INTERNAL BUILD"),EXACT(C38,"STATUS QUO")),D38&lt;&gt;"",E38&lt;&gt;"",F38&lt;&gt;"",G38&lt;&gt;""),"VALID","INVALID - CONTROL / DECISION")))</x:f>
      </x:c>
    </x:row>
    <x:row r="39">
      <x:c r="A39" s="18"/>
      <x:c r="B39" s="18"/>
      <x:c r="C39" s="18"/>
      <x:c r="D39" s="18"/>
      <x:c r="E39" s="18"/>
      <x:c r="F39" s="18"/>
      <x:c r="G39" s="18"/>
      <x:c r="H39" s="24" t="str">
        <x:f>IF(A39="","",IF(COUNTIF($A$6:$A$205,A39)&gt;1,"INVALID - DUPLICATE ALT ID",IF(AND(COUNTIF(DECISION_REGISTER!$A$6:$A$205,B39)=1,OR(EXACT(C39,"DIRECT"),EXACT(C39,"ADJACENT"),EXACT(C39,"SUBSTITUTE / SERVICE"),EXACT(C39,"INTERNAL BUILD"),EXACT(C39,"STATUS QUO")),D39&lt;&gt;"",E39&lt;&gt;"",F39&lt;&gt;"",G39&lt;&gt;""),"VALID","INVALID - CONTROL / DECISION")))</x:f>
      </x:c>
    </x:row>
    <x:row r="40">
      <x:c r="A40" s="18"/>
      <x:c r="B40" s="18"/>
      <x:c r="C40" s="18"/>
      <x:c r="D40" s="18"/>
      <x:c r="E40" s="18"/>
      <x:c r="F40" s="18"/>
      <x:c r="G40" s="18"/>
      <x:c r="H40" s="24" t="str">
        <x:f>IF(A40="","",IF(COUNTIF($A$6:$A$205,A40)&gt;1,"INVALID - DUPLICATE ALT ID",IF(AND(COUNTIF(DECISION_REGISTER!$A$6:$A$205,B40)=1,OR(EXACT(C40,"DIRECT"),EXACT(C40,"ADJACENT"),EXACT(C40,"SUBSTITUTE / SERVICE"),EXACT(C40,"INTERNAL BUILD"),EXACT(C40,"STATUS QUO")),D40&lt;&gt;"",E40&lt;&gt;"",F40&lt;&gt;"",G40&lt;&gt;""),"VALID","INVALID - CONTROL / DECISION")))</x:f>
      </x:c>
    </x:row>
    <x:row r="41">
      <x:c r="A41" s="18"/>
      <x:c r="B41" s="18"/>
      <x:c r="C41" s="18"/>
      <x:c r="D41" s="18"/>
      <x:c r="E41" s="18"/>
      <x:c r="F41" s="18"/>
      <x:c r="G41" s="18"/>
      <x:c r="H41" s="24" t="str">
        <x:f>IF(A41="","",IF(COUNTIF($A$6:$A$205,A41)&gt;1,"INVALID - DUPLICATE ALT ID",IF(AND(COUNTIF(DECISION_REGISTER!$A$6:$A$205,B41)=1,OR(EXACT(C41,"DIRECT"),EXACT(C41,"ADJACENT"),EXACT(C41,"SUBSTITUTE / SERVICE"),EXACT(C41,"INTERNAL BUILD"),EXACT(C41,"STATUS QUO")),D41&lt;&gt;"",E41&lt;&gt;"",F41&lt;&gt;"",G41&lt;&gt;""),"VALID","INVALID - CONTROL / DECISION")))</x:f>
      </x:c>
    </x:row>
    <x:row r="42">
      <x:c r="A42" s="18"/>
      <x:c r="B42" s="18"/>
      <x:c r="C42" s="18"/>
      <x:c r="D42" s="18"/>
      <x:c r="E42" s="18"/>
      <x:c r="F42" s="18"/>
      <x:c r="G42" s="18"/>
      <x:c r="H42" s="24" t="str">
        <x:f>IF(A42="","",IF(COUNTIF($A$6:$A$205,A42)&gt;1,"INVALID - DUPLICATE ALT ID",IF(AND(COUNTIF(DECISION_REGISTER!$A$6:$A$205,B42)=1,OR(EXACT(C42,"DIRECT"),EXACT(C42,"ADJACENT"),EXACT(C42,"SUBSTITUTE / SERVICE"),EXACT(C42,"INTERNAL BUILD"),EXACT(C42,"STATUS QUO")),D42&lt;&gt;"",E42&lt;&gt;"",F42&lt;&gt;"",G42&lt;&gt;""),"VALID","INVALID - CONTROL / DECISION")))</x:f>
      </x:c>
    </x:row>
    <x:row r="43">
      <x:c r="A43" s="18"/>
      <x:c r="B43" s="18"/>
      <x:c r="C43" s="18"/>
      <x:c r="D43" s="18"/>
      <x:c r="E43" s="18"/>
      <x:c r="F43" s="18"/>
      <x:c r="G43" s="18"/>
      <x:c r="H43" s="24" t="str">
        <x:f>IF(A43="","",IF(COUNTIF($A$6:$A$205,A43)&gt;1,"INVALID - DUPLICATE ALT ID",IF(AND(COUNTIF(DECISION_REGISTER!$A$6:$A$205,B43)=1,OR(EXACT(C43,"DIRECT"),EXACT(C43,"ADJACENT"),EXACT(C43,"SUBSTITUTE / SERVICE"),EXACT(C43,"INTERNAL BUILD"),EXACT(C43,"STATUS QUO")),D43&lt;&gt;"",E43&lt;&gt;"",F43&lt;&gt;"",G43&lt;&gt;""),"VALID","INVALID - CONTROL / DECISION")))</x:f>
      </x:c>
    </x:row>
    <x:row r="44">
      <x:c r="A44" s="18"/>
      <x:c r="B44" s="18"/>
      <x:c r="C44" s="18"/>
      <x:c r="D44" s="18"/>
      <x:c r="E44" s="18"/>
      <x:c r="F44" s="18"/>
      <x:c r="G44" s="18"/>
      <x:c r="H44" s="24" t="str">
        <x:f>IF(A44="","",IF(COUNTIF($A$6:$A$205,A44)&gt;1,"INVALID - DUPLICATE ALT ID",IF(AND(COUNTIF(DECISION_REGISTER!$A$6:$A$205,B44)=1,OR(EXACT(C44,"DIRECT"),EXACT(C44,"ADJACENT"),EXACT(C44,"SUBSTITUTE / SERVICE"),EXACT(C44,"INTERNAL BUILD"),EXACT(C44,"STATUS QUO")),D44&lt;&gt;"",E44&lt;&gt;"",F44&lt;&gt;"",G44&lt;&gt;""),"VALID","INVALID - CONTROL / DECISION")))</x:f>
      </x:c>
    </x:row>
    <x:row r="45">
      <x:c r="A45" s="18"/>
      <x:c r="B45" s="18"/>
      <x:c r="C45" s="18"/>
      <x:c r="D45" s="18"/>
      <x:c r="E45" s="18"/>
      <x:c r="F45" s="18"/>
      <x:c r="G45" s="18"/>
      <x:c r="H45" s="24" t="str">
        <x:f>IF(A45="","",IF(COUNTIF($A$6:$A$205,A45)&gt;1,"INVALID - DUPLICATE ALT ID",IF(AND(COUNTIF(DECISION_REGISTER!$A$6:$A$205,B45)=1,OR(EXACT(C45,"DIRECT"),EXACT(C45,"ADJACENT"),EXACT(C45,"SUBSTITUTE / SERVICE"),EXACT(C45,"INTERNAL BUILD"),EXACT(C45,"STATUS QUO")),D45&lt;&gt;"",E45&lt;&gt;"",F45&lt;&gt;"",G45&lt;&gt;""),"VALID","INVALID - CONTROL / DECISION")))</x:f>
      </x:c>
    </x:row>
    <x:row r="46">
      <x:c r="A46" s="18"/>
      <x:c r="B46" s="18"/>
      <x:c r="C46" s="18"/>
      <x:c r="D46" s="18"/>
      <x:c r="E46" s="18"/>
      <x:c r="F46" s="18"/>
      <x:c r="G46" s="18"/>
      <x:c r="H46" s="24" t="str">
        <x:f>IF(A46="","",IF(COUNTIF($A$6:$A$205,A46)&gt;1,"INVALID - DUPLICATE ALT ID",IF(AND(COUNTIF(DECISION_REGISTER!$A$6:$A$205,B46)=1,OR(EXACT(C46,"DIRECT"),EXACT(C46,"ADJACENT"),EXACT(C46,"SUBSTITUTE / SERVICE"),EXACT(C46,"INTERNAL BUILD"),EXACT(C46,"STATUS QUO")),D46&lt;&gt;"",E46&lt;&gt;"",F46&lt;&gt;"",G46&lt;&gt;""),"VALID","INVALID - CONTROL / DECISION")))</x:f>
      </x:c>
    </x:row>
    <x:row r="47">
      <x:c r="A47" s="18"/>
      <x:c r="B47" s="18"/>
      <x:c r="C47" s="18"/>
      <x:c r="D47" s="18"/>
      <x:c r="E47" s="18"/>
      <x:c r="F47" s="18"/>
      <x:c r="G47" s="18"/>
      <x:c r="H47" s="24" t="str">
        <x:f>IF(A47="","",IF(COUNTIF($A$6:$A$205,A47)&gt;1,"INVALID - DUPLICATE ALT ID",IF(AND(COUNTIF(DECISION_REGISTER!$A$6:$A$205,B47)=1,OR(EXACT(C47,"DIRECT"),EXACT(C47,"ADJACENT"),EXACT(C47,"SUBSTITUTE / SERVICE"),EXACT(C47,"INTERNAL BUILD"),EXACT(C47,"STATUS QUO")),D47&lt;&gt;"",E47&lt;&gt;"",F47&lt;&gt;"",G47&lt;&gt;""),"VALID","INVALID - CONTROL / DECISION")))</x:f>
      </x:c>
    </x:row>
    <x:row r="48">
      <x:c r="A48" s="18"/>
      <x:c r="B48" s="18"/>
      <x:c r="C48" s="18"/>
      <x:c r="D48" s="18"/>
      <x:c r="E48" s="18"/>
      <x:c r="F48" s="18"/>
      <x:c r="G48" s="18"/>
      <x:c r="H48" s="24" t="str">
        <x:f>IF(A48="","",IF(COUNTIF($A$6:$A$205,A48)&gt;1,"INVALID - DUPLICATE ALT ID",IF(AND(COUNTIF(DECISION_REGISTER!$A$6:$A$205,B48)=1,OR(EXACT(C48,"DIRECT"),EXACT(C48,"ADJACENT"),EXACT(C48,"SUBSTITUTE / SERVICE"),EXACT(C48,"INTERNAL BUILD"),EXACT(C48,"STATUS QUO")),D48&lt;&gt;"",E48&lt;&gt;"",F48&lt;&gt;"",G48&lt;&gt;""),"VALID","INVALID - CONTROL / DECISION")))</x:f>
      </x:c>
    </x:row>
    <x:row r="49">
      <x:c r="A49" s="18"/>
      <x:c r="B49" s="18"/>
      <x:c r="C49" s="18"/>
      <x:c r="D49" s="18"/>
      <x:c r="E49" s="18"/>
      <x:c r="F49" s="18"/>
      <x:c r="G49" s="18"/>
      <x:c r="H49" s="24" t="str">
        <x:f>IF(A49="","",IF(COUNTIF($A$6:$A$205,A49)&gt;1,"INVALID - DUPLICATE ALT ID",IF(AND(COUNTIF(DECISION_REGISTER!$A$6:$A$205,B49)=1,OR(EXACT(C49,"DIRECT"),EXACT(C49,"ADJACENT"),EXACT(C49,"SUBSTITUTE / SERVICE"),EXACT(C49,"INTERNAL BUILD"),EXACT(C49,"STATUS QUO")),D49&lt;&gt;"",E49&lt;&gt;"",F49&lt;&gt;"",G49&lt;&gt;""),"VALID","INVALID - CONTROL / DECISION")))</x:f>
      </x:c>
    </x:row>
    <x:row r="50">
      <x:c r="A50" s="18"/>
      <x:c r="B50" s="18"/>
      <x:c r="C50" s="18"/>
      <x:c r="D50" s="18"/>
      <x:c r="E50" s="18"/>
      <x:c r="F50" s="18"/>
      <x:c r="G50" s="18"/>
      <x:c r="H50" s="24" t="str">
        <x:f>IF(A50="","",IF(COUNTIF($A$6:$A$205,A50)&gt;1,"INVALID - DUPLICATE ALT ID",IF(AND(COUNTIF(DECISION_REGISTER!$A$6:$A$205,B50)=1,OR(EXACT(C50,"DIRECT"),EXACT(C50,"ADJACENT"),EXACT(C50,"SUBSTITUTE / SERVICE"),EXACT(C50,"INTERNAL BUILD"),EXACT(C50,"STATUS QUO")),D50&lt;&gt;"",E50&lt;&gt;"",F50&lt;&gt;"",G50&lt;&gt;""),"VALID","INVALID - CONTROL / DECISION")))</x:f>
      </x:c>
    </x:row>
    <x:row r="51">
      <x:c r="A51" s="18"/>
      <x:c r="B51" s="18"/>
      <x:c r="C51" s="18"/>
      <x:c r="D51" s="18"/>
      <x:c r="E51" s="18"/>
      <x:c r="F51" s="18"/>
      <x:c r="G51" s="18"/>
      <x:c r="H51" s="24" t="str">
        <x:f>IF(A51="","",IF(COUNTIF($A$6:$A$205,A51)&gt;1,"INVALID - DUPLICATE ALT ID",IF(AND(COUNTIF(DECISION_REGISTER!$A$6:$A$205,B51)=1,OR(EXACT(C51,"DIRECT"),EXACT(C51,"ADJACENT"),EXACT(C51,"SUBSTITUTE / SERVICE"),EXACT(C51,"INTERNAL BUILD"),EXACT(C51,"STATUS QUO")),D51&lt;&gt;"",E51&lt;&gt;"",F51&lt;&gt;"",G51&lt;&gt;""),"VALID","INVALID - CONTROL / DECISION")))</x:f>
      </x:c>
    </x:row>
    <x:row r="52">
      <x:c r="A52" s="18"/>
      <x:c r="B52" s="18"/>
      <x:c r="C52" s="18"/>
      <x:c r="D52" s="18"/>
      <x:c r="E52" s="18"/>
      <x:c r="F52" s="18"/>
      <x:c r="G52" s="18"/>
      <x:c r="H52" s="24" t="str">
        <x:f>IF(A52="","",IF(COUNTIF($A$6:$A$205,A52)&gt;1,"INVALID - DUPLICATE ALT ID",IF(AND(COUNTIF(DECISION_REGISTER!$A$6:$A$205,B52)=1,OR(EXACT(C52,"DIRECT"),EXACT(C52,"ADJACENT"),EXACT(C52,"SUBSTITUTE / SERVICE"),EXACT(C52,"INTERNAL BUILD"),EXACT(C52,"STATUS QUO")),D52&lt;&gt;"",E52&lt;&gt;"",F52&lt;&gt;"",G52&lt;&gt;""),"VALID","INVALID - CONTROL / DECISION")))</x:f>
      </x:c>
    </x:row>
    <x:row r="53">
      <x:c r="A53" s="18"/>
      <x:c r="B53" s="18"/>
      <x:c r="C53" s="18"/>
      <x:c r="D53" s="18"/>
      <x:c r="E53" s="18"/>
      <x:c r="F53" s="18"/>
      <x:c r="G53" s="18"/>
      <x:c r="H53" s="24" t="str">
        <x:f>IF(A53="","",IF(COUNTIF($A$6:$A$205,A53)&gt;1,"INVALID - DUPLICATE ALT ID",IF(AND(COUNTIF(DECISION_REGISTER!$A$6:$A$205,B53)=1,OR(EXACT(C53,"DIRECT"),EXACT(C53,"ADJACENT"),EXACT(C53,"SUBSTITUTE / SERVICE"),EXACT(C53,"INTERNAL BUILD"),EXACT(C53,"STATUS QUO")),D53&lt;&gt;"",E53&lt;&gt;"",F53&lt;&gt;"",G53&lt;&gt;""),"VALID","INVALID - CONTROL / DECISION")))</x:f>
      </x:c>
    </x:row>
    <x:row r="54">
      <x:c r="A54" s="18"/>
      <x:c r="B54" s="18"/>
      <x:c r="C54" s="18"/>
      <x:c r="D54" s="18"/>
      <x:c r="E54" s="18"/>
      <x:c r="F54" s="18"/>
      <x:c r="G54" s="18"/>
      <x:c r="H54" s="24" t="str">
        <x:f>IF(A54="","",IF(COUNTIF($A$6:$A$205,A54)&gt;1,"INVALID - DUPLICATE ALT ID",IF(AND(COUNTIF(DECISION_REGISTER!$A$6:$A$205,B54)=1,OR(EXACT(C54,"DIRECT"),EXACT(C54,"ADJACENT"),EXACT(C54,"SUBSTITUTE / SERVICE"),EXACT(C54,"INTERNAL BUILD"),EXACT(C54,"STATUS QUO")),D54&lt;&gt;"",E54&lt;&gt;"",F54&lt;&gt;"",G54&lt;&gt;""),"VALID","INVALID - CONTROL / DECISION")))</x:f>
      </x:c>
    </x:row>
    <x:row r="55">
      <x:c r="A55" s="18"/>
      <x:c r="B55" s="18"/>
      <x:c r="C55" s="18"/>
      <x:c r="D55" s="18"/>
      <x:c r="E55" s="18"/>
      <x:c r="F55" s="18"/>
      <x:c r="G55" s="18"/>
      <x:c r="H55" s="24" t="str">
        <x:f>IF(A55="","",IF(COUNTIF($A$6:$A$205,A55)&gt;1,"INVALID - DUPLICATE ALT ID",IF(AND(COUNTIF(DECISION_REGISTER!$A$6:$A$205,B55)=1,OR(EXACT(C55,"DIRECT"),EXACT(C55,"ADJACENT"),EXACT(C55,"SUBSTITUTE / SERVICE"),EXACT(C55,"INTERNAL BUILD"),EXACT(C55,"STATUS QUO")),D55&lt;&gt;"",E55&lt;&gt;"",F55&lt;&gt;"",G55&lt;&gt;""),"VALID","INVALID - CONTROL / DECISION")))</x:f>
      </x:c>
    </x:row>
    <x:row r="56">
      <x:c r="A56" s="18"/>
      <x:c r="B56" s="18"/>
      <x:c r="C56" s="18"/>
      <x:c r="D56" s="18"/>
      <x:c r="E56" s="18"/>
      <x:c r="F56" s="18"/>
      <x:c r="G56" s="18"/>
      <x:c r="H56" s="24" t="str">
        <x:f>IF(A56="","",IF(COUNTIF($A$6:$A$205,A56)&gt;1,"INVALID - DUPLICATE ALT ID",IF(AND(COUNTIF(DECISION_REGISTER!$A$6:$A$205,B56)=1,OR(EXACT(C56,"DIRECT"),EXACT(C56,"ADJACENT"),EXACT(C56,"SUBSTITUTE / SERVICE"),EXACT(C56,"INTERNAL BUILD"),EXACT(C56,"STATUS QUO")),D56&lt;&gt;"",E56&lt;&gt;"",F56&lt;&gt;"",G56&lt;&gt;""),"VALID","INVALID - CONTROL / DECISION")))</x:f>
      </x:c>
    </x:row>
    <x:row r="57">
      <x:c r="A57" s="18"/>
      <x:c r="B57" s="18"/>
      <x:c r="C57" s="18"/>
      <x:c r="D57" s="18"/>
      <x:c r="E57" s="18"/>
      <x:c r="F57" s="18"/>
      <x:c r="G57" s="18"/>
      <x:c r="H57" s="24" t="str">
        <x:f>IF(A57="","",IF(COUNTIF($A$6:$A$205,A57)&gt;1,"INVALID - DUPLICATE ALT ID",IF(AND(COUNTIF(DECISION_REGISTER!$A$6:$A$205,B57)=1,OR(EXACT(C57,"DIRECT"),EXACT(C57,"ADJACENT"),EXACT(C57,"SUBSTITUTE / SERVICE"),EXACT(C57,"INTERNAL BUILD"),EXACT(C57,"STATUS QUO")),D57&lt;&gt;"",E57&lt;&gt;"",F57&lt;&gt;"",G57&lt;&gt;""),"VALID","INVALID - CONTROL / DECISION")))</x:f>
      </x:c>
    </x:row>
    <x:row r="58">
      <x:c r="A58" s="18"/>
      <x:c r="B58" s="18"/>
      <x:c r="C58" s="18"/>
      <x:c r="D58" s="18"/>
      <x:c r="E58" s="18"/>
      <x:c r="F58" s="18"/>
      <x:c r="G58" s="18"/>
      <x:c r="H58" s="24" t="str">
        <x:f>IF(A58="","",IF(COUNTIF($A$6:$A$205,A58)&gt;1,"INVALID - DUPLICATE ALT ID",IF(AND(COUNTIF(DECISION_REGISTER!$A$6:$A$205,B58)=1,OR(EXACT(C58,"DIRECT"),EXACT(C58,"ADJACENT"),EXACT(C58,"SUBSTITUTE / SERVICE"),EXACT(C58,"INTERNAL BUILD"),EXACT(C58,"STATUS QUO")),D58&lt;&gt;"",E58&lt;&gt;"",F58&lt;&gt;"",G58&lt;&gt;""),"VALID","INVALID - CONTROL / DECISION")))</x:f>
      </x:c>
    </x:row>
    <x:row r="59">
      <x:c r="A59" s="18"/>
      <x:c r="B59" s="18"/>
      <x:c r="C59" s="18"/>
      <x:c r="D59" s="18"/>
      <x:c r="E59" s="18"/>
      <x:c r="F59" s="18"/>
      <x:c r="G59" s="18"/>
      <x:c r="H59" s="24" t="str">
        <x:f>IF(A59="","",IF(COUNTIF($A$6:$A$205,A59)&gt;1,"INVALID - DUPLICATE ALT ID",IF(AND(COUNTIF(DECISION_REGISTER!$A$6:$A$205,B59)=1,OR(EXACT(C59,"DIRECT"),EXACT(C59,"ADJACENT"),EXACT(C59,"SUBSTITUTE / SERVICE"),EXACT(C59,"INTERNAL BUILD"),EXACT(C59,"STATUS QUO")),D59&lt;&gt;"",E59&lt;&gt;"",F59&lt;&gt;"",G59&lt;&gt;""),"VALID","INVALID - CONTROL / DECISION")))</x:f>
      </x:c>
    </x:row>
    <x:row r="60">
      <x:c r="A60" s="18"/>
      <x:c r="B60" s="18"/>
      <x:c r="C60" s="18"/>
      <x:c r="D60" s="18"/>
      <x:c r="E60" s="18"/>
      <x:c r="F60" s="18"/>
      <x:c r="G60" s="18"/>
      <x:c r="H60" s="24" t="str">
        <x:f>IF(A60="","",IF(COUNTIF($A$6:$A$205,A60)&gt;1,"INVALID - DUPLICATE ALT ID",IF(AND(COUNTIF(DECISION_REGISTER!$A$6:$A$205,B60)=1,OR(EXACT(C60,"DIRECT"),EXACT(C60,"ADJACENT"),EXACT(C60,"SUBSTITUTE / SERVICE"),EXACT(C60,"INTERNAL BUILD"),EXACT(C60,"STATUS QUO")),D60&lt;&gt;"",E60&lt;&gt;"",F60&lt;&gt;"",G60&lt;&gt;""),"VALID","INVALID - CONTROL / DECISION")))</x:f>
      </x:c>
    </x:row>
    <x:row r="61">
      <x:c r="A61" s="18"/>
      <x:c r="B61" s="18"/>
      <x:c r="C61" s="18"/>
      <x:c r="D61" s="18"/>
      <x:c r="E61" s="18"/>
      <x:c r="F61" s="18"/>
      <x:c r="G61" s="18"/>
      <x:c r="H61" s="24" t="str">
        <x:f>IF(A61="","",IF(COUNTIF($A$6:$A$205,A61)&gt;1,"INVALID - DUPLICATE ALT ID",IF(AND(COUNTIF(DECISION_REGISTER!$A$6:$A$205,B61)=1,OR(EXACT(C61,"DIRECT"),EXACT(C61,"ADJACENT"),EXACT(C61,"SUBSTITUTE / SERVICE"),EXACT(C61,"INTERNAL BUILD"),EXACT(C61,"STATUS QUO")),D61&lt;&gt;"",E61&lt;&gt;"",F61&lt;&gt;"",G61&lt;&gt;""),"VALID","INVALID - CONTROL / DECISION")))</x:f>
      </x:c>
    </x:row>
    <x:row r="62">
      <x:c r="A62" s="18"/>
      <x:c r="B62" s="18"/>
      <x:c r="C62" s="18"/>
      <x:c r="D62" s="18"/>
      <x:c r="E62" s="18"/>
      <x:c r="F62" s="18"/>
      <x:c r="G62" s="18"/>
      <x:c r="H62" s="24" t="str">
        <x:f>IF(A62="","",IF(COUNTIF($A$6:$A$205,A62)&gt;1,"INVALID - DUPLICATE ALT ID",IF(AND(COUNTIF(DECISION_REGISTER!$A$6:$A$205,B62)=1,OR(EXACT(C62,"DIRECT"),EXACT(C62,"ADJACENT"),EXACT(C62,"SUBSTITUTE / SERVICE"),EXACT(C62,"INTERNAL BUILD"),EXACT(C62,"STATUS QUO")),D62&lt;&gt;"",E62&lt;&gt;"",F62&lt;&gt;"",G62&lt;&gt;""),"VALID","INVALID - CONTROL / DECISION")))</x:f>
      </x:c>
    </x:row>
    <x:row r="63">
      <x:c r="A63" s="18"/>
      <x:c r="B63" s="18"/>
      <x:c r="C63" s="18"/>
      <x:c r="D63" s="18"/>
      <x:c r="E63" s="18"/>
      <x:c r="F63" s="18"/>
      <x:c r="G63" s="18"/>
      <x:c r="H63" s="24" t="str">
        <x:f>IF(A63="","",IF(COUNTIF($A$6:$A$205,A63)&gt;1,"INVALID - DUPLICATE ALT ID",IF(AND(COUNTIF(DECISION_REGISTER!$A$6:$A$205,B63)=1,OR(EXACT(C63,"DIRECT"),EXACT(C63,"ADJACENT"),EXACT(C63,"SUBSTITUTE / SERVICE"),EXACT(C63,"INTERNAL BUILD"),EXACT(C63,"STATUS QUO")),D63&lt;&gt;"",E63&lt;&gt;"",F63&lt;&gt;"",G63&lt;&gt;""),"VALID","INVALID - CONTROL / DECISION")))</x:f>
      </x:c>
    </x:row>
    <x:row r="64">
      <x:c r="A64" s="18"/>
      <x:c r="B64" s="18"/>
      <x:c r="C64" s="18"/>
      <x:c r="D64" s="18"/>
      <x:c r="E64" s="18"/>
      <x:c r="F64" s="18"/>
      <x:c r="G64" s="18"/>
      <x:c r="H64" s="24" t="str">
        <x:f>IF(A64="","",IF(COUNTIF($A$6:$A$205,A64)&gt;1,"INVALID - DUPLICATE ALT ID",IF(AND(COUNTIF(DECISION_REGISTER!$A$6:$A$205,B64)=1,OR(EXACT(C64,"DIRECT"),EXACT(C64,"ADJACENT"),EXACT(C64,"SUBSTITUTE / SERVICE"),EXACT(C64,"INTERNAL BUILD"),EXACT(C64,"STATUS QUO")),D64&lt;&gt;"",E64&lt;&gt;"",F64&lt;&gt;"",G64&lt;&gt;""),"VALID","INVALID - CONTROL / DECISION")))</x:f>
      </x:c>
    </x:row>
    <x:row r="65">
      <x:c r="A65" s="18"/>
      <x:c r="B65" s="18"/>
      <x:c r="C65" s="18"/>
      <x:c r="D65" s="18"/>
      <x:c r="E65" s="18"/>
      <x:c r="F65" s="18"/>
      <x:c r="G65" s="18"/>
      <x:c r="H65" s="24" t="str">
        <x:f>IF(A65="","",IF(COUNTIF($A$6:$A$205,A65)&gt;1,"INVALID - DUPLICATE ALT ID",IF(AND(COUNTIF(DECISION_REGISTER!$A$6:$A$205,B65)=1,OR(EXACT(C65,"DIRECT"),EXACT(C65,"ADJACENT"),EXACT(C65,"SUBSTITUTE / SERVICE"),EXACT(C65,"INTERNAL BUILD"),EXACT(C65,"STATUS QUO")),D65&lt;&gt;"",E65&lt;&gt;"",F65&lt;&gt;"",G65&lt;&gt;""),"VALID","INVALID - CONTROL / DECISION")))</x:f>
      </x:c>
    </x:row>
    <x:row r="66">
      <x:c r="A66" s="18"/>
      <x:c r="B66" s="18"/>
      <x:c r="C66" s="18"/>
      <x:c r="D66" s="18"/>
      <x:c r="E66" s="18"/>
      <x:c r="F66" s="18"/>
      <x:c r="G66" s="18"/>
      <x:c r="H66" s="24" t="str">
        <x:f>IF(A66="","",IF(COUNTIF($A$6:$A$205,A66)&gt;1,"INVALID - DUPLICATE ALT ID",IF(AND(COUNTIF(DECISION_REGISTER!$A$6:$A$205,B66)=1,OR(EXACT(C66,"DIRECT"),EXACT(C66,"ADJACENT"),EXACT(C66,"SUBSTITUTE / SERVICE"),EXACT(C66,"INTERNAL BUILD"),EXACT(C66,"STATUS QUO")),D66&lt;&gt;"",E66&lt;&gt;"",F66&lt;&gt;"",G66&lt;&gt;""),"VALID","INVALID - CONTROL / DECISION")))</x:f>
      </x:c>
    </x:row>
    <x:row r="67">
      <x:c r="A67" s="18"/>
      <x:c r="B67" s="18"/>
      <x:c r="C67" s="18"/>
      <x:c r="D67" s="18"/>
      <x:c r="E67" s="18"/>
      <x:c r="F67" s="18"/>
      <x:c r="G67" s="18"/>
      <x:c r="H67" s="24" t="str">
        <x:f>IF(A67="","",IF(COUNTIF($A$6:$A$205,A67)&gt;1,"INVALID - DUPLICATE ALT ID",IF(AND(COUNTIF(DECISION_REGISTER!$A$6:$A$205,B67)=1,OR(EXACT(C67,"DIRECT"),EXACT(C67,"ADJACENT"),EXACT(C67,"SUBSTITUTE / SERVICE"),EXACT(C67,"INTERNAL BUILD"),EXACT(C67,"STATUS QUO")),D67&lt;&gt;"",E67&lt;&gt;"",F67&lt;&gt;"",G67&lt;&gt;""),"VALID","INVALID - CONTROL / DECISION")))</x:f>
      </x:c>
    </x:row>
    <x:row r="68">
      <x:c r="A68" s="18"/>
      <x:c r="B68" s="18"/>
      <x:c r="C68" s="18"/>
      <x:c r="D68" s="18"/>
      <x:c r="E68" s="18"/>
      <x:c r="F68" s="18"/>
      <x:c r="G68" s="18"/>
      <x:c r="H68" s="24" t="str">
        <x:f>IF(A68="","",IF(COUNTIF($A$6:$A$205,A68)&gt;1,"INVALID - DUPLICATE ALT ID",IF(AND(COUNTIF(DECISION_REGISTER!$A$6:$A$205,B68)=1,OR(EXACT(C68,"DIRECT"),EXACT(C68,"ADJACENT"),EXACT(C68,"SUBSTITUTE / SERVICE"),EXACT(C68,"INTERNAL BUILD"),EXACT(C68,"STATUS QUO")),D68&lt;&gt;"",E68&lt;&gt;"",F68&lt;&gt;"",G68&lt;&gt;""),"VALID","INVALID - CONTROL / DECISION")))</x:f>
      </x:c>
    </x:row>
    <x:row r="69">
      <x:c r="A69" s="18"/>
      <x:c r="B69" s="18"/>
      <x:c r="C69" s="18"/>
      <x:c r="D69" s="18"/>
      <x:c r="E69" s="18"/>
      <x:c r="F69" s="18"/>
      <x:c r="G69" s="18"/>
      <x:c r="H69" s="24" t="str">
        <x:f>IF(A69="","",IF(COUNTIF($A$6:$A$205,A69)&gt;1,"INVALID - DUPLICATE ALT ID",IF(AND(COUNTIF(DECISION_REGISTER!$A$6:$A$205,B69)=1,OR(EXACT(C69,"DIRECT"),EXACT(C69,"ADJACENT"),EXACT(C69,"SUBSTITUTE / SERVICE"),EXACT(C69,"INTERNAL BUILD"),EXACT(C69,"STATUS QUO")),D69&lt;&gt;"",E69&lt;&gt;"",F69&lt;&gt;"",G69&lt;&gt;""),"VALID","INVALID - CONTROL / DECISION")))</x:f>
      </x:c>
    </x:row>
    <x:row r="70">
      <x:c r="A70" s="18"/>
      <x:c r="B70" s="18"/>
      <x:c r="C70" s="18"/>
      <x:c r="D70" s="18"/>
      <x:c r="E70" s="18"/>
      <x:c r="F70" s="18"/>
      <x:c r="G70" s="18"/>
      <x:c r="H70" s="24" t="str">
        <x:f>IF(A70="","",IF(COUNTIF($A$6:$A$205,A70)&gt;1,"INVALID - DUPLICATE ALT ID",IF(AND(COUNTIF(DECISION_REGISTER!$A$6:$A$205,B70)=1,OR(EXACT(C70,"DIRECT"),EXACT(C70,"ADJACENT"),EXACT(C70,"SUBSTITUTE / SERVICE"),EXACT(C70,"INTERNAL BUILD"),EXACT(C70,"STATUS QUO")),D70&lt;&gt;"",E70&lt;&gt;"",F70&lt;&gt;"",G70&lt;&gt;""),"VALID","INVALID - CONTROL / DECISION")))</x:f>
      </x:c>
    </x:row>
    <x:row r="71">
      <x:c r="A71" s="18"/>
      <x:c r="B71" s="18"/>
      <x:c r="C71" s="18"/>
      <x:c r="D71" s="18"/>
      <x:c r="E71" s="18"/>
      <x:c r="F71" s="18"/>
      <x:c r="G71" s="18"/>
      <x:c r="H71" s="24" t="str">
        <x:f>IF(A71="","",IF(COUNTIF($A$6:$A$205,A71)&gt;1,"INVALID - DUPLICATE ALT ID",IF(AND(COUNTIF(DECISION_REGISTER!$A$6:$A$205,B71)=1,OR(EXACT(C71,"DIRECT"),EXACT(C71,"ADJACENT"),EXACT(C71,"SUBSTITUTE / SERVICE"),EXACT(C71,"INTERNAL BUILD"),EXACT(C71,"STATUS QUO")),D71&lt;&gt;"",E71&lt;&gt;"",F71&lt;&gt;"",G71&lt;&gt;""),"VALID","INVALID - CONTROL / DECISION")))</x:f>
      </x:c>
    </x:row>
    <x:row r="72">
      <x:c r="A72" s="18"/>
      <x:c r="B72" s="18"/>
      <x:c r="C72" s="18"/>
      <x:c r="D72" s="18"/>
      <x:c r="E72" s="18"/>
      <x:c r="F72" s="18"/>
      <x:c r="G72" s="18"/>
      <x:c r="H72" s="24" t="str">
        <x:f>IF(A72="","",IF(COUNTIF($A$6:$A$205,A72)&gt;1,"INVALID - DUPLICATE ALT ID",IF(AND(COUNTIF(DECISION_REGISTER!$A$6:$A$205,B72)=1,OR(EXACT(C72,"DIRECT"),EXACT(C72,"ADJACENT"),EXACT(C72,"SUBSTITUTE / SERVICE"),EXACT(C72,"INTERNAL BUILD"),EXACT(C72,"STATUS QUO")),D72&lt;&gt;"",E72&lt;&gt;"",F72&lt;&gt;"",G72&lt;&gt;""),"VALID","INVALID - CONTROL / DECISION")))</x:f>
      </x:c>
    </x:row>
    <x:row r="73">
      <x:c r="A73" s="18"/>
      <x:c r="B73" s="18"/>
      <x:c r="C73" s="18"/>
      <x:c r="D73" s="18"/>
      <x:c r="E73" s="18"/>
      <x:c r="F73" s="18"/>
      <x:c r="G73" s="18"/>
      <x:c r="H73" s="24" t="str">
        <x:f>IF(A73="","",IF(COUNTIF($A$6:$A$205,A73)&gt;1,"INVALID - DUPLICATE ALT ID",IF(AND(COUNTIF(DECISION_REGISTER!$A$6:$A$205,B73)=1,OR(EXACT(C73,"DIRECT"),EXACT(C73,"ADJACENT"),EXACT(C73,"SUBSTITUTE / SERVICE"),EXACT(C73,"INTERNAL BUILD"),EXACT(C73,"STATUS QUO")),D73&lt;&gt;"",E73&lt;&gt;"",F73&lt;&gt;"",G73&lt;&gt;""),"VALID","INVALID - CONTROL / DECISION")))</x:f>
      </x:c>
    </x:row>
    <x:row r="74">
      <x:c r="A74" s="18"/>
      <x:c r="B74" s="18"/>
      <x:c r="C74" s="18"/>
      <x:c r="D74" s="18"/>
      <x:c r="E74" s="18"/>
      <x:c r="F74" s="18"/>
      <x:c r="G74" s="18"/>
      <x:c r="H74" s="24" t="str">
        <x:f>IF(A74="","",IF(COUNTIF($A$6:$A$205,A74)&gt;1,"INVALID - DUPLICATE ALT ID",IF(AND(COUNTIF(DECISION_REGISTER!$A$6:$A$205,B74)=1,OR(EXACT(C74,"DIRECT"),EXACT(C74,"ADJACENT"),EXACT(C74,"SUBSTITUTE / SERVICE"),EXACT(C74,"INTERNAL BUILD"),EXACT(C74,"STATUS QUO")),D74&lt;&gt;"",E74&lt;&gt;"",F74&lt;&gt;"",G74&lt;&gt;""),"VALID","INVALID - CONTROL / DECISION")))</x:f>
      </x:c>
    </x:row>
    <x:row r="75">
      <x:c r="A75" s="18"/>
      <x:c r="B75" s="18"/>
      <x:c r="C75" s="18"/>
      <x:c r="D75" s="18"/>
      <x:c r="E75" s="18"/>
      <x:c r="F75" s="18"/>
      <x:c r="G75" s="18"/>
      <x:c r="H75" s="24" t="str">
        <x:f>IF(A75="","",IF(COUNTIF($A$6:$A$205,A75)&gt;1,"INVALID - DUPLICATE ALT ID",IF(AND(COUNTIF(DECISION_REGISTER!$A$6:$A$205,B75)=1,OR(EXACT(C75,"DIRECT"),EXACT(C75,"ADJACENT"),EXACT(C75,"SUBSTITUTE / SERVICE"),EXACT(C75,"INTERNAL BUILD"),EXACT(C75,"STATUS QUO")),D75&lt;&gt;"",E75&lt;&gt;"",F75&lt;&gt;"",G75&lt;&gt;""),"VALID","INVALID - CONTROL / DECISION")))</x:f>
      </x:c>
    </x:row>
    <x:row r="76">
      <x:c r="A76" s="18"/>
      <x:c r="B76" s="18"/>
      <x:c r="C76" s="18"/>
      <x:c r="D76" s="18"/>
      <x:c r="E76" s="18"/>
      <x:c r="F76" s="18"/>
      <x:c r="G76" s="18"/>
      <x:c r="H76" s="24" t="str">
        <x:f>IF(A76="","",IF(COUNTIF($A$6:$A$205,A76)&gt;1,"INVALID - DUPLICATE ALT ID",IF(AND(COUNTIF(DECISION_REGISTER!$A$6:$A$205,B76)=1,OR(EXACT(C76,"DIRECT"),EXACT(C76,"ADJACENT"),EXACT(C76,"SUBSTITUTE / SERVICE"),EXACT(C76,"INTERNAL BUILD"),EXACT(C76,"STATUS QUO")),D76&lt;&gt;"",E76&lt;&gt;"",F76&lt;&gt;"",G76&lt;&gt;""),"VALID","INVALID - CONTROL / DECISION")))</x:f>
      </x:c>
    </x:row>
    <x:row r="77">
      <x:c r="A77" s="18"/>
      <x:c r="B77" s="18"/>
      <x:c r="C77" s="18"/>
      <x:c r="D77" s="18"/>
      <x:c r="E77" s="18"/>
      <x:c r="F77" s="18"/>
      <x:c r="G77" s="18"/>
      <x:c r="H77" s="24" t="str">
        <x:f>IF(A77="","",IF(COUNTIF($A$6:$A$205,A77)&gt;1,"INVALID - DUPLICATE ALT ID",IF(AND(COUNTIF(DECISION_REGISTER!$A$6:$A$205,B77)=1,OR(EXACT(C77,"DIRECT"),EXACT(C77,"ADJACENT"),EXACT(C77,"SUBSTITUTE / SERVICE"),EXACT(C77,"INTERNAL BUILD"),EXACT(C77,"STATUS QUO")),D77&lt;&gt;"",E77&lt;&gt;"",F77&lt;&gt;"",G77&lt;&gt;""),"VALID","INVALID - CONTROL / DECISION")))</x:f>
      </x:c>
    </x:row>
    <x:row r="78">
      <x:c r="A78" s="18"/>
      <x:c r="B78" s="18"/>
      <x:c r="C78" s="18"/>
      <x:c r="D78" s="18"/>
      <x:c r="E78" s="18"/>
      <x:c r="F78" s="18"/>
      <x:c r="G78" s="18"/>
      <x:c r="H78" s="24" t="str">
        <x:f>IF(A78="","",IF(COUNTIF($A$6:$A$205,A78)&gt;1,"INVALID - DUPLICATE ALT ID",IF(AND(COUNTIF(DECISION_REGISTER!$A$6:$A$205,B78)=1,OR(EXACT(C78,"DIRECT"),EXACT(C78,"ADJACENT"),EXACT(C78,"SUBSTITUTE / SERVICE"),EXACT(C78,"INTERNAL BUILD"),EXACT(C78,"STATUS QUO")),D78&lt;&gt;"",E78&lt;&gt;"",F78&lt;&gt;"",G78&lt;&gt;""),"VALID","INVALID - CONTROL / DECISION")))</x:f>
      </x:c>
    </x:row>
    <x:row r="79">
      <x:c r="A79" s="18"/>
      <x:c r="B79" s="18"/>
      <x:c r="C79" s="18"/>
      <x:c r="D79" s="18"/>
      <x:c r="E79" s="18"/>
      <x:c r="F79" s="18"/>
      <x:c r="G79" s="18"/>
      <x:c r="H79" s="24" t="str">
        <x:f>IF(A79="","",IF(COUNTIF($A$6:$A$205,A79)&gt;1,"INVALID - DUPLICATE ALT ID",IF(AND(COUNTIF(DECISION_REGISTER!$A$6:$A$205,B79)=1,OR(EXACT(C79,"DIRECT"),EXACT(C79,"ADJACENT"),EXACT(C79,"SUBSTITUTE / SERVICE"),EXACT(C79,"INTERNAL BUILD"),EXACT(C79,"STATUS QUO")),D79&lt;&gt;"",E79&lt;&gt;"",F79&lt;&gt;"",G79&lt;&gt;""),"VALID","INVALID - CONTROL / DECISION")))</x:f>
      </x:c>
    </x:row>
    <x:row r="80">
      <x:c r="A80" s="18"/>
      <x:c r="B80" s="18"/>
      <x:c r="C80" s="18"/>
      <x:c r="D80" s="18"/>
      <x:c r="E80" s="18"/>
      <x:c r="F80" s="18"/>
      <x:c r="G80" s="18"/>
      <x:c r="H80" s="24" t="str">
        <x:f>IF(A80="","",IF(COUNTIF($A$6:$A$205,A80)&gt;1,"INVALID - DUPLICATE ALT ID",IF(AND(COUNTIF(DECISION_REGISTER!$A$6:$A$205,B80)=1,OR(EXACT(C80,"DIRECT"),EXACT(C80,"ADJACENT"),EXACT(C80,"SUBSTITUTE / SERVICE"),EXACT(C80,"INTERNAL BUILD"),EXACT(C80,"STATUS QUO")),D80&lt;&gt;"",E80&lt;&gt;"",F80&lt;&gt;"",G80&lt;&gt;""),"VALID","INVALID - CONTROL / DECISION")))</x:f>
      </x:c>
    </x:row>
    <x:row r="81">
      <x:c r="A81" s="18"/>
      <x:c r="B81" s="18"/>
      <x:c r="C81" s="18"/>
      <x:c r="D81" s="18"/>
      <x:c r="E81" s="18"/>
      <x:c r="F81" s="18"/>
      <x:c r="G81" s="18"/>
      <x:c r="H81" s="24" t="str">
        <x:f>IF(A81="","",IF(COUNTIF($A$6:$A$205,A81)&gt;1,"INVALID - DUPLICATE ALT ID",IF(AND(COUNTIF(DECISION_REGISTER!$A$6:$A$205,B81)=1,OR(EXACT(C81,"DIRECT"),EXACT(C81,"ADJACENT"),EXACT(C81,"SUBSTITUTE / SERVICE"),EXACT(C81,"INTERNAL BUILD"),EXACT(C81,"STATUS QUO")),D81&lt;&gt;"",E81&lt;&gt;"",F81&lt;&gt;"",G81&lt;&gt;""),"VALID","INVALID - CONTROL / DECISION")))</x:f>
      </x:c>
    </x:row>
    <x:row r="82">
      <x:c r="A82" s="18"/>
      <x:c r="B82" s="18"/>
      <x:c r="C82" s="18"/>
      <x:c r="D82" s="18"/>
      <x:c r="E82" s="18"/>
      <x:c r="F82" s="18"/>
      <x:c r="G82" s="18"/>
      <x:c r="H82" s="24" t="str">
        <x:f>IF(A82="","",IF(COUNTIF($A$6:$A$205,A82)&gt;1,"INVALID - DUPLICATE ALT ID",IF(AND(COUNTIF(DECISION_REGISTER!$A$6:$A$205,B82)=1,OR(EXACT(C82,"DIRECT"),EXACT(C82,"ADJACENT"),EXACT(C82,"SUBSTITUTE / SERVICE"),EXACT(C82,"INTERNAL BUILD"),EXACT(C82,"STATUS QUO")),D82&lt;&gt;"",E82&lt;&gt;"",F82&lt;&gt;"",G82&lt;&gt;""),"VALID","INVALID - CONTROL / DECISION")))</x:f>
      </x:c>
    </x:row>
    <x:row r="83">
      <x:c r="A83" s="18"/>
      <x:c r="B83" s="18"/>
      <x:c r="C83" s="18"/>
      <x:c r="D83" s="18"/>
      <x:c r="E83" s="18"/>
      <x:c r="F83" s="18"/>
      <x:c r="G83" s="18"/>
      <x:c r="H83" s="24" t="str">
        <x:f>IF(A83="","",IF(COUNTIF($A$6:$A$205,A83)&gt;1,"INVALID - DUPLICATE ALT ID",IF(AND(COUNTIF(DECISION_REGISTER!$A$6:$A$205,B83)=1,OR(EXACT(C83,"DIRECT"),EXACT(C83,"ADJACENT"),EXACT(C83,"SUBSTITUTE / SERVICE"),EXACT(C83,"INTERNAL BUILD"),EXACT(C83,"STATUS QUO")),D83&lt;&gt;"",E83&lt;&gt;"",F83&lt;&gt;"",G83&lt;&gt;""),"VALID","INVALID - CONTROL / DECISION")))</x:f>
      </x:c>
    </x:row>
    <x:row r="84">
      <x:c r="A84" s="18"/>
      <x:c r="B84" s="18"/>
      <x:c r="C84" s="18"/>
      <x:c r="D84" s="18"/>
      <x:c r="E84" s="18"/>
      <x:c r="F84" s="18"/>
      <x:c r="G84" s="18"/>
      <x:c r="H84" s="24" t="str">
        <x:f>IF(A84="","",IF(COUNTIF($A$6:$A$205,A84)&gt;1,"INVALID - DUPLICATE ALT ID",IF(AND(COUNTIF(DECISION_REGISTER!$A$6:$A$205,B84)=1,OR(EXACT(C84,"DIRECT"),EXACT(C84,"ADJACENT"),EXACT(C84,"SUBSTITUTE / SERVICE"),EXACT(C84,"INTERNAL BUILD"),EXACT(C84,"STATUS QUO")),D84&lt;&gt;"",E84&lt;&gt;"",F84&lt;&gt;"",G84&lt;&gt;""),"VALID","INVALID - CONTROL / DECISION")))</x:f>
      </x:c>
    </x:row>
    <x:row r="85">
      <x:c r="A85" s="18"/>
      <x:c r="B85" s="18"/>
      <x:c r="C85" s="18"/>
      <x:c r="D85" s="18"/>
      <x:c r="E85" s="18"/>
      <x:c r="F85" s="18"/>
      <x:c r="G85" s="18"/>
      <x:c r="H85" s="24" t="str">
        <x:f>IF(A85="","",IF(COUNTIF($A$6:$A$205,A85)&gt;1,"INVALID - DUPLICATE ALT ID",IF(AND(COUNTIF(DECISION_REGISTER!$A$6:$A$205,B85)=1,OR(EXACT(C85,"DIRECT"),EXACT(C85,"ADJACENT"),EXACT(C85,"SUBSTITUTE / SERVICE"),EXACT(C85,"INTERNAL BUILD"),EXACT(C85,"STATUS QUO")),D85&lt;&gt;"",E85&lt;&gt;"",F85&lt;&gt;"",G85&lt;&gt;""),"VALID","INVALID - CONTROL / DECISION")))</x:f>
      </x:c>
    </x:row>
    <x:row r="86">
      <x:c r="A86" s="18"/>
      <x:c r="B86" s="18"/>
      <x:c r="C86" s="18"/>
      <x:c r="D86" s="18"/>
      <x:c r="E86" s="18"/>
      <x:c r="F86" s="18"/>
      <x:c r="G86" s="18"/>
      <x:c r="H86" s="24" t="str">
        <x:f>IF(A86="","",IF(COUNTIF($A$6:$A$205,A86)&gt;1,"INVALID - DUPLICATE ALT ID",IF(AND(COUNTIF(DECISION_REGISTER!$A$6:$A$205,B86)=1,OR(EXACT(C86,"DIRECT"),EXACT(C86,"ADJACENT"),EXACT(C86,"SUBSTITUTE / SERVICE"),EXACT(C86,"INTERNAL BUILD"),EXACT(C86,"STATUS QUO")),D86&lt;&gt;"",E86&lt;&gt;"",F86&lt;&gt;"",G86&lt;&gt;""),"VALID","INVALID - CONTROL / DECISION")))</x:f>
      </x:c>
    </x:row>
    <x:row r="87">
      <x:c r="A87" s="18"/>
      <x:c r="B87" s="18"/>
      <x:c r="C87" s="18"/>
      <x:c r="D87" s="18"/>
      <x:c r="E87" s="18"/>
      <x:c r="F87" s="18"/>
      <x:c r="G87" s="18"/>
      <x:c r="H87" s="24" t="str">
        <x:f>IF(A87="","",IF(COUNTIF($A$6:$A$205,A87)&gt;1,"INVALID - DUPLICATE ALT ID",IF(AND(COUNTIF(DECISION_REGISTER!$A$6:$A$205,B87)=1,OR(EXACT(C87,"DIRECT"),EXACT(C87,"ADJACENT"),EXACT(C87,"SUBSTITUTE / SERVICE"),EXACT(C87,"INTERNAL BUILD"),EXACT(C87,"STATUS QUO")),D87&lt;&gt;"",E87&lt;&gt;"",F87&lt;&gt;"",G87&lt;&gt;""),"VALID","INVALID - CONTROL / DECISION")))</x:f>
      </x:c>
    </x:row>
    <x:row r="88">
      <x:c r="A88" s="18"/>
      <x:c r="B88" s="18"/>
      <x:c r="C88" s="18"/>
      <x:c r="D88" s="18"/>
      <x:c r="E88" s="18"/>
      <x:c r="F88" s="18"/>
      <x:c r="G88" s="18"/>
      <x:c r="H88" s="24" t="str">
        <x:f>IF(A88="","",IF(COUNTIF($A$6:$A$205,A88)&gt;1,"INVALID - DUPLICATE ALT ID",IF(AND(COUNTIF(DECISION_REGISTER!$A$6:$A$205,B88)=1,OR(EXACT(C88,"DIRECT"),EXACT(C88,"ADJACENT"),EXACT(C88,"SUBSTITUTE / SERVICE"),EXACT(C88,"INTERNAL BUILD"),EXACT(C88,"STATUS QUO")),D88&lt;&gt;"",E88&lt;&gt;"",F88&lt;&gt;"",G88&lt;&gt;""),"VALID","INVALID - CONTROL / DECISION")))</x:f>
      </x:c>
    </x:row>
    <x:row r="89">
      <x:c r="A89" s="18"/>
      <x:c r="B89" s="18"/>
      <x:c r="C89" s="18"/>
      <x:c r="D89" s="18"/>
      <x:c r="E89" s="18"/>
      <x:c r="F89" s="18"/>
      <x:c r="G89" s="18"/>
      <x:c r="H89" s="24" t="str">
        <x:f>IF(A89="","",IF(COUNTIF($A$6:$A$205,A89)&gt;1,"INVALID - DUPLICATE ALT ID",IF(AND(COUNTIF(DECISION_REGISTER!$A$6:$A$205,B89)=1,OR(EXACT(C89,"DIRECT"),EXACT(C89,"ADJACENT"),EXACT(C89,"SUBSTITUTE / SERVICE"),EXACT(C89,"INTERNAL BUILD"),EXACT(C89,"STATUS QUO")),D89&lt;&gt;"",E89&lt;&gt;"",F89&lt;&gt;"",G89&lt;&gt;""),"VALID","INVALID - CONTROL / DECISION")))</x:f>
      </x:c>
    </x:row>
    <x:row r="90">
      <x:c r="A90" s="18"/>
      <x:c r="B90" s="18"/>
      <x:c r="C90" s="18"/>
      <x:c r="D90" s="18"/>
      <x:c r="E90" s="18"/>
      <x:c r="F90" s="18"/>
      <x:c r="G90" s="18"/>
      <x:c r="H90" s="24" t="str">
        <x:f>IF(A90="","",IF(COUNTIF($A$6:$A$205,A90)&gt;1,"INVALID - DUPLICATE ALT ID",IF(AND(COUNTIF(DECISION_REGISTER!$A$6:$A$205,B90)=1,OR(EXACT(C90,"DIRECT"),EXACT(C90,"ADJACENT"),EXACT(C90,"SUBSTITUTE / SERVICE"),EXACT(C90,"INTERNAL BUILD"),EXACT(C90,"STATUS QUO")),D90&lt;&gt;"",E90&lt;&gt;"",F90&lt;&gt;"",G90&lt;&gt;""),"VALID","INVALID - CONTROL / DECISION")))</x:f>
      </x:c>
    </x:row>
    <x:row r="91">
      <x:c r="A91" s="18"/>
      <x:c r="B91" s="18"/>
      <x:c r="C91" s="18"/>
      <x:c r="D91" s="18"/>
      <x:c r="E91" s="18"/>
      <x:c r="F91" s="18"/>
      <x:c r="G91" s="18"/>
      <x:c r="H91" s="24" t="str">
        <x:f>IF(A91="","",IF(COUNTIF($A$6:$A$205,A91)&gt;1,"INVALID - DUPLICATE ALT ID",IF(AND(COUNTIF(DECISION_REGISTER!$A$6:$A$205,B91)=1,OR(EXACT(C91,"DIRECT"),EXACT(C91,"ADJACENT"),EXACT(C91,"SUBSTITUTE / SERVICE"),EXACT(C91,"INTERNAL BUILD"),EXACT(C91,"STATUS QUO")),D91&lt;&gt;"",E91&lt;&gt;"",F91&lt;&gt;"",G91&lt;&gt;""),"VALID","INVALID - CONTROL / DECISION")))</x:f>
      </x:c>
    </x:row>
    <x:row r="92">
      <x:c r="A92" s="18"/>
      <x:c r="B92" s="18"/>
      <x:c r="C92" s="18"/>
      <x:c r="D92" s="18"/>
      <x:c r="E92" s="18"/>
      <x:c r="F92" s="18"/>
      <x:c r="G92" s="18"/>
      <x:c r="H92" s="24" t="str">
        <x:f>IF(A92="","",IF(COUNTIF($A$6:$A$205,A92)&gt;1,"INVALID - DUPLICATE ALT ID",IF(AND(COUNTIF(DECISION_REGISTER!$A$6:$A$205,B92)=1,OR(EXACT(C92,"DIRECT"),EXACT(C92,"ADJACENT"),EXACT(C92,"SUBSTITUTE / SERVICE"),EXACT(C92,"INTERNAL BUILD"),EXACT(C92,"STATUS QUO")),D92&lt;&gt;"",E92&lt;&gt;"",F92&lt;&gt;"",G92&lt;&gt;""),"VALID","INVALID - CONTROL / DECISION")))</x:f>
      </x:c>
    </x:row>
    <x:row r="93">
      <x:c r="A93" s="18"/>
      <x:c r="B93" s="18"/>
      <x:c r="C93" s="18"/>
      <x:c r="D93" s="18"/>
      <x:c r="E93" s="18"/>
      <x:c r="F93" s="18"/>
      <x:c r="G93" s="18"/>
      <x:c r="H93" s="24" t="str">
        <x:f>IF(A93="","",IF(COUNTIF($A$6:$A$205,A93)&gt;1,"INVALID - DUPLICATE ALT ID",IF(AND(COUNTIF(DECISION_REGISTER!$A$6:$A$205,B93)=1,OR(EXACT(C93,"DIRECT"),EXACT(C93,"ADJACENT"),EXACT(C93,"SUBSTITUTE / SERVICE"),EXACT(C93,"INTERNAL BUILD"),EXACT(C93,"STATUS QUO")),D93&lt;&gt;"",E93&lt;&gt;"",F93&lt;&gt;"",G93&lt;&gt;""),"VALID","INVALID - CONTROL / DECISION")))</x:f>
      </x:c>
    </x:row>
    <x:row r="94">
      <x:c r="A94" s="18"/>
      <x:c r="B94" s="18"/>
      <x:c r="C94" s="18"/>
      <x:c r="D94" s="18"/>
      <x:c r="E94" s="18"/>
      <x:c r="F94" s="18"/>
      <x:c r="G94" s="18"/>
      <x:c r="H94" s="24" t="str">
        <x:f>IF(A94="","",IF(COUNTIF($A$6:$A$205,A94)&gt;1,"INVALID - DUPLICATE ALT ID",IF(AND(COUNTIF(DECISION_REGISTER!$A$6:$A$205,B94)=1,OR(EXACT(C94,"DIRECT"),EXACT(C94,"ADJACENT"),EXACT(C94,"SUBSTITUTE / SERVICE"),EXACT(C94,"INTERNAL BUILD"),EXACT(C94,"STATUS QUO")),D94&lt;&gt;"",E94&lt;&gt;"",F94&lt;&gt;"",G94&lt;&gt;""),"VALID","INVALID - CONTROL / DECISION")))</x:f>
      </x:c>
    </x:row>
    <x:row r="95">
      <x:c r="A95" s="18"/>
      <x:c r="B95" s="18"/>
      <x:c r="C95" s="18"/>
      <x:c r="D95" s="18"/>
      <x:c r="E95" s="18"/>
      <x:c r="F95" s="18"/>
      <x:c r="G95" s="18"/>
      <x:c r="H95" s="24" t="str">
        <x:f>IF(A95="","",IF(COUNTIF($A$6:$A$205,A95)&gt;1,"INVALID - DUPLICATE ALT ID",IF(AND(COUNTIF(DECISION_REGISTER!$A$6:$A$205,B95)=1,OR(EXACT(C95,"DIRECT"),EXACT(C95,"ADJACENT"),EXACT(C95,"SUBSTITUTE / SERVICE"),EXACT(C95,"INTERNAL BUILD"),EXACT(C95,"STATUS QUO")),D95&lt;&gt;"",E95&lt;&gt;"",F95&lt;&gt;"",G95&lt;&gt;""),"VALID","INVALID - CONTROL / DECISION")))</x:f>
      </x:c>
    </x:row>
    <x:row r="96">
      <x:c r="A96" s="18"/>
      <x:c r="B96" s="18"/>
      <x:c r="C96" s="18"/>
      <x:c r="D96" s="18"/>
      <x:c r="E96" s="18"/>
      <x:c r="F96" s="18"/>
      <x:c r="G96" s="18"/>
      <x:c r="H96" s="24" t="str">
        <x:f>IF(A96="","",IF(COUNTIF($A$6:$A$205,A96)&gt;1,"INVALID - DUPLICATE ALT ID",IF(AND(COUNTIF(DECISION_REGISTER!$A$6:$A$205,B96)=1,OR(EXACT(C96,"DIRECT"),EXACT(C96,"ADJACENT"),EXACT(C96,"SUBSTITUTE / SERVICE"),EXACT(C96,"INTERNAL BUILD"),EXACT(C96,"STATUS QUO")),D96&lt;&gt;"",E96&lt;&gt;"",F96&lt;&gt;"",G96&lt;&gt;""),"VALID","INVALID - CONTROL / DECISION")))</x:f>
      </x:c>
    </x:row>
    <x:row r="97">
      <x:c r="A97" s="18"/>
      <x:c r="B97" s="18"/>
      <x:c r="C97" s="18"/>
      <x:c r="D97" s="18"/>
      <x:c r="E97" s="18"/>
      <x:c r="F97" s="18"/>
      <x:c r="G97" s="18"/>
      <x:c r="H97" s="24" t="str">
        <x:f>IF(A97="","",IF(COUNTIF($A$6:$A$205,A97)&gt;1,"INVALID - DUPLICATE ALT ID",IF(AND(COUNTIF(DECISION_REGISTER!$A$6:$A$205,B97)=1,OR(EXACT(C97,"DIRECT"),EXACT(C97,"ADJACENT"),EXACT(C97,"SUBSTITUTE / SERVICE"),EXACT(C97,"INTERNAL BUILD"),EXACT(C97,"STATUS QUO")),D97&lt;&gt;"",E97&lt;&gt;"",F97&lt;&gt;"",G97&lt;&gt;""),"VALID","INVALID - CONTROL / DECISION")))</x:f>
      </x:c>
    </x:row>
    <x:row r="98">
      <x:c r="A98" s="18"/>
      <x:c r="B98" s="18"/>
      <x:c r="C98" s="18"/>
      <x:c r="D98" s="18"/>
      <x:c r="E98" s="18"/>
      <x:c r="F98" s="18"/>
      <x:c r="G98" s="18"/>
      <x:c r="H98" s="24" t="str">
        <x:f>IF(A98="","",IF(COUNTIF($A$6:$A$205,A98)&gt;1,"INVALID - DUPLICATE ALT ID",IF(AND(COUNTIF(DECISION_REGISTER!$A$6:$A$205,B98)=1,OR(EXACT(C98,"DIRECT"),EXACT(C98,"ADJACENT"),EXACT(C98,"SUBSTITUTE / SERVICE"),EXACT(C98,"INTERNAL BUILD"),EXACT(C98,"STATUS QUO")),D98&lt;&gt;"",E98&lt;&gt;"",F98&lt;&gt;"",G98&lt;&gt;""),"VALID","INVALID - CONTROL / DECISION")))</x:f>
      </x:c>
    </x:row>
    <x:row r="99">
      <x:c r="A99" s="18"/>
      <x:c r="B99" s="18"/>
      <x:c r="C99" s="18"/>
      <x:c r="D99" s="18"/>
      <x:c r="E99" s="18"/>
      <x:c r="F99" s="18"/>
      <x:c r="G99" s="18"/>
      <x:c r="H99" s="24" t="str">
        <x:f>IF(A99="","",IF(COUNTIF($A$6:$A$205,A99)&gt;1,"INVALID - DUPLICATE ALT ID",IF(AND(COUNTIF(DECISION_REGISTER!$A$6:$A$205,B99)=1,OR(EXACT(C99,"DIRECT"),EXACT(C99,"ADJACENT"),EXACT(C99,"SUBSTITUTE / SERVICE"),EXACT(C99,"INTERNAL BUILD"),EXACT(C99,"STATUS QUO")),D99&lt;&gt;"",E99&lt;&gt;"",F99&lt;&gt;"",G99&lt;&gt;""),"VALID","INVALID - CONTROL / DECISION")))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24" t="str">
        <x:f>IF(A100="","",IF(COUNTIF($A$6:$A$205,A100)&gt;1,"INVALID - DUPLICATE ALT ID",IF(AND(COUNTIF(DECISION_REGISTER!$A$6:$A$205,B100)=1,OR(EXACT(C100,"DIRECT"),EXACT(C100,"ADJACENT"),EXACT(C100,"SUBSTITUTE / SERVICE"),EXACT(C100,"INTERNAL BUILD"),EXACT(C100,"STATUS QUO")),D100&lt;&gt;"",E100&lt;&gt;"",F100&lt;&gt;"",G100&lt;&gt;""),"VALID","INVALID - CONTROL / DECISION")))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24" t="str">
        <x:f>IF(A101="","",IF(COUNTIF($A$6:$A$205,A101)&gt;1,"INVALID - DUPLICATE ALT ID",IF(AND(COUNTIF(DECISION_REGISTER!$A$6:$A$205,B101)=1,OR(EXACT(C101,"DIRECT"),EXACT(C101,"ADJACENT"),EXACT(C101,"SUBSTITUTE / SERVICE"),EXACT(C101,"INTERNAL BUILD"),EXACT(C101,"STATUS QUO")),D101&lt;&gt;"",E101&lt;&gt;"",F101&lt;&gt;"",G101&lt;&gt;""),"VALID","INVALID - CONTROL / DECISION")))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24" t="str">
        <x:f>IF(A102="","",IF(COUNTIF($A$6:$A$205,A102)&gt;1,"INVALID - DUPLICATE ALT ID",IF(AND(COUNTIF(DECISION_REGISTER!$A$6:$A$205,B102)=1,OR(EXACT(C102,"DIRECT"),EXACT(C102,"ADJACENT"),EXACT(C102,"SUBSTITUTE / SERVICE"),EXACT(C102,"INTERNAL BUILD"),EXACT(C102,"STATUS QUO")),D102&lt;&gt;"",E102&lt;&gt;"",F102&lt;&gt;"",G102&lt;&gt;""),"VALID","INVALID - CONTROL / DECISION")))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24" t="str">
        <x:f>IF(A103="","",IF(COUNTIF($A$6:$A$205,A103)&gt;1,"INVALID - DUPLICATE ALT ID",IF(AND(COUNTIF(DECISION_REGISTER!$A$6:$A$205,B103)=1,OR(EXACT(C103,"DIRECT"),EXACT(C103,"ADJACENT"),EXACT(C103,"SUBSTITUTE / SERVICE"),EXACT(C103,"INTERNAL BUILD"),EXACT(C103,"STATUS QUO")),D103&lt;&gt;"",E103&lt;&gt;"",F103&lt;&gt;"",G103&lt;&gt;""),"VALID","INVALID - CONTROL / DECISION")))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24" t="str">
        <x:f>IF(A104="","",IF(COUNTIF($A$6:$A$205,A104)&gt;1,"INVALID - DUPLICATE ALT ID",IF(AND(COUNTIF(DECISION_REGISTER!$A$6:$A$205,B104)=1,OR(EXACT(C104,"DIRECT"),EXACT(C104,"ADJACENT"),EXACT(C104,"SUBSTITUTE / SERVICE"),EXACT(C104,"INTERNAL BUILD"),EXACT(C104,"STATUS QUO")),D104&lt;&gt;"",E104&lt;&gt;"",F104&lt;&gt;"",G104&lt;&gt;""),"VALID","INVALID - CONTROL / DECISION")))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24" t="str">
        <x:f>IF(A105="","",IF(COUNTIF($A$6:$A$205,A105)&gt;1,"INVALID - DUPLICATE ALT ID",IF(AND(COUNTIF(DECISION_REGISTER!$A$6:$A$205,B105)=1,OR(EXACT(C105,"DIRECT"),EXACT(C105,"ADJACENT"),EXACT(C105,"SUBSTITUTE / SERVICE"),EXACT(C105,"INTERNAL BUILD"),EXACT(C105,"STATUS QUO")),D105&lt;&gt;"",E105&lt;&gt;"",F105&lt;&gt;"",G105&lt;&gt;""),"VALID","INVALID - CONTROL / DECISION")))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24" t="str">
        <x:f>IF(A106="","",IF(COUNTIF($A$6:$A$205,A106)&gt;1,"INVALID - DUPLICATE ALT ID",IF(AND(COUNTIF(DECISION_REGISTER!$A$6:$A$205,B106)=1,OR(EXACT(C106,"DIRECT"),EXACT(C106,"ADJACENT"),EXACT(C106,"SUBSTITUTE / SERVICE"),EXACT(C106,"INTERNAL BUILD"),EXACT(C106,"STATUS QUO")),D106&lt;&gt;"",E106&lt;&gt;"",F106&lt;&gt;"",G106&lt;&gt;""),"VALID","INVALID - CONTROL / DECISION")))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24" t="str">
        <x:f>IF(A107="","",IF(COUNTIF($A$6:$A$205,A107)&gt;1,"INVALID - DUPLICATE ALT ID",IF(AND(COUNTIF(DECISION_REGISTER!$A$6:$A$205,B107)=1,OR(EXACT(C107,"DIRECT"),EXACT(C107,"ADJACENT"),EXACT(C107,"SUBSTITUTE / SERVICE"),EXACT(C107,"INTERNAL BUILD"),EXACT(C107,"STATUS QUO")),D107&lt;&gt;"",E107&lt;&gt;"",F107&lt;&gt;"",G107&lt;&gt;""),"VALID","INVALID - CONTROL / DECISION")))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24" t="str">
        <x:f>IF(A108="","",IF(COUNTIF($A$6:$A$205,A108)&gt;1,"INVALID - DUPLICATE ALT ID",IF(AND(COUNTIF(DECISION_REGISTER!$A$6:$A$205,B108)=1,OR(EXACT(C108,"DIRECT"),EXACT(C108,"ADJACENT"),EXACT(C108,"SUBSTITUTE / SERVICE"),EXACT(C108,"INTERNAL BUILD"),EXACT(C108,"STATUS QUO")),D108&lt;&gt;"",E108&lt;&gt;"",F108&lt;&gt;"",G108&lt;&gt;""),"VALID","INVALID - CONTROL / DECISION")))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24" t="str">
        <x:f>IF(A109="","",IF(COUNTIF($A$6:$A$205,A109)&gt;1,"INVALID - DUPLICATE ALT ID",IF(AND(COUNTIF(DECISION_REGISTER!$A$6:$A$205,B109)=1,OR(EXACT(C109,"DIRECT"),EXACT(C109,"ADJACENT"),EXACT(C109,"SUBSTITUTE / SERVICE"),EXACT(C109,"INTERNAL BUILD"),EXACT(C109,"STATUS QUO")),D109&lt;&gt;"",E109&lt;&gt;"",F109&lt;&gt;"",G109&lt;&gt;""),"VALID","INVALID - CONTROL / DECISION")))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24" t="str">
        <x:f>IF(A110="","",IF(COUNTIF($A$6:$A$205,A110)&gt;1,"INVALID - DUPLICATE ALT ID",IF(AND(COUNTIF(DECISION_REGISTER!$A$6:$A$205,B110)=1,OR(EXACT(C110,"DIRECT"),EXACT(C110,"ADJACENT"),EXACT(C110,"SUBSTITUTE / SERVICE"),EXACT(C110,"INTERNAL BUILD"),EXACT(C110,"STATUS QUO")),D110&lt;&gt;"",E110&lt;&gt;"",F110&lt;&gt;"",G110&lt;&gt;""),"VALID","INVALID - CONTROL / DECISION")))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24" t="str">
        <x:f>IF(A111="","",IF(COUNTIF($A$6:$A$205,A111)&gt;1,"INVALID - DUPLICATE ALT ID",IF(AND(COUNTIF(DECISION_REGISTER!$A$6:$A$205,B111)=1,OR(EXACT(C111,"DIRECT"),EXACT(C111,"ADJACENT"),EXACT(C111,"SUBSTITUTE / SERVICE"),EXACT(C111,"INTERNAL BUILD"),EXACT(C111,"STATUS QUO")),D111&lt;&gt;"",E111&lt;&gt;"",F111&lt;&gt;"",G111&lt;&gt;""),"VALID","INVALID - CONTROL / DECISION")))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24" t="str">
        <x:f>IF(A112="","",IF(COUNTIF($A$6:$A$205,A112)&gt;1,"INVALID - DUPLICATE ALT ID",IF(AND(COUNTIF(DECISION_REGISTER!$A$6:$A$205,B112)=1,OR(EXACT(C112,"DIRECT"),EXACT(C112,"ADJACENT"),EXACT(C112,"SUBSTITUTE / SERVICE"),EXACT(C112,"INTERNAL BUILD"),EXACT(C112,"STATUS QUO")),D112&lt;&gt;"",E112&lt;&gt;"",F112&lt;&gt;"",G112&lt;&gt;""),"VALID","INVALID - CONTROL / DECISION")))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24" t="str">
        <x:f>IF(A113="","",IF(COUNTIF($A$6:$A$205,A113)&gt;1,"INVALID - DUPLICATE ALT ID",IF(AND(COUNTIF(DECISION_REGISTER!$A$6:$A$205,B113)=1,OR(EXACT(C113,"DIRECT"),EXACT(C113,"ADJACENT"),EXACT(C113,"SUBSTITUTE / SERVICE"),EXACT(C113,"INTERNAL BUILD"),EXACT(C113,"STATUS QUO")),D113&lt;&gt;"",E113&lt;&gt;"",F113&lt;&gt;"",G113&lt;&gt;""),"VALID","INVALID - CONTROL / DECISION")))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24" t="str">
        <x:f>IF(A114="","",IF(COUNTIF($A$6:$A$205,A114)&gt;1,"INVALID - DUPLICATE ALT ID",IF(AND(COUNTIF(DECISION_REGISTER!$A$6:$A$205,B114)=1,OR(EXACT(C114,"DIRECT"),EXACT(C114,"ADJACENT"),EXACT(C114,"SUBSTITUTE / SERVICE"),EXACT(C114,"INTERNAL BUILD"),EXACT(C114,"STATUS QUO")),D114&lt;&gt;"",E114&lt;&gt;"",F114&lt;&gt;"",G114&lt;&gt;""),"VALID","INVALID - CONTROL / DECISION")))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24" t="str">
        <x:f>IF(A115="","",IF(COUNTIF($A$6:$A$205,A115)&gt;1,"INVALID - DUPLICATE ALT ID",IF(AND(COUNTIF(DECISION_REGISTER!$A$6:$A$205,B115)=1,OR(EXACT(C115,"DIRECT"),EXACT(C115,"ADJACENT"),EXACT(C115,"SUBSTITUTE / SERVICE"),EXACT(C115,"INTERNAL BUILD"),EXACT(C115,"STATUS QUO")),D115&lt;&gt;"",E115&lt;&gt;"",F115&lt;&gt;"",G115&lt;&gt;""),"VALID","INVALID - CONTROL / DECISION")))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24" t="str">
        <x:f>IF(A116="","",IF(COUNTIF($A$6:$A$205,A116)&gt;1,"INVALID - DUPLICATE ALT ID",IF(AND(COUNTIF(DECISION_REGISTER!$A$6:$A$205,B116)=1,OR(EXACT(C116,"DIRECT"),EXACT(C116,"ADJACENT"),EXACT(C116,"SUBSTITUTE / SERVICE"),EXACT(C116,"INTERNAL BUILD"),EXACT(C116,"STATUS QUO")),D116&lt;&gt;"",E116&lt;&gt;"",F116&lt;&gt;"",G116&lt;&gt;""),"VALID","INVALID - CONTROL / DECISION")))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24" t="str">
        <x:f>IF(A117="","",IF(COUNTIF($A$6:$A$205,A117)&gt;1,"INVALID - DUPLICATE ALT ID",IF(AND(COUNTIF(DECISION_REGISTER!$A$6:$A$205,B117)=1,OR(EXACT(C117,"DIRECT"),EXACT(C117,"ADJACENT"),EXACT(C117,"SUBSTITUTE / SERVICE"),EXACT(C117,"INTERNAL BUILD"),EXACT(C117,"STATUS QUO")),D117&lt;&gt;"",E117&lt;&gt;"",F117&lt;&gt;"",G117&lt;&gt;""),"VALID","INVALID - CONTROL / DECISION")))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24" t="str">
        <x:f>IF(A118="","",IF(COUNTIF($A$6:$A$205,A118)&gt;1,"INVALID - DUPLICATE ALT ID",IF(AND(COUNTIF(DECISION_REGISTER!$A$6:$A$205,B118)=1,OR(EXACT(C118,"DIRECT"),EXACT(C118,"ADJACENT"),EXACT(C118,"SUBSTITUTE / SERVICE"),EXACT(C118,"INTERNAL BUILD"),EXACT(C118,"STATUS QUO")),D118&lt;&gt;"",E118&lt;&gt;"",F118&lt;&gt;"",G118&lt;&gt;""),"VALID","INVALID - CONTROL / DECISION")))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24" t="str">
        <x:f>IF(A119="","",IF(COUNTIF($A$6:$A$205,A119)&gt;1,"INVALID - DUPLICATE ALT ID",IF(AND(COUNTIF(DECISION_REGISTER!$A$6:$A$205,B119)=1,OR(EXACT(C119,"DIRECT"),EXACT(C119,"ADJACENT"),EXACT(C119,"SUBSTITUTE / SERVICE"),EXACT(C119,"INTERNAL BUILD"),EXACT(C119,"STATUS QUO")),D119&lt;&gt;"",E119&lt;&gt;"",F119&lt;&gt;"",G119&lt;&gt;""),"VALID","INVALID - CONTROL / DECISION")))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24" t="str">
        <x:f>IF(A120="","",IF(COUNTIF($A$6:$A$205,A120)&gt;1,"INVALID - DUPLICATE ALT ID",IF(AND(COUNTIF(DECISION_REGISTER!$A$6:$A$205,B120)=1,OR(EXACT(C120,"DIRECT"),EXACT(C120,"ADJACENT"),EXACT(C120,"SUBSTITUTE / SERVICE"),EXACT(C120,"INTERNAL BUILD"),EXACT(C120,"STATUS QUO")),D120&lt;&gt;"",E120&lt;&gt;"",F120&lt;&gt;"",G120&lt;&gt;""),"VALID","INVALID - CONTROL / DECISION")))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24" t="str">
        <x:f>IF(A121="","",IF(COUNTIF($A$6:$A$205,A121)&gt;1,"INVALID - DUPLICATE ALT ID",IF(AND(COUNTIF(DECISION_REGISTER!$A$6:$A$205,B121)=1,OR(EXACT(C121,"DIRECT"),EXACT(C121,"ADJACENT"),EXACT(C121,"SUBSTITUTE / SERVICE"),EXACT(C121,"INTERNAL BUILD"),EXACT(C121,"STATUS QUO")),D121&lt;&gt;"",E121&lt;&gt;"",F121&lt;&gt;"",G121&lt;&gt;""),"VALID","INVALID - CONTROL / DECISION")))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24" t="str">
        <x:f>IF(A122="","",IF(COUNTIF($A$6:$A$205,A122)&gt;1,"INVALID - DUPLICATE ALT ID",IF(AND(COUNTIF(DECISION_REGISTER!$A$6:$A$205,B122)=1,OR(EXACT(C122,"DIRECT"),EXACT(C122,"ADJACENT"),EXACT(C122,"SUBSTITUTE / SERVICE"),EXACT(C122,"INTERNAL BUILD"),EXACT(C122,"STATUS QUO")),D122&lt;&gt;"",E122&lt;&gt;"",F122&lt;&gt;"",G122&lt;&gt;""),"VALID","INVALID - CONTROL / DECISION")))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24" t="str">
        <x:f>IF(A123="","",IF(COUNTIF($A$6:$A$205,A123)&gt;1,"INVALID - DUPLICATE ALT ID",IF(AND(COUNTIF(DECISION_REGISTER!$A$6:$A$205,B123)=1,OR(EXACT(C123,"DIRECT"),EXACT(C123,"ADJACENT"),EXACT(C123,"SUBSTITUTE / SERVICE"),EXACT(C123,"INTERNAL BUILD"),EXACT(C123,"STATUS QUO")),D123&lt;&gt;"",E123&lt;&gt;"",F123&lt;&gt;"",G123&lt;&gt;""),"VALID","INVALID - CONTROL / DECISION")))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24" t="str">
        <x:f>IF(A124="","",IF(COUNTIF($A$6:$A$205,A124)&gt;1,"INVALID - DUPLICATE ALT ID",IF(AND(COUNTIF(DECISION_REGISTER!$A$6:$A$205,B124)=1,OR(EXACT(C124,"DIRECT"),EXACT(C124,"ADJACENT"),EXACT(C124,"SUBSTITUTE / SERVICE"),EXACT(C124,"INTERNAL BUILD"),EXACT(C124,"STATUS QUO")),D124&lt;&gt;"",E124&lt;&gt;"",F124&lt;&gt;"",G124&lt;&gt;""),"VALID","INVALID - CONTROL / DECISION")))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24" t="str">
        <x:f>IF(A125="","",IF(COUNTIF($A$6:$A$205,A125)&gt;1,"INVALID - DUPLICATE ALT ID",IF(AND(COUNTIF(DECISION_REGISTER!$A$6:$A$205,B125)=1,OR(EXACT(C125,"DIRECT"),EXACT(C125,"ADJACENT"),EXACT(C125,"SUBSTITUTE / SERVICE"),EXACT(C125,"INTERNAL BUILD"),EXACT(C125,"STATUS QUO")),D125&lt;&gt;"",E125&lt;&gt;"",F125&lt;&gt;"",G125&lt;&gt;""),"VALID","INVALID - CONTROL / DECISION")))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24" t="str">
        <x:f>IF(A126="","",IF(COUNTIF($A$6:$A$205,A126)&gt;1,"INVALID - DUPLICATE ALT ID",IF(AND(COUNTIF(DECISION_REGISTER!$A$6:$A$205,B126)=1,OR(EXACT(C126,"DIRECT"),EXACT(C126,"ADJACENT"),EXACT(C126,"SUBSTITUTE / SERVICE"),EXACT(C126,"INTERNAL BUILD"),EXACT(C126,"STATUS QUO")),D126&lt;&gt;"",E126&lt;&gt;"",F126&lt;&gt;"",G126&lt;&gt;""),"VALID","INVALID - CONTROL / DECISION")))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24" t="str">
        <x:f>IF(A127="","",IF(COUNTIF($A$6:$A$205,A127)&gt;1,"INVALID - DUPLICATE ALT ID",IF(AND(COUNTIF(DECISION_REGISTER!$A$6:$A$205,B127)=1,OR(EXACT(C127,"DIRECT"),EXACT(C127,"ADJACENT"),EXACT(C127,"SUBSTITUTE / SERVICE"),EXACT(C127,"INTERNAL BUILD"),EXACT(C127,"STATUS QUO")),D127&lt;&gt;"",E127&lt;&gt;"",F127&lt;&gt;"",G127&lt;&gt;""),"VALID","INVALID - CONTROL / DECISION")))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24" t="str">
        <x:f>IF(A128="","",IF(COUNTIF($A$6:$A$205,A128)&gt;1,"INVALID - DUPLICATE ALT ID",IF(AND(COUNTIF(DECISION_REGISTER!$A$6:$A$205,B128)=1,OR(EXACT(C128,"DIRECT"),EXACT(C128,"ADJACENT"),EXACT(C128,"SUBSTITUTE / SERVICE"),EXACT(C128,"INTERNAL BUILD"),EXACT(C128,"STATUS QUO")),D128&lt;&gt;"",E128&lt;&gt;"",F128&lt;&gt;"",G128&lt;&gt;""),"VALID","INVALID - CONTROL / DECISION")))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24" t="str">
        <x:f>IF(A129="","",IF(COUNTIF($A$6:$A$205,A129)&gt;1,"INVALID - DUPLICATE ALT ID",IF(AND(COUNTIF(DECISION_REGISTER!$A$6:$A$205,B129)=1,OR(EXACT(C129,"DIRECT"),EXACT(C129,"ADJACENT"),EXACT(C129,"SUBSTITUTE / SERVICE"),EXACT(C129,"INTERNAL BUILD"),EXACT(C129,"STATUS QUO")),D129&lt;&gt;"",E129&lt;&gt;"",F129&lt;&gt;"",G129&lt;&gt;""),"VALID","INVALID - CONTROL / DECISION")))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24" t="str">
        <x:f>IF(A130="","",IF(COUNTIF($A$6:$A$205,A130)&gt;1,"INVALID - DUPLICATE ALT ID",IF(AND(COUNTIF(DECISION_REGISTER!$A$6:$A$205,B130)=1,OR(EXACT(C130,"DIRECT"),EXACT(C130,"ADJACENT"),EXACT(C130,"SUBSTITUTE / SERVICE"),EXACT(C130,"INTERNAL BUILD"),EXACT(C130,"STATUS QUO")),D130&lt;&gt;"",E130&lt;&gt;"",F130&lt;&gt;"",G130&lt;&gt;""),"VALID","INVALID - CONTROL / DECISION")))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24" t="str">
        <x:f>IF(A131="","",IF(COUNTIF($A$6:$A$205,A131)&gt;1,"INVALID - DUPLICATE ALT ID",IF(AND(COUNTIF(DECISION_REGISTER!$A$6:$A$205,B131)=1,OR(EXACT(C131,"DIRECT"),EXACT(C131,"ADJACENT"),EXACT(C131,"SUBSTITUTE / SERVICE"),EXACT(C131,"INTERNAL BUILD"),EXACT(C131,"STATUS QUO")),D131&lt;&gt;"",E131&lt;&gt;"",F131&lt;&gt;"",G131&lt;&gt;""),"VALID","INVALID - CONTROL / DECISION")))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24" t="str">
        <x:f>IF(A132="","",IF(COUNTIF($A$6:$A$205,A132)&gt;1,"INVALID - DUPLICATE ALT ID",IF(AND(COUNTIF(DECISION_REGISTER!$A$6:$A$205,B132)=1,OR(EXACT(C132,"DIRECT"),EXACT(C132,"ADJACENT"),EXACT(C132,"SUBSTITUTE / SERVICE"),EXACT(C132,"INTERNAL BUILD"),EXACT(C132,"STATUS QUO")),D132&lt;&gt;"",E132&lt;&gt;"",F132&lt;&gt;"",G132&lt;&gt;""),"VALID","INVALID - CONTROL / DECISION")))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24" t="str">
        <x:f>IF(A133="","",IF(COUNTIF($A$6:$A$205,A133)&gt;1,"INVALID - DUPLICATE ALT ID",IF(AND(COUNTIF(DECISION_REGISTER!$A$6:$A$205,B133)=1,OR(EXACT(C133,"DIRECT"),EXACT(C133,"ADJACENT"),EXACT(C133,"SUBSTITUTE / SERVICE"),EXACT(C133,"INTERNAL BUILD"),EXACT(C133,"STATUS QUO")),D133&lt;&gt;"",E133&lt;&gt;"",F133&lt;&gt;"",G133&lt;&gt;""),"VALID","INVALID - CONTROL / DECISION")))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24" t="str">
        <x:f>IF(A134="","",IF(COUNTIF($A$6:$A$205,A134)&gt;1,"INVALID - DUPLICATE ALT ID",IF(AND(COUNTIF(DECISION_REGISTER!$A$6:$A$205,B134)=1,OR(EXACT(C134,"DIRECT"),EXACT(C134,"ADJACENT"),EXACT(C134,"SUBSTITUTE / SERVICE"),EXACT(C134,"INTERNAL BUILD"),EXACT(C134,"STATUS QUO")),D134&lt;&gt;"",E134&lt;&gt;"",F134&lt;&gt;"",G134&lt;&gt;""),"VALID","INVALID - CONTROL / DECISION")))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24" t="str">
        <x:f>IF(A135="","",IF(COUNTIF($A$6:$A$205,A135)&gt;1,"INVALID - DUPLICATE ALT ID",IF(AND(COUNTIF(DECISION_REGISTER!$A$6:$A$205,B135)=1,OR(EXACT(C135,"DIRECT"),EXACT(C135,"ADJACENT"),EXACT(C135,"SUBSTITUTE / SERVICE"),EXACT(C135,"INTERNAL BUILD"),EXACT(C135,"STATUS QUO")),D135&lt;&gt;"",E135&lt;&gt;"",F135&lt;&gt;"",G135&lt;&gt;""),"VALID","INVALID - CONTROL / DECISION")))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24" t="str">
        <x:f>IF(A136="","",IF(COUNTIF($A$6:$A$205,A136)&gt;1,"INVALID - DUPLICATE ALT ID",IF(AND(COUNTIF(DECISION_REGISTER!$A$6:$A$205,B136)=1,OR(EXACT(C136,"DIRECT"),EXACT(C136,"ADJACENT"),EXACT(C136,"SUBSTITUTE / SERVICE"),EXACT(C136,"INTERNAL BUILD"),EXACT(C136,"STATUS QUO")),D136&lt;&gt;"",E136&lt;&gt;"",F136&lt;&gt;"",G136&lt;&gt;""),"VALID","INVALID - CONTROL / DECISION")))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24" t="str">
        <x:f>IF(A137="","",IF(COUNTIF($A$6:$A$205,A137)&gt;1,"INVALID - DUPLICATE ALT ID",IF(AND(COUNTIF(DECISION_REGISTER!$A$6:$A$205,B137)=1,OR(EXACT(C137,"DIRECT"),EXACT(C137,"ADJACENT"),EXACT(C137,"SUBSTITUTE / SERVICE"),EXACT(C137,"INTERNAL BUILD"),EXACT(C137,"STATUS QUO")),D137&lt;&gt;"",E137&lt;&gt;"",F137&lt;&gt;"",G137&lt;&gt;""),"VALID","INVALID - CONTROL / DECISION")))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24" t="str">
        <x:f>IF(A138="","",IF(COUNTIF($A$6:$A$205,A138)&gt;1,"INVALID - DUPLICATE ALT ID",IF(AND(COUNTIF(DECISION_REGISTER!$A$6:$A$205,B138)=1,OR(EXACT(C138,"DIRECT"),EXACT(C138,"ADJACENT"),EXACT(C138,"SUBSTITUTE / SERVICE"),EXACT(C138,"INTERNAL BUILD"),EXACT(C138,"STATUS QUO")),D138&lt;&gt;"",E138&lt;&gt;"",F138&lt;&gt;"",G138&lt;&gt;""),"VALID","INVALID - CONTROL / DECISION")))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24" t="str">
        <x:f>IF(A139="","",IF(COUNTIF($A$6:$A$205,A139)&gt;1,"INVALID - DUPLICATE ALT ID",IF(AND(COUNTIF(DECISION_REGISTER!$A$6:$A$205,B139)=1,OR(EXACT(C139,"DIRECT"),EXACT(C139,"ADJACENT"),EXACT(C139,"SUBSTITUTE / SERVICE"),EXACT(C139,"INTERNAL BUILD"),EXACT(C139,"STATUS QUO")),D139&lt;&gt;"",E139&lt;&gt;"",F139&lt;&gt;"",G139&lt;&gt;""),"VALID","INVALID - CONTROL / DECISION")))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24" t="str">
        <x:f>IF(A140="","",IF(COUNTIF($A$6:$A$205,A140)&gt;1,"INVALID - DUPLICATE ALT ID",IF(AND(COUNTIF(DECISION_REGISTER!$A$6:$A$205,B140)=1,OR(EXACT(C140,"DIRECT"),EXACT(C140,"ADJACENT"),EXACT(C140,"SUBSTITUTE / SERVICE"),EXACT(C140,"INTERNAL BUILD"),EXACT(C140,"STATUS QUO")),D140&lt;&gt;"",E140&lt;&gt;"",F140&lt;&gt;"",G140&lt;&gt;""),"VALID","INVALID - CONTROL / DECISION")))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24" t="str">
        <x:f>IF(A141="","",IF(COUNTIF($A$6:$A$205,A141)&gt;1,"INVALID - DUPLICATE ALT ID",IF(AND(COUNTIF(DECISION_REGISTER!$A$6:$A$205,B141)=1,OR(EXACT(C141,"DIRECT"),EXACT(C141,"ADJACENT"),EXACT(C141,"SUBSTITUTE / SERVICE"),EXACT(C141,"INTERNAL BUILD"),EXACT(C141,"STATUS QUO")),D141&lt;&gt;"",E141&lt;&gt;"",F141&lt;&gt;"",G141&lt;&gt;""),"VALID","INVALID - CONTROL / DECISION")))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24" t="str">
        <x:f>IF(A142="","",IF(COUNTIF($A$6:$A$205,A142)&gt;1,"INVALID - DUPLICATE ALT ID",IF(AND(COUNTIF(DECISION_REGISTER!$A$6:$A$205,B142)=1,OR(EXACT(C142,"DIRECT"),EXACT(C142,"ADJACENT"),EXACT(C142,"SUBSTITUTE / SERVICE"),EXACT(C142,"INTERNAL BUILD"),EXACT(C142,"STATUS QUO")),D142&lt;&gt;"",E142&lt;&gt;"",F142&lt;&gt;"",G142&lt;&gt;""),"VALID","INVALID - CONTROL / DECISION")))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24" t="str">
        <x:f>IF(A143="","",IF(COUNTIF($A$6:$A$205,A143)&gt;1,"INVALID - DUPLICATE ALT ID",IF(AND(COUNTIF(DECISION_REGISTER!$A$6:$A$205,B143)=1,OR(EXACT(C143,"DIRECT"),EXACT(C143,"ADJACENT"),EXACT(C143,"SUBSTITUTE / SERVICE"),EXACT(C143,"INTERNAL BUILD"),EXACT(C143,"STATUS QUO")),D143&lt;&gt;"",E143&lt;&gt;"",F143&lt;&gt;"",G143&lt;&gt;""),"VALID","INVALID - CONTROL / DECISION")))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24" t="str">
        <x:f>IF(A144="","",IF(COUNTIF($A$6:$A$205,A144)&gt;1,"INVALID - DUPLICATE ALT ID",IF(AND(COUNTIF(DECISION_REGISTER!$A$6:$A$205,B144)=1,OR(EXACT(C144,"DIRECT"),EXACT(C144,"ADJACENT"),EXACT(C144,"SUBSTITUTE / SERVICE"),EXACT(C144,"INTERNAL BUILD"),EXACT(C144,"STATUS QUO")),D144&lt;&gt;"",E144&lt;&gt;"",F144&lt;&gt;"",G144&lt;&gt;""),"VALID","INVALID - CONTROL / DECISION")))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24" t="str">
        <x:f>IF(A145="","",IF(COUNTIF($A$6:$A$205,A145)&gt;1,"INVALID - DUPLICATE ALT ID",IF(AND(COUNTIF(DECISION_REGISTER!$A$6:$A$205,B145)=1,OR(EXACT(C145,"DIRECT"),EXACT(C145,"ADJACENT"),EXACT(C145,"SUBSTITUTE / SERVICE"),EXACT(C145,"INTERNAL BUILD"),EXACT(C145,"STATUS QUO")),D145&lt;&gt;"",E145&lt;&gt;"",F145&lt;&gt;"",G145&lt;&gt;""),"VALID","INVALID - CONTROL / DECISION")))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24" t="str">
        <x:f>IF(A146="","",IF(COUNTIF($A$6:$A$205,A146)&gt;1,"INVALID - DUPLICATE ALT ID",IF(AND(COUNTIF(DECISION_REGISTER!$A$6:$A$205,B146)=1,OR(EXACT(C146,"DIRECT"),EXACT(C146,"ADJACENT"),EXACT(C146,"SUBSTITUTE / SERVICE"),EXACT(C146,"INTERNAL BUILD"),EXACT(C146,"STATUS QUO")),D146&lt;&gt;"",E146&lt;&gt;"",F146&lt;&gt;"",G146&lt;&gt;""),"VALID","INVALID - CONTROL / DECISION")))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24" t="str">
        <x:f>IF(A147="","",IF(COUNTIF($A$6:$A$205,A147)&gt;1,"INVALID - DUPLICATE ALT ID",IF(AND(COUNTIF(DECISION_REGISTER!$A$6:$A$205,B147)=1,OR(EXACT(C147,"DIRECT"),EXACT(C147,"ADJACENT"),EXACT(C147,"SUBSTITUTE / SERVICE"),EXACT(C147,"INTERNAL BUILD"),EXACT(C147,"STATUS QUO")),D147&lt;&gt;"",E147&lt;&gt;"",F147&lt;&gt;"",G147&lt;&gt;""),"VALID","INVALID - CONTROL / DECISION")))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24" t="str">
        <x:f>IF(A148="","",IF(COUNTIF($A$6:$A$205,A148)&gt;1,"INVALID - DUPLICATE ALT ID",IF(AND(COUNTIF(DECISION_REGISTER!$A$6:$A$205,B148)=1,OR(EXACT(C148,"DIRECT"),EXACT(C148,"ADJACENT"),EXACT(C148,"SUBSTITUTE / SERVICE"),EXACT(C148,"INTERNAL BUILD"),EXACT(C148,"STATUS QUO")),D148&lt;&gt;"",E148&lt;&gt;"",F148&lt;&gt;"",G148&lt;&gt;""),"VALID","INVALID - CONTROL / DECISION")))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24" t="str">
        <x:f>IF(A149="","",IF(COUNTIF($A$6:$A$205,A149)&gt;1,"INVALID - DUPLICATE ALT ID",IF(AND(COUNTIF(DECISION_REGISTER!$A$6:$A$205,B149)=1,OR(EXACT(C149,"DIRECT"),EXACT(C149,"ADJACENT"),EXACT(C149,"SUBSTITUTE / SERVICE"),EXACT(C149,"INTERNAL BUILD"),EXACT(C149,"STATUS QUO")),D149&lt;&gt;"",E149&lt;&gt;"",F149&lt;&gt;"",G149&lt;&gt;""),"VALID","INVALID - CONTROL / DECISION")))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24" t="str">
        <x:f>IF(A150="","",IF(COUNTIF($A$6:$A$205,A150)&gt;1,"INVALID - DUPLICATE ALT ID",IF(AND(COUNTIF(DECISION_REGISTER!$A$6:$A$205,B150)=1,OR(EXACT(C150,"DIRECT"),EXACT(C150,"ADJACENT"),EXACT(C150,"SUBSTITUTE / SERVICE"),EXACT(C150,"INTERNAL BUILD"),EXACT(C150,"STATUS QUO")),D150&lt;&gt;"",E150&lt;&gt;"",F150&lt;&gt;"",G150&lt;&gt;""),"VALID","INVALID - CONTROL / DECISION")))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24" t="str">
        <x:f>IF(A151="","",IF(COUNTIF($A$6:$A$205,A151)&gt;1,"INVALID - DUPLICATE ALT ID",IF(AND(COUNTIF(DECISION_REGISTER!$A$6:$A$205,B151)=1,OR(EXACT(C151,"DIRECT"),EXACT(C151,"ADJACENT"),EXACT(C151,"SUBSTITUTE / SERVICE"),EXACT(C151,"INTERNAL BUILD"),EXACT(C151,"STATUS QUO")),D151&lt;&gt;"",E151&lt;&gt;"",F151&lt;&gt;"",G151&lt;&gt;""),"VALID","INVALID - CONTROL / DECISION")))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24" t="str">
        <x:f>IF(A152="","",IF(COUNTIF($A$6:$A$205,A152)&gt;1,"INVALID - DUPLICATE ALT ID",IF(AND(COUNTIF(DECISION_REGISTER!$A$6:$A$205,B152)=1,OR(EXACT(C152,"DIRECT"),EXACT(C152,"ADJACENT"),EXACT(C152,"SUBSTITUTE / SERVICE"),EXACT(C152,"INTERNAL BUILD"),EXACT(C152,"STATUS QUO")),D152&lt;&gt;"",E152&lt;&gt;"",F152&lt;&gt;"",G152&lt;&gt;""),"VALID","INVALID - CONTROL / DECISION")))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24" t="str">
        <x:f>IF(A153="","",IF(COUNTIF($A$6:$A$205,A153)&gt;1,"INVALID - DUPLICATE ALT ID",IF(AND(COUNTIF(DECISION_REGISTER!$A$6:$A$205,B153)=1,OR(EXACT(C153,"DIRECT"),EXACT(C153,"ADJACENT"),EXACT(C153,"SUBSTITUTE / SERVICE"),EXACT(C153,"INTERNAL BUILD"),EXACT(C153,"STATUS QUO")),D153&lt;&gt;"",E153&lt;&gt;"",F153&lt;&gt;"",G153&lt;&gt;""),"VALID","INVALID - CONTROL / DECISION")))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24" t="str">
        <x:f>IF(A154="","",IF(COUNTIF($A$6:$A$205,A154)&gt;1,"INVALID - DUPLICATE ALT ID",IF(AND(COUNTIF(DECISION_REGISTER!$A$6:$A$205,B154)=1,OR(EXACT(C154,"DIRECT"),EXACT(C154,"ADJACENT"),EXACT(C154,"SUBSTITUTE / SERVICE"),EXACT(C154,"INTERNAL BUILD"),EXACT(C154,"STATUS QUO")),D154&lt;&gt;"",E154&lt;&gt;"",F154&lt;&gt;"",G154&lt;&gt;""),"VALID","INVALID - CONTROL / DECISION")))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24" t="str">
        <x:f>IF(A155="","",IF(COUNTIF($A$6:$A$205,A155)&gt;1,"INVALID - DUPLICATE ALT ID",IF(AND(COUNTIF(DECISION_REGISTER!$A$6:$A$205,B155)=1,OR(EXACT(C155,"DIRECT"),EXACT(C155,"ADJACENT"),EXACT(C155,"SUBSTITUTE / SERVICE"),EXACT(C155,"INTERNAL BUILD"),EXACT(C155,"STATUS QUO")),D155&lt;&gt;"",E155&lt;&gt;"",F155&lt;&gt;"",G155&lt;&gt;""),"VALID","INVALID - CONTROL / DECISION")))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24" t="str">
        <x:f>IF(A156="","",IF(COUNTIF($A$6:$A$205,A156)&gt;1,"INVALID - DUPLICATE ALT ID",IF(AND(COUNTIF(DECISION_REGISTER!$A$6:$A$205,B156)=1,OR(EXACT(C156,"DIRECT"),EXACT(C156,"ADJACENT"),EXACT(C156,"SUBSTITUTE / SERVICE"),EXACT(C156,"INTERNAL BUILD"),EXACT(C156,"STATUS QUO")),D156&lt;&gt;"",E156&lt;&gt;"",F156&lt;&gt;"",G156&lt;&gt;""),"VALID","INVALID - CONTROL / DECISION")))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24" t="str">
        <x:f>IF(A157="","",IF(COUNTIF($A$6:$A$205,A157)&gt;1,"INVALID - DUPLICATE ALT ID",IF(AND(COUNTIF(DECISION_REGISTER!$A$6:$A$205,B157)=1,OR(EXACT(C157,"DIRECT"),EXACT(C157,"ADJACENT"),EXACT(C157,"SUBSTITUTE / SERVICE"),EXACT(C157,"INTERNAL BUILD"),EXACT(C157,"STATUS QUO")),D157&lt;&gt;"",E157&lt;&gt;"",F157&lt;&gt;"",G157&lt;&gt;""),"VALID","INVALID - CONTROL / DECISION")))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24" t="str">
        <x:f>IF(A158="","",IF(COUNTIF($A$6:$A$205,A158)&gt;1,"INVALID - DUPLICATE ALT ID",IF(AND(COUNTIF(DECISION_REGISTER!$A$6:$A$205,B158)=1,OR(EXACT(C158,"DIRECT"),EXACT(C158,"ADJACENT"),EXACT(C158,"SUBSTITUTE / SERVICE"),EXACT(C158,"INTERNAL BUILD"),EXACT(C158,"STATUS QUO")),D158&lt;&gt;"",E158&lt;&gt;"",F158&lt;&gt;"",G158&lt;&gt;""),"VALID","INVALID - CONTROL / DECISION")))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24" t="str">
        <x:f>IF(A159="","",IF(COUNTIF($A$6:$A$205,A159)&gt;1,"INVALID - DUPLICATE ALT ID",IF(AND(COUNTIF(DECISION_REGISTER!$A$6:$A$205,B159)=1,OR(EXACT(C159,"DIRECT"),EXACT(C159,"ADJACENT"),EXACT(C159,"SUBSTITUTE / SERVICE"),EXACT(C159,"INTERNAL BUILD"),EXACT(C159,"STATUS QUO")),D159&lt;&gt;"",E159&lt;&gt;"",F159&lt;&gt;"",G159&lt;&gt;""),"VALID","INVALID - CONTROL / DECISION")))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24" t="str">
        <x:f>IF(A160="","",IF(COUNTIF($A$6:$A$205,A160)&gt;1,"INVALID - DUPLICATE ALT ID",IF(AND(COUNTIF(DECISION_REGISTER!$A$6:$A$205,B160)=1,OR(EXACT(C160,"DIRECT"),EXACT(C160,"ADJACENT"),EXACT(C160,"SUBSTITUTE / SERVICE"),EXACT(C160,"INTERNAL BUILD"),EXACT(C160,"STATUS QUO")),D160&lt;&gt;"",E160&lt;&gt;"",F160&lt;&gt;"",G160&lt;&gt;""),"VALID","INVALID - CONTROL / DECISION")))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24" t="str">
        <x:f>IF(A161="","",IF(COUNTIF($A$6:$A$205,A161)&gt;1,"INVALID - DUPLICATE ALT ID",IF(AND(COUNTIF(DECISION_REGISTER!$A$6:$A$205,B161)=1,OR(EXACT(C161,"DIRECT"),EXACT(C161,"ADJACENT"),EXACT(C161,"SUBSTITUTE / SERVICE"),EXACT(C161,"INTERNAL BUILD"),EXACT(C161,"STATUS QUO")),D161&lt;&gt;"",E161&lt;&gt;"",F161&lt;&gt;"",G161&lt;&gt;""),"VALID","INVALID - CONTROL / DECISION")))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24" t="str">
        <x:f>IF(A162="","",IF(COUNTIF($A$6:$A$205,A162)&gt;1,"INVALID - DUPLICATE ALT ID",IF(AND(COUNTIF(DECISION_REGISTER!$A$6:$A$205,B162)=1,OR(EXACT(C162,"DIRECT"),EXACT(C162,"ADJACENT"),EXACT(C162,"SUBSTITUTE / SERVICE"),EXACT(C162,"INTERNAL BUILD"),EXACT(C162,"STATUS QUO")),D162&lt;&gt;"",E162&lt;&gt;"",F162&lt;&gt;"",G162&lt;&gt;""),"VALID","INVALID - CONTROL / DECISION")))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24" t="str">
        <x:f>IF(A163="","",IF(COUNTIF($A$6:$A$205,A163)&gt;1,"INVALID - DUPLICATE ALT ID",IF(AND(COUNTIF(DECISION_REGISTER!$A$6:$A$205,B163)=1,OR(EXACT(C163,"DIRECT"),EXACT(C163,"ADJACENT"),EXACT(C163,"SUBSTITUTE / SERVICE"),EXACT(C163,"INTERNAL BUILD"),EXACT(C163,"STATUS QUO")),D163&lt;&gt;"",E163&lt;&gt;"",F163&lt;&gt;"",G163&lt;&gt;""),"VALID","INVALID - CONTROL / DECISION")))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24" t="str">
        <x:f>IF(A164="","",IF(COUNTIF($A$6:$A$205,A164)&gt;1,"INVALID - DUPLICATE ALT ID",IF(AND(COUNTIF(DECISION_REGISTER!$A$6:$A$205,B164)=1,OR(EXACT(C164,"DIRECT"),EXACT(C164,"ADJACENT"),EXACT(C164,"SUBSTITUTE / SERVICE"),EXACT(C164,"INTERNAL BUILD"),EXACT(C164,"STATUS QUO")),D164&lt;&gt;"",E164&lt;&gt;"",F164&lt;&gt;"",G164&lt;&gt;""),"VALID","INVALID - CONTROL / DECISION")))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24" t="str">
        <x:f>IF(A165="","",IF(COUNTIF($A$6:$A$205,A165)&gt;1,"INVALID - DUPLICATE ALT ID",IF(AND(COUNTIF(DECISION_REGISTER!$A$6:$A$205,B165)=1,OR(EXACT(C165,"DIRECT"),EXACT(C165,"ADJACENT"),EXACT(C165,"SUBSTITUTE / SERVICE"),EXACT(C165,"INTERNAL BUILD"),EXACT(C165,"STATUS QUO")),D165&lt;&gt;"",E165&lt;&gt;"",F165&lt;&gt;"",G165&lt;&gt;""),"VALID","INVALID - CONTROL / DECISION")))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24" t="str">
        <x:f>IF(A166="","",IF(COUNTIF($A$6:$A$205,A166)&gt;1,"INVALID - DUPLICATE ALT ID",IF(AND(COUNTIF(DECISION_REGISTER!$A$6:$A$205,B166)=1,OR(EXACT(C166,"DIRECT"),EXACT(C166,"ADJACENT"),EXACT(C166,"SUBSTITUTE / SERVICE"),EXACT(C166,"INTERNAL BUILD"),EXACT(C166,"STATUS QUO")),D166&lt;&gt;"",E166&lt;&gt;"",F166&lt;&gt;"",G166&lt;&gt;""),"VALID","INVALID - CONTROL / DECISION")))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24" t="str">
        <x:f>IF(A167="","",IF(COUNTIF($A$6:$A$205,A167)&gt;1,"INVALID - DUPLICATE ALT ID",IF(AND(COUNTIF(DECISION_REGISTER!$A$6:$A$205,B167)=1,OR(EXACT(C167,"DIRECT"),EXACT(C167,"ADJACENT"),EXACT(C167,"SUBSTITUTE / SERVICE"),EXACT(C167,"INTERNAL BUILD"),EXACT(C167,"STATUS QUO")),D167&lt;&gt;"",E167&lt;&gt;"",F167&lt;&gt;"",G167&lt;&gt;""),"VALID","INVALID - CONTROL / DECISION")))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24" t="str">
        <x:f>IF(A168="","",IF(COUNTIF($A$6:$A$205,A168)&gt;1,"INVALID - DUPLICATE ALT ID",IF(AND(COUNTIF(DECISION_REGISTER!$A$6:$A$205,B168)=1,OR(EXACT(C168,"DIRECT"),EXACT(C168,"ADJACENT"),EXACT(C168,"SUBSTITUTE / SERVICE"),EXACT(C168,"INTERNAL BUILD"),EXACT(C168,"STATUS QUO")),D168&lt;&gt;"",E168&lt;&gt;"",F168&lt;&gt;"",G168&lt;&gt;""),"VALID","INVALID - CONTROL / DECISION")))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24" t="str">
        <x:f>IF(A169="","",IF(COUNTIF($A$6:$A$205,A169)&gt;1,"INVALID - DUPLICATE ALT ID",IF(AND(COUNTIF(DECISION_REGISTER!$A$6:$A$205,B169)=1,OR(EXACT(C169,"DIRECT"),EXACT(C169,"ADJACENT"),EXACT(C169,"SUBSTITUTE / SERVICE"),EXACT(C169,"INTERNAL BUILD"),EXACT(C169,"STATUS QUO")),D169&lt;&gt;"",E169&lt;&gt;"",F169&lt;&gt;"",G169&lt;&gt;""),"VALID","INVALID - CONTROL / DECISION")))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24" t="str">
        <x:f>IF(A170="","",IF(COUNTIF($A$6:$A$205,A170)&gt;1,"INVALID - DUPLICATE ALT ID",IF(AND(COUNTIF(DECISION_REGISTER!$A$6:$A$205,B170)=1,OR(EXACT(C170,"DIRECT"),EXACT(C170,"ADJACENT"),EXACT(C170,"SUBSTITUTE / SERVICE"),EXACT(C170,"INTERNAL BUILD"),EXACT(C170,"STATUS QUO")),D170&lt;&gt;"",E170&lt;&gt;"",F170&lt;&gt;"",G170&lt;&gt;""),"VALID","INVALID - CONTROL / DECISION")))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24" t="str">
        <x:f>IF(A171="","",IF(COUNTIF($A$6:$A$205,A171)&gt;1,"INVALID - DUPLICATE ALT ID",IF(AND(COUNTIF(DECISION_REGISTER!$A$6:$A$205,B171)=1,OR(EXACT(C171,"DIRECT"),EXACT(C171,"ADJACENT"),EXACT(C171,"SUBSTITUTE / SERVICE"),EXACT(C171,"INTERNAL BUILD"),EXACT(C171,"STATUS QUO")),D171&lt;&gt;"",E171&lt;&gt;"",F171&lt;&gt;"",G171&lt;&gt;""),"VALID","INVALID - CONTROL / DECISION")))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24" t="str">
        <x:f>IF(A172="","",IF(COUNTIF($A$6:$A$205,A172)&gt;1,"INVALID - DUPLICATE ALT ID",IF(AND(COUNTIF(DECISION_REGISTER!$A$6:$A$205,B172)=1,OR(EXACT(C172,"DIRECT"),EXACT(C172,"ADJACENT"),EXACT(C172,"SUBSTITUTE / SERVICE"),EXACT(C172,"INTERNAL BUILD"),EXACT(C172,"STATUS QUO")),D172&lt;&gt;"",E172&lt;&gt;"",F172&lt;&gt;"",G172&lt;&gt;""),"VALID","INVALID - CONTROL / DECISION")))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24" t="str">
        <x:f>IF(A173="","",IF(COUNTIF($A$6:$A$205,A173)&gt;1,"INVALID - DUPLICATE ALT ID",IF(AND(COUNTIF(DECISION_REGISTER!$A$6:$A$205,B173)=1,OR(EXACT(C173,"DIRECT"),EXACT(C173,"ADJACENT"),EXACT(C173,"SUBSTITUTE / SERVICE"),EXACT(C173,"INTERNAL BUILD"),EXACT(C173,"STATUS QUO")),D173&lt;&gt;"",E173&lt;&gt;"",F173&lt;&gt;"",G173&lt;&gt;""),"VALID","INVALID - CONTROL / DECISION")))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24" t="str">
        <x:f>IF(A174="","",IF(COUNTIF($A$6:$A$205,A174)&gt;1,"INVALID - DUPLICATE ALT ID",IF(AND(COUNTIF(DECISION_REGISTER!$A$6:$A$205,B174)=1,OR(EXACT(C174,"DIRECT"),EXACT(C174,"ADJACENT"),EXACT(C174,"SUBSTITUTE / SERVICE"),EXACT(C174,"INTERNAL BUILD"),EXACT(C174,"STATUS QUO")),D174&lt;&gt;"",E174&lt;&gt;"",F174&lt;&gt;"",G174&lt;&gt;""),"VALID","INVALID - CONTROL / DECISION")))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24" t="str">
        <x:f>IF(A175="","",IF(COUNTIF($A$6:$A$205,A175)&gt;1,"INVALID - DUPLICATE ALT ID",IF(AND(COUNTIF(DECISION_REGISTER!$A$6:$A$205,B175)=1,OR(EXACT(C175,"DIRECT"),EXACT(C175,"ADJACENT"),EXACT(C175,"SUBSTITUTE / SERVICE"),EXACT(C175,"INTERNAL BUILD"),EXACT(C175,"STATUS QUO")),D175&lt;&gt;"",E175&lt;&gt;"",F175&lt;&gt;"",G175&lt;&gt;""),"VALID","INVALID - CONTROL / DECISION")))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24" t="str">
        <x:f>IF(A176="","",IF(COUNTIF($A$6:$A$205,A176)&gt;1,"INVALID - DUPLICATE ALT ID",IF(AND(COUNTIF(DECISION_REGISTER!$A$6:$A$205,B176)=1,OR(EXACT(C176,"DIRECT"),EXACT(C176,"ADJACENT"),EXACT(C176,"SUBSTITUTE / SERVICE"),EXACT(C176,"INTERNAL BUILD"),EXACT(C176,"STATUS QUO")),D176&lt;&gt;"",E176&lt;&gt;"",F176&lt;&gt;"",G176&lt;&gt;""),"VALID","INVALID - CONTROL / DECISION")))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24" t="str">
        <x:f>IF(A177="","",IF(COUNTIF($A$6:$A$205,A177)&gt;1,"INVALID - DUPLICATE ALT ID",IF(AND(COUNTIF(DECISION_REGISTER!$A$6:$A$205,B177)=1,OR(EXACT(C177,"DIRECT"),EXACT(C177,"ADJACENT"),EXACT(C177,"SUBSTITUTE / SERVICE"),EXACT(C177,"INTERNAL BUILD"),EXACT(C177,"STATUS QUO")),D177&lt;&gt;"",E177&lt;&gt;"",F177&lt;&gt;"",G177&lt;&gt;""),"VALID","INVALID - CONTROL / DECISION")))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24" t="str">
        <x:f>IF(A178="","",IF(COUNTIF($A$6:$A$205,A178)&gt;1,"INVALID - DUPLICATE ALT ID",IF(AND(COUNTIF(DECISION_REGISTER!$A$6:$A$205,B178)=1,OR(EXACT(C178,"DIRECT"),EXACT(C178,"ADJACENT"),EXACT(C178,"SUBSTITUTE / SERVICE"),EXACT(C178,"INTERNAL BUILD"),EXACT(C178,"STATUS QUO")),D178&lt;&gt;"",E178&lt;&gt;"",F178&lt;&gt;"",G178&lt;&gt;""),"VALID","INVALID - CONTROL / DECISION")))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24" t="str">
        <x:f>IF(A179="","",IF(COUNTIF($A$6:$A$205,A179)&gt;1,"INVALID - DUPLICATE ALT ID",IF(AND(COUNTIF(DECISION_REGISTER!$A$6:$A$205,B179)=1,OR(EXACT(C179,"DIRECT"),EXACT(C179,"ADJACENT"),EXACT(C179,"SUBSTITUTE / SERVICE"),EXACT(C179,"INTERNAL BUILD"),EXACT(C179,"STATUS QUO")),D179&lt;&gt;"",E179&lt;&gt;"",F179&lt;&gt;"",G179&lt;&gt;""),"VALID","INVALID - CONTROL / DECISION")))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24" t="str">
        <x:f>IF(A180="","",IF(COUNTIF($A$6:$A$205,A180)&gt;1,"INVALID - DUPLICATE ALT ID",IF(AND(COUNTIF(DECISION_REGISTER!$A$6:$A$205,B180)=1,OR(EXACT(C180,"DIRECT"),EXACT(C180,"ADJACENT"),EXACT(C180,"SUBSTITUTE / SERVICE"),EXACT(C180,"INTERNAL BUILD"),EXACT(C180,"STATUS QUO")),D180&lt;&gt;"",E180&lt;&gt;"",F180&lt;&gt;"",G180&lt;&gt;""),"VALID","INVALID - CONTROL / DECISION")))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24" t="str">
        <x:f>IF(A181="","",IF(COUNTIF($A$6:$A$205,A181)&gt;1,"INVALID - DUPLICATE ALT ID",IF(AND(COUNTIF(DECISION_REGISTER!$A$6:$A$205,B181)=1,OR(EXACT(C181,"DIRECT"),EXACT(C181,"ADJACENT"),EXACT(C181,"SUBSTITUTE / SERVICE"),EXACT(C181,"INTERNAL BUILD"),EXACT(C181,"STATUS QUO")),D181&lt;&gt;"",E181&lt;&gt;"",F181&lt;&gt;"",G181&lt;&gt;""),"VALID","INVALID - CONTROL / DECISION")))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24" t="str">
        <x:f>IF(A182="","",IF(COUNTIF($A$6:$A$205,A182)&gt;1,"INVALID - DUPLICATE ALT ID",IF(AND(COUNTIF(DECISION_REGISTER!$A$6:$A$205,B182)=1,OR(EXACT(C182,"DIRECT"),EXACT(C182,"ADJACENT"),EXACT(C182,"SUBSTITUTE / SERVICE"),EXACT(C182,"INTERNAL BUILD"),EXACT(C182,"STATUS QUO")),D182&lt;&gt;"",E182&lt;&gt;"",F182&lt;&gt;"",G182&lt;&gt;""),"VALID","INVALID - CONTROL / DECISION")))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24" t="str">
        <x:f>IF(A183="","",IF(COUNTIF($A$6:$A$205,A183)&gt;1,"INVALID - DUPLICATE ALT ID",IF(AND(COUNTIF(DECISION_REGISTER!$A$6:$A$205,B183)=1,OR(EXACT(C183,"DIRECT"),EXACT(C183,"ADJACENT"),EXACT(C183,"SUBSTITUTE / SERVICE"),EXACT(C183,"INTERNAL BUILD"),EXACT(C183,"STATUS QUO")),D183&lt;&gt;"",E183&lt;&gt;"",F183&lt;&gt;"",G183&lt;&gt;""),"VALID","INVALID - CONTROL / DECISION")))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24" t="str">
        <x:f>IF(A184="","",IF(COUNTIF($A$6:$A$205,A184)&gt;1,"INVALID - DUPLICATE ALT ID",IF(AND(COUNTIF(DECISION_REGISTER!$A$6:$A$205,B184)=1,OR(EXACT(C184,"DIRECT"),EXACT(C184,"ADJACENT"),EXACT(C184,"SUBSTITUTE / SERVICE"),EXACT(C184,"INTERNAL BUILD"),EXACT(C184,"STATUS QUO")),D184&lt;&gt;"",E184&lt;&gt;"",F184&lt;&gt;"",G184&lt;&gt;""),"VALID","INVALID - CONTROL / DECISION")))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24" t="str">
        <x:f>IF(A185="","",IF(COUNTIF($A$6:$A$205,A185)&gt;1,"INVALID - DUPLICATE ALT ID",IF(AND(COUNTIF(DECISION_REGISTER!$A$6:$A$205,B185)=1,OR(EXACT(C185,"DIRECT"),EXACT(C185,"ADJACENT"),EXACT(C185,"SUBSTITUTE / SERVICE"),EXACT(C185,"INTERNAL BUILD"),EXACT(C185,"STATUS QUO")),D185&lt;&gt;"",E185&lt;&gt;"",F185&lt;&gt;"",G185&lt;&gt;""),"VALID","INVALID - CONTROL / DECISION")))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24" t="str">
        <x:f>IF(A186="","",IF(COUNTIF($A$6:$A$205,A186)&gt;1,"INVALID - DUPLICATE ALT ID",IF(AND(COUNTIF(DECISION_REGISTER!$A$6:$A$205,B186)=1,OR(EXACT(C186,"DIRECT"),EXACT(C186,"ADJACENT"),EXACT(C186,"SUBSTITUTE / SERVICE"),EXACT(C186,"INTERNAL BUILD"),EXACT(C186,"STATUS QUO")),D186&lt;&gt;"",E186&lt;&gt;"",F186&lt;&gt;"",G186&lt;&gt;""),"VALID","INVALID - CONTROL / DECISION")))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24" t="str">
        <x:f>IF(A187="","",IF(COUNTIF($A$6:$A$205,A187)&gt;1,"INVALID - DUPLICATE ALT ID",IF(AND(COUNTIF(DECISION_REGISTER!$A$6:$A$205,B187)=1,OR(EXACT(C187,"DIRECT"),EXACT(C187,"ADJACENT"),EXACT(C187,"SUBSTITUTE / SERVICE"),EXACT(C187,"INTERNAL BUILD"),EXACT(C187,"STATUS QUO")),D187&lt;&gt;"",E187&lt;&gt;"",F187&lt;&gt;"",G187&lt;&gt;""),"VALID","INVALID - CONTROL / DECISION")))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24" t="str">
        <x:f>IF(A188="","",IF(COUNTIF($A$6:$A$205,A188)&gt;1,"INVALID - DUPLICATE ALT ID",IF(AND(COUNTIF(DECISION_REGISTER!$A$6:$A$205,B188)=1,OR(EXACT(C188,"DIRECT"),EXACT(C188,"ADJACENT"),EXACT(C188,"SUBSTITUTE / SERVICE"),EXACT(C188,"INTERNAL BUILD"),EXACT(C188,"STATUS QUO")),D188&lt;&gt;"",E188&lt;&gt;"",F188&lt;&gt;"",G188&lt;&gt;""),"VALID","INVALID - CONTROL / DECISION")))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24" t="str">
        <x:f>IF(A189="","",IF(COUNTIF($A$6:$A$205,A189)&gt;1,"INVALID - DUPLICATE ALT ID",IF(AND(COUNTIF(DECISION_REGISTER!$A$6:$A$205,B189)=1,OR(EXACT(C189,"DIRECT"),EXACT(C189,"ADJACENT"),EXACT(C189,"SUBSTITUTE / SERVICE"),EXACT(C189,"INTERNAL BUILD"),EXACT(C189,"STATUS QUO")),D189&lt;&gt;"",E189&lt;&gt;"",F189&lt;&gt;"",G189&lt;&gt;""),"VALID","INVALID - CONTROL / DECISION")))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24" t="str">
        <x:f>IF(A190="","",IF(COUNTIF($A$6:$A$205,A190)&gt;1,"INVALID - DUPLICATE ALT ID",IF(AND(COUNTIF(DECISION_REGISTER!$A$6:$A$205,B190)=1,OR(EXACT(C190,"DIRECT"),EXACT(C190,"ADJACENT"),EXACT(C190,"SUBSTITUTE / SERVICE"),EXACT(C190,"INTERNAL BUILD"),EXACT(C190,"STATUS QUO")),D190&lt;&gt;"",E190&lt;&gt;"",F190&lt;&gt;"",G190&lt;&gt;""),"VALID","INVALID - CONTROL / DECISION")))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24" t="str">
        <x:f>IF(A191="","",IF(COUNTIF($A$6:$A$205,A191)&gt;1,"INVALID - DUPLICATE ALT ID",IF(AND(COUNTIF(DECISION_REGISTER!$A$6:$A$205,B191)=1,OR(EXACT(C191,"DIRECT"),EXACT(C191,"ADJACENT"),EXACT(C191,"SUBSTITUTE / SERVICE"),EXACT(C191,"INTERNAL BUILD"),EXACT(C191,"STATUS QUO")),D191&lt;&gt;"",E191&lt;&gt;"",F191&lt;&gt;"",G191&lt;&gt;""),"VALID","INVALID - CONTROL / DECISION")))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24" t="str">
        <x:f>IF(A192="","",IF(COUNTIF($A$6:$A$205,A192)&gt;1,"INVALID - DUPLICATE ALT ID",IF(AND(COUNTIF(DECISION_REGISTER!$A$6:$A$205,B192)=1,OR(EXACT(C192,"DIRECT"),EXACT(C192,"ADJACENT"),EXACT(C192,"SUBSTITUTE / SERVICE"),EXACT(C192,"INTERNAL BUILD"),EXACT(C192,"STATUS QUO")),D192&lt;&gt;"",E192&lt;&gt;"",F192&lt;&gt;"",G192&lt;&gt;""),"VALID","INVALID - CONTROL / DECISION")))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24" t="str">
        <x:f>IF(A193="","",IF(COUNTIF($A$6:$A$205,A193)&gt;1,"INVALID - DUPLICATE ALT ID",IF(AND(COUNTIF(DECISION_REGISTER!$A$6:$A$205,B193)=1,OR(EXACT(C193,"DIRECT"),EXACT(C193,"ADJACENT"),EXACT(C193,"SUBSTITUTE / SERVICE"),EXACT(C193,"INTERNAL BUILD"),EXACT(C193,"STATUS QUO")),D193&lt;&gt;"",E193&lt;&gt;"",F193&lt;&gt;"",G193&lt;&gt;""),"VALID","INVALID - CONTROL / DECISION")))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24" t="str">
        <x:f>IF(A194="","",IF(COUNTIF($A$6:$A$205,A194)&gt;1,"INVALID - DUPLICATE ALT ID",IF(AND(COUNTIF(DECISION_REGISTER!$A$6:$A$205,B194)=1,OR(EXACT(C194,"DIRECT"),EXACT(C194,"ADJACENT"),EXACT(C194,"SUBSTITUTE / SERVICE"),EXACT(C194,"INTERNAL BUILD"),EXACT(C194,"STATUS QUO")),D194&lt;&gt;"",E194&lt;&gt;"",F194&lt;&gt;"",G194&lt;&gt;""),"VALID","INVALID - CONTROL / DECISION")))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24" t="str">
        <x:f>IF(A195="","",IF(COUNTIF($A$6:$A$205,A195)&gt;1,"INVALID - DUPLICATE ALT ID",IF(AND(COUNTIF(DECISION_REGISTER!$A$6:$A$205,B195)=1,OR(EXACT(C195,"DIRECT"),EXACT(C195,"ADJACENT"),EXACT(C195,"SUBSTITUTE / SERVICE"),EXACT(C195,"INTERNAL BUILD"),EXACT(C195,"STATUS QUO")),D195&lt;&gt;"",E195&lt;&gt;"",F195&lt;&gt;"",G195&lt;&gt;""),"VALID","INVALID - CONTROL / DECISION")))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24" t="str">
        <x:f>IF(A196="","",IF(COUNTIF($A$6:$A$205,A196)&gt;1,"INVALID - DUPLICATE ALT ID",IF(AND(COUNTIF(DECISION_REGISTER!$A$6:$A$205,B196)=1,OR(EXACT(C196,"DIRECT"),EXACT(C196,"ADJACENT"),EXACT(C196,"SUBSTITUTE / SERVICE"),EXACT(C196,"INTERNAL BUILD"),EXACT(C196,"STATUS QUO")),D196&lt;&gt;"",E196&lt;&gt;"",F196&lt;&gt;"",G196&lt;&gt;""),"VALID","INVALID - CONTROL / DECISION")))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24" t="str">
        <x:f>IF(A197="","",IF(COUNTIF($A$6:$A$205,A197)&gt;1,"INVALID - DUPLICATE ALT ID",IF(AND(COUNTIF(DECISION_REGISTER!$A$6:$A$205,B197)=1,OR(EXACT(C197,"DIRECT"),EXACT(C197,"ADJACENT"),EXACT(C197,"SUBSTITUTE / SERVICE"),EXACT(C197,"INTERNAL BUILD"),EXACT(C197,"STATUS QUO")),D197&lt;&gt;"",E197&lt;&gt;"",F197&lt;&gt;"",G197&lt;&gt;""),"VALID","INVALID - CONTROL / DECISION")))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24" t="str">
        <x:f>IF(A198="","",IF(COUNTIF($A$6:$A$205,A198)&gt;1,"INVALID - DUPLICATE ALT ID",IF(AND(COUNTIF(DECISION_REGISTER!$A$6:$A$205,B198)=1,OR(EXACT(C198,"DIRECT"),EXACT(C198,"ADJACENT"),EXACT(C198,"SUBSTITUTE / SERVICE"),EXACT(C198,"INTERNAL BUILD"),EXACT(C198,"STATUS QUO")),D198&lt;&gt;"",E198&lt;&gt;"",F198&lt;&gt;"",G198&lt;&gt;""),"VALID","INVALID - CONTROL / DECISION")))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24" t="str">
        <x:f>IF(A199="","",IF(COUNTIF($A$6:$A$205,A199)&gt;1,"INVALID - DUPLICATE ALT ID",IF(AND(COUNTIF(DECISION_REGISTER!$A$6:$A$205,B199)=1,OR(EXACT(C199,"DIRECT"),EXACT(C199,"ADJACENT"),EXACT(C199,"SUBSTITUTE / SERVICE"),EXACT(C199,"INTERNAL BUILD"),EXACT(C199,"STATUS QUO")),D199&lt;&gt;"",E199&lt;&gt;"",F199&lt;&gt;"",G199&lt;&gt;""),"VALID","INVALID - CONTROL / DECISION")))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24" t="str">
        <x:f>IF(A200="","",IF(COUNTIF($A$6:$A$205,A200)&gt;1,"INVALID - DUPLICATE ALT ID",IF(AND(COUNTIF(DECISION_REGISTER!$A$6:$A$205,B200)=1,OR(EXACT(C200,"DIRECT"),EXACT(C200,"ADJACENT"),EXACT(C200,"SUBSTITUTE / SERVICE"),EXACT(C200,"INTERNAL BUILD"),EXACT(C200,"STATUS QUO")),D200&lt;&gt;"",E200&lt;&gt;"",F200&lt;&gt;"",G200&lt;&gt;""),"VALID","INVALID - CONTROL / DECISION")))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24" t="str">
        <x:f>IF(A201="","",IF(COUNTIF($A$6:$A$205,A201)&gt;1,"INVALID - DUPLICATE ALT ID",IF(AND(COUNTIF(DECISION_REGISTER!$A$6:$A$205,B201)=1,OR(EXACT(C201,"DIRECT"),EXACT(C201,"ADJACENT"),EXACT(C201,"SUBSTITUTE / SERVICE"),EXACT(C201,"INTERNAL BUILD"),EXACT(C201,"STATUS QUO")),D201&lt;&gt;"",E201&lt;&gt;"",F201&lt;&gt;"",G201&lt;&gt;""),"VALID","INVALID - CONTROL / DECISION")))</x:f>
      </x:c>
    </x:row>
    <x:row r="202">
      <x:c r="A202" s="18"/>
      <x:c r="B202" s="18"/>
      <x:c r="C202" s="18"/>
      <x:c r="D202" s="18"/>
      <x:c r="E202" s="18"/>
      <x:c r="F202" s="18"/>
      <x:c r="G202" s="18"/>
      <x:c r="H202" s="24" t="str">
        <x:f>IF(A202="","",IF(COUNTIF($A$6:$A$205,A202)&gt;1,"INVALID - DUPLICATE ALT ID",IF(AND(COUNTIF(DECISION_REGISTER!$A$6:$A$205,B202)=1,OR(EXACT(C202,"DIRECT"),EXACT(C202,"ADJACENT"),EXACT(C202,"SUBSTITUTE / SERVICE"),EXACT(C202,"INTERNAL BUILD"),EXACT(C202,"STATUS QUO")),D202&lt;&gt;"",E202&lt;&gt;"",F202&lt;&gt;"",G202&lt;&gt;""),"VALID","INVALID - CONTROL / DECISION")))</x:f>
      </x:c>
    </x:row>
    <x:row r="203">
      <x:c r="A203" s="18"/>
      <x:c r="B203" s="18"/>
      <x:c r="C203" s="18"/>
      <x:c r="D203" s="18"/>
      <x:c r="E203" s="18"/>
      <x:c r="F203" s="18"/>
      <x:c r="G203" s="18"/>
      <x:c r="H203" s="24" t="str">
        <x:f>IF(A203="","",IF(COUNTIF($A$6:$A$205,A203)&gt;1,"INVALID - DUPLICATE ALT ID",IF(AND(COUNTIF(DECISION_REGISTER!$A$6:$A$205,B203)=1,OR(EXACT(C203,"DIRECT"),EXACT(C203,"ADJACENT"),EXACT(C203,"SUBSTITUTE / SERVICE"),EXACT(C203,"INTERNAL BUILD"),EXACT(C203,"STATUS QUO")),D203&lt;&gt;"",E203&lt;&gt;"",F203&lt;&gt;"",G203&lt;&gt;""),"VALID","INVALID - CONTROL / DECISION")))</x:f>
      </x:c>
    </x:row>
    <x:row r="204">
      <x:c r="A204" s="18"/>
      <x:c r="B204" s="18"/>
      <x:c r="C204" s="18"/>
      <x:c r="D204" s="18"/>
      <x:c r="E204" s="18"/>
      <x:c r="F204" s="18"/>
      <x:c r="G204" s="18"/>
      <x:c r="H204" s="24" t="str">
        <x:f>IF(A204="","",IF(COUNTIF($A$6:$A$205,A204)&gt;1,"INVALID - DUPLICATE ALT ID",IF(AND(COUNTIF(DECISION_REGISTER!$A$6:$A$205,B204)=1,OR(EXACT(C204,"DIRECT"),EXACT(C204,"ADJACENT"),EXACT(C204,"SUBSTITUTE / SERVICE"),EXACT(C204,"INTERNAL BUILD"),EXACT(C204,"STATUS QUO")),D204&lt;&gt;"",E204&lt;&gt;"",F204&lt;&gt;"",G204&lt;&gt;""),"VALID","INVALID - CONTROL / DECISION")))</x:f>
      </x:c>
    </x:row>
    <x:row r="205">
      <x:c r="A205" s="18"/>
      <x:c r="B205" s="18"/>
      <x:c r="C205" s="18"/>
      <x:c r="D205" s="18"/>
      <x:c r="E205" s="18"/>
      <x:c r="F205" s="18"/>
      <x:c r="G205" s="18"/>
      <x:c r="H205" s="24" t="str">
        <x:f>IF(A205="","",IF(COUNTIF($A$6:$A$205,A205)&gt;1,"INVALID - DUPLICATE ALT ID",IF(AND(COUNTIF(DECISION_REGISTER!$A$6:$A$205,B205)=1,OR(EXACT(C205,"DIRECT"),EXACT(C205,"ADJACENT"),EXACT(C205,"SUBSTITUTE / SERVICE"),EXACT(C205,"INTERNAL BUILD"),EXACT(C205,"STATUS QUO")),D205&lt;&gt;"",E205&lt;&gt;"",F205&lt;&gt;"",G205&lt;&gt;""),"VALID","INVALID - CONTROL / DECISION")))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8" hidden="0" customWidth="1"/>
    <x:col min="4" max="4" width="34" hidden="0" customWidth="1"/>
    <x:col min="5" max="5" width="48" hidden="0" customWidth="1"/>
    <x:col min="6" max="6" width="48" hidden="0" customWidth="1"/>
    <x:col min="7" max="7" width="12" hidden="0" customWidth="1"/>
    <x:col min="8" max="8" width="22" hidden="0" customWidth="1"/>
    <x:col min="9" max="9" width="24" hidden="0" customWidth="1"/>
    <x:col min="10" max="10" width="24" hidden="0" customWidth="1"/>
    <x:col min="11" max="11" width="22" hidden="0" customWidth="1"/>
    <x:col min="12" max="12" width="28" hidden="0" customWidth="1"/>
    <x:col min="13" max="13" width="34" hidden="0" customWidth="1"/>
  </x:cols>
  <x:sheetData>
    <x:row r="1">
      <x:c r="A1" s="5" t="str">
        <x:v>Criterion ID</x:v>
      </x:c>
      <x:c r="B1" s="5" t="str">
        <x:v>Decision ID</x:v>
      </x:c>
      <x:c r="C1" s="5" t="str">
        <x:v>Criterion type</x:v>
      </x:c>
      <x:c r="D1" s="5" t="str">
        <x:v>Criterion / constraint</x:v>
      </x:c>
      <x:c r="E1" s="5" t="str">
        <x:v>Why it matters</x:v>
      </x:c>
      <x:c r="F1" s="5" t="str">
        <x:v>Evidence required later</x:v>
      </x:c>
      <x:c r="G1" s="5" t="str">
        <x:v>Material</x:v>
      </x:c>
      <x:c r="H1" s="5" t="str">
        <x:v>Owner / reviewer</x:v>
      </x:c>
      <x:c r="I1" s="5" t="str">
        <x:v>ID control</x:v>
      </x:c>
      <x:c r="J1" s="5" t="str">
        <x:v>Decision link</x:v>
      </x:c>
      <x:c r="K1" s="5" t="str">
        <x:v>Token control</x:v>
      </x:c>
      <x:c r="L1" s="5" t="str">
        <x:v>Control status</x:v>
      </x:c>
      <x:c r="M1" s="5" t="str">
        <x:v>Normalized criterion</x:v>
      </x:c>
    </x:row>
    <x:row r="6">
      <x:c r="A6" s="18" t="str">
        <x:v>CR-001</x:v>
      </x:c>
      <x:c r="B6" s="18" t="str">
        <x:v>DDC-FICTIONAL-001</x:v>
      </x:c>
      <x:c r="C6" s="18" t="str">
        <x:v>BUYER-JOB FIT</x:v>
      </x:c>
      <x:c r="D6" s="18" t="str">
        <x:v>Buyer-job fit</x:v>
      </x:c>
      <x:c r="E6" s="18" t="str">
        <x:v>Must own the same material workflow outcome.</x:v>
      </x:c>
      <x:c r="F6" s="18" t="str">
        <x:v>Buyer / sales evidence plus product evidence</x:v>
      </x:c>
      <x:c r="G6" s="18" t="str">
        <x:v>YES</x:v>
      </x:c>
      <x:c r="H6" s="18" t="str">
        <x:v>Founder / reviewer</x:v>
      </x:c>
      <x:c r="I6" s="24" t="str">
        <x:f>IF(A6="","",IF(COUNTIF($A$6:$A$205,A6)=1,"VALID","INVALID - DUPLICATE CRITERION ID"))</x:f>
        <x:v>VALID</x:v>
      </x:c>
      <x:c r="J6" s="24" t="str">
        <x:f>IF(A6="","",IF(COUNTIF(DECISION_REGISTER!$A$6:$A$205,B6)=1,"VALID","INVALID - DECISION LINK"))</x:f>
        <x:v>VALID</x:v>
      </x:c>
      <x:c r="K6" s="24" t="str">
        <x:f>IF(A6="","",IF(AND(OR(EXACT(C6,"BUYER-JOB FIT"),EXACT(C6,"IMPLEMENTATION"),EXACT(C6,"SECURITY / PROCUREMENT"),EXACT(C6,"SWITCHING / EXIT"),EXACT(C6,"COMMERCIAL MODEL"),EXACT(C6,"TIME TO VALUE"),EXACT(C6,"OTHER")),OR(EXACT(G6,"YES"),EXACT(G6,"NO"))),"VALID","INVALID - TOKEN"))</x:f>
        <x:v>VALID</x:v>
      </x:c>
      <x:c r="L6" s="24" t="str">
        <x:f>IF(A6="","",IF(AND(I6="VALID",J6="VALID",K6="VALID",D6&lt;&gt;"",E6&lt;&gt;"",F6&lt;&gt;"",H6&lt;&gt;""),"VALID","INVALID - CONTROL / MISSING"))</x:f>
        <x:v>VALID</x:v>
      </x:c>
      <x:c r="M6" s="24" t="str">
        <x:f>IF(D6="","",UPPER(TRIM(D6)))</x:f>
        <x:v>BUYER-JOB FIT</x:v>
      </x:c>
    </x:row>
    <x:row r="7">
      <x:c r="A7" s="18" t="str">
        <x:v>CR-002</x:v>
      </x:c>
      <x:c r="B7" s="18" t="str">
        <x:v>DDC-FICTIONAL-001</x:v>
      </x:c>
      <x:c r="C7" s="18" t="str">
        <x:v>IMPLEMENTATION</x:v>
      </x:c>
      <x:c r="D7" s="18" t="str">
        <x:v>Implementation burden</x:v>
      </x:c>
      <x:c r="E7" s="18" t="str">
        <x:v>Adoption effort can reverse attractiveness.</x:v>
      </x:c>
      <x:c r="F7" s="18" t="str">
        <x:v>Implementation documentation</x:v>
      </x:c>
      <x:c r="G7" s="18" t="str">
        <x:v>YES</x:v>
      </x:c>
      <x:c r="H7" s="18" t="str">
        <x:v>Founder / reviewer</x:v>
      </x:c>
      <x:c r="I7" s="24" t="str">
        <x:f>IF(A7="","",IF(COUNTIF($A$6:$A$205,A7)=1,"VALID","INVALID - DUPLICATE CRITERION ID"))</x:f>
        <x:v>VALID</x:v>
      </x:c>
      <x:c r="J7" s="24" t="str">
        <x:f>IF(A7="","",IF(COUNTIF(DECISION_REGISTER!$A$6:$A$205,B7)=1,"VALID","INVALID - DECISION LINK"))</x:f>
        <x:v>VALID</x:v>
      </x:c>
      <x:c r="K7" s="24" t="str">
        <x:f>IF(A7="","",IF(AND(OR(EXACT(C7,"BUYER-JOB FIT"),EXACT(C7,"IMPLEMENTATION"),EXACT(C7,"SECURITY / PROCUREMENT"),EXACT(C7,"SWITCHING / EXIT"),EXACT(C7,"COMMERCIAL MODEL"),EXACT(C7,"TIME TO VALUE"),EXACT(C7,"OTHER")),OR(EXACT(G7,"YES"),EXACT(G7,"NO"))),"VALID","INVALID - TOKEN"))</x:f>
        <x:v>VALID</x:v>
      </x:c>
      <x:c r="L7" s="24" t="str">
        <x:f>IF(A7="","",IF(AND(I7="VALID",J7="VALID",K7="VALID",D7&lt;&gt;"",E7&lt;&gt;"",F7&lt;&gt;"",H7&lt;&gt;""),"VALID","INVALID - CONTROL / MISSING"))</x:f>
        <x:v>VALID</x:v>
      </x:c>
      <x:c r="M7" s="24" t="str">
        <x:f>IF(D7="","",UPPER(TRIM(D7)))</x:f>
        <x:v>IMPLEMENTATION BURDEN</x:v>
      </x:c>
    </x:row>
    <x:row r="8">
      <x:c r="A8" s="18" t="str">
        <x:v>CR-003</x:v>
      </x:c>
      <x:c r="B8" s="18" t="str">
        <x:v>DDC-FICTIONAL-001</x:v>
      </x:c>
      <x:c r="C8" s="18" t="str">
        <x:v>SECURITY / PROCUREMENT</x:v>
      </x:c>
      <x:c r="D8" s="18" t="str">
        <x:v>Security and procurement fit</x:v>
      </x:c>
      <x:c r="E8" s="18" t="str">
        <x:v>Buyer review requirements can exclude an option.</x:v>
      </x:c>
      <x:c r="F8" s="18" t="str">
        <x:v>Current scoped trust evidence</x:v>
      </x:c>
      <x:c r="G8" s="18" t="str">
        <x:v>YES</x:v>
      </x:c>
      <x:c r="H8" s="18" t="str">
        <x:v>Founder / reviewer</x:v>
      </x:c>
      <x:c r="I8" s="24" t="str">
        <x:f>IF(A8="","",IF(COUNTIF($A$6:$A$205,A8)=1,"VALID","INVALID - DUPLICATE CRITERION ID"))</x:f>
        <x:v>VALID</x:v>
      </x:c>
      <x:c r="J8" s="24" t="str">
        <x:f>IF(A8="","",IF(COUNTIF(DECISION_REGISTER!$A$6:$A$205,B8)=1,"VALID","INVALID - DECISION LINK"))</x:f>
        <x:v>VALID</x:v>
      </x:c>
      <x:c r="K8" s="24" t="str">
        <x:f>IF(A8="","",IF(AND(OR(EXACT(C8,"BUYER-JOB FIT"),EXACT(C8,"IMPLEMENTATION"),EXACT(C8,"SECURITY / PROCUREMENT"),EXACT(C8,"SWITCHING / EXIT"),EXACT(C8,"COMMERCIAL MODEL"),EXACT(C8,"TIME TO VALUE"),EXACT(C8,"OTHER")),OR(EXACT(G8,"YES"),EXACT(G8,"NO"))),"VALID","INVALID - TOKEN"))</x:f>
        <x:v>VALID</x:v>
      </x:c>
      <x:c r="L8" s="24" t="str">
        <x:f>IF(A8="","",IF(AND(I8="VALID",J8="VALID",K8="VALID",D8&lt;&gt;"",E8&lt;&gt;"",F8&lt;&gt;"",H8&lt;&gt;""),"VALID","INVALID - CONTROL / MISSING"))</x:f>
        <x:v>VALID</x:v>
      </x:c>
      <x:c r="M8" s="24" t="str">
        <x:f>IF(D8="","",UPPER(TRIM(D8)))</x:f>
        <x:v>SECURITY AND PROCUREMENT FIT</x:v>
      </x:c>
    </x:row>
    <x:row r="9">
      <x:c r="A9" s="18" t="str">
        <x:v>CR-004</x:v>
      </x:c>
      <x:c r="B9" s="18" t="str">
        <x:v>DDC-FICTIONAL-001</x:v>
      </x:c>
      <x:c r="C9" s="18" t="str">
        <x:v>SWITCHING / EXIT</x:v>
      </x:c>
      <x:c r="D9" s="18" t="str">
        <x:v>Switching / exit burden</x:v>
      </x:c>
      <x:c r="E9" s="18" t="str">
        <x:v>Replacement feasibility depends on migration and exit.</x:v>
      </x:c>
      <x:c r="F9" s="18" t="str">
        <x:v>Migration/export/contract evidence</x:v>
      </x:c>
      <x:c r="G9" s="18" t="str">
        <x:v>YES</x:v>
      </x:c>
      <x:c r="H9" s="18" t="str">
        <x:v>Founder / reviewer</x:v>
      </x:c>
      <x:c r="I9" s="24" t="str">
        <x:f>IF(A9="","",IF(COUNTIF($A$6:$A$205,A9)=1,"VALID","INVALID - DUPLICATE CRITERION ID"))</x:f>
        <x:v>VALID</x:v>
      </x:c>
      <x:c r="J9" s="24" t="str">
        <x:f>IF(A9="","",IF(COUNTIF(DECISION_REGISTER!$A$6:$A$205,B9)=1,"VALID","INVALID - DECISION LINK"))</x:f>
        <x:v>VALID</x:v>
      </x:c>
      <x:c r="K9" s="24" t="str">
        <x:f>IF(A9="","",IF(AND(OR(EXACT(C9,"BUYER-JOB FIT"),EXACT(C9,"IMPLEMENTATION"),EXACT(C9,"SECURITY / PROCUREMENT"),EXACT(C9,"SWITCHING / EXIT"),EXACT(C9,"COMMERCIAL MODEL"),EXACT(C9,"TIME TO VALUE"),EXACT(C9,"OTHER")),OR(EXACT(G9,"YES"),EXACT(G9,"NO"))),"VALID","INVALID - TOKEN"))</x:f>
        <x:v>VALID</x:v>
      </x:c>
      <x:c r="L9" s="24" t="str">
        <x:f>IF(A9="","",IF(AND(I9="VALID",J9="VALID",K9="VALID",D9&lt;&gt;"",E9&lt;&gt;"",F9&lt;&gt;"",H9&lt;&gt;""),"VALID","INVALID - CONTROL / MISSING"))</x:f>
        <x:v>VALID</x:v>
      </x:c>
      <x:c r="M9" s="24" t="str">
        <x:f>IF(D9="","",UPPER(TRIM(D9)))</x:f>
        <x:v>SWITCHING / EXIT BURDEN</x:v>
      </x:c>
    </x:row>
    <x:row r="10">
      <x:c r="A10" s="18" t="str">
        <x:v>CR-005</x:v>
      </x:c>
      <x:c r="B10" s="18" t="str">
        <x:v>DDC-FICTIONAL-001</x:v>
      </x:c>
      <x:c r="C10" s="18" t="str">
        <x:v>COMMERCIAL MODEL</x:v>
      </x:c>
      <x:c r="D10" s="18" t="str">
        <x:v>Commercial model</x:v>
      </x:c>
      <x:c r="E10" s="18" t="str">
        <x:v>Cost, commitment and contract structure affect feasibility.</x:v>
      </x:c>
      <x:c r="F10" s="18" t="str">
        <x:v>Current commercial evidence</x:v>
      </x:c>
      <x:c r="G10" s="18" t="str">
        <x:v>YES</x:v>
      </x:c>
      <x:c r="H10" s="18" t="str">
        <x:v>Founder / reviewer</x:v>
      </x:c>
      <x:c r="I10" s="24" t="str">
        <x:f>IF(A10="","",IF(COUNTIF($A$6:$A$205,A10)=1,"VALID","INVALID - DUPLICATE CRITERION ID"))</x:f>
        <x:v>VALID</x:v>
      </x:c>
      <x:c r="J10" s="24" t="str">
        <x:f>IF(A10="","",IF(COUNTIF(DECISION_REGISTER!$A$6:$A$205,B10)=1,"VALID","INVALID - DECISION LINK"))</x:f>
        <x:v>VALID</x:v>
      </x:c>
      <x:c r="K10" s="24" t="str">
        <x:f>IF(A10="","",IF(AND(OR(EXACT(C10,"BUYER-JOB FIT"),EXACT(C10,"IMPLEMENTATION"),EXACT(C10,"SECURITY / PROCUREMENT"),EXACT(C10,"SWITCHING / EXIT"),EXACT(C10,"COMMERCIAL MODEL"),EXACT(C10,"TIME TO VALUE"),EXACT(C10,"OTHER")),OR(EXACT(G10,"YES"),EXACT(G10,"NO"))),"VALID","INVALID - TOKEN"))</x:f>
        <x:v>VALID</x:v>
      </x:c>
      <x:c r="L10" s="24" t="str">
        <x:f>IF(A10="","",IF(AND(I10="VALID",J10="VALID",K10="VALID",D10&lt;&gt;"",E10&lt;&gt;"",F10&lt;&gt;"",H10&lt;&gt;""),"VALID","INVALID - CONTROL / MISSING"))</x:f>
        <x:v>VALID</x:v>
      </x:c>
      <x:c r="M10" s="24" t="str">
        <x:f>IF(D10="","",UPPER(TRIM(D10)))</x:f>
        <x:v>COMMERCIAL MODEL</x:v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24" t="str">
        <x:f>IF(A11="","",IF(COUNTIF($A$6:$A$205,A11)=1,"VALID","INVALID - DUPLICATE CRITERION ID"))</x:f>
      </x:c>
      <x:c r="J11" s="24" t="str">
        <x:f>IF(A11="","",IF(COUNTIF(DECISION_REGISTER!$A$6:$A$205,B11)=1,"VALID","INVALID - DECISION LINK"))</x:f>
      </x:c>
      <x:c r="K11" s="24" t="str">
        <x:f>IF(A11="","",IF(AND(OR(EXACT(C11,"BUYER-JOB FIT"),EXACT(C11,"IMPLEMENTATION"),EXACT(C11,"SECURITY / PROCUREMENT"),EXACT(C11,"SWITCHING / EXIT"),EXACT(C11,"COMMERCIAL MODEL"),EXACT(C11,"TIME TO VALUE"),EXACT(C11,"OTHER")),OR(EXACT(G11,"YES"),EXACT(G11,"NO"))),"VALID","INVALID - TOKEN"))</x:f>
      </x:c>
      <x:c r="L11" s="24" t="str">
        <x:f>IF(A11="","",IF(AND(I11="VALID",J11="VALID",K11="VALID",D11&lt;&gt;"",E11&lt;&gt;"",F11&lt;&gt;"",H11&lt;&gt;""),"VALID","INVALID - CONTROL / MISSING"))</x:f>
      </x:c>
      <x:c r="M11" s="24" t="str">
        <x:f>IF(D11="","",UPPER(TRIM(D11)))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24" t="str">
        <x:f>IF(A12="","",IF(COUNTIF($A$6:$A$205,A12)=1,"VALID","INVALID - DUPLICATE CRITERION ID"))</x:f>
      </x:c>
      <x:c r="J12" s="24" t="str">
        <x:f>IF(A12="","",IF(COUNTIF(DECISION_REGISTER!$A$6:$A$205,B12)=1,"VALID","INVALID - DECISION LINK"))</x:f>
      </x:c>
      <x:c r="K12" s="24" t="str">
        <x:f>IF(A12="","",IF(AND(OR(EXACT(C12,"BUYER-JOB FIT"),EXACT(C12,"IMPLEMENTATION"),EXACT(C12,"SECURITY / PROCUREMENT"),EXACT(C12,"SWITCHING / EXIT"),EXACT(C12,"COMMERCIAL MODEL"),EXACT(C12,"TIME TO VALUE"),EXACT(C12,"OTHER")),OR(EXACT(G12,"YES"),EXACT(G12,"NO"))),"VALID","INVALID - TOKEN"))</x:f>
      </x:c>
      <x:c r="L12" s="24" t="str">
        <x:f>IF(A12="","",IF(AND(I12="VALID",J12="VALID",K12="VALID",D12&lt;&gt;"",E12&lt;&gt;"",F12&lt;&gt;"",H12&lt;&gt;""),"VALID","INVALID - CONTROL / MISSING"))</x:f>
      </x:c>
      <x:c r="M12" s="24" t="str">
        <x:f>IF(D12="","",UPPER(TRIM(D12)))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24" t="str">
        <x:f>IF(A13="","",IF(COUNTIF($A$6:$A$205,A13)=1,"VALID","INVALID - DUPLICATE CRITERION ID"))</x:f>
      </x:c>
      <x:c r="J13" s="24" t="str">
        <x:f>IF(A13="","",IF(COUNTIF(DECISION_REGISTER!$A$6:$A$205,B13)=1,"VALID","INVALID - DECISION LINK"))</x:f>
      </x:c>
      <x:c r="K13" s="24" t="str">
        <x:f>IF(A13="","",IF(AND(OR(EXACT(C13,"BUYER-JOB FIT"),EXACT(C13,"IMPLEMENTATION"),EXACT(C13,"SECURITY / PROCUREMENT"),EXACT(C13,"SWITCHING / EXIT"),EXACT(C13,"COMMERCIAL MODEL"),EXACT(C13,"TIME TO VALUE"),EXACT(C13,"OTHER")),OR(EXACT(G13,"YES"),EXACT(G13,"NO"))),"VALID","INVALID - TOKEN"))</x:f>
      </x:c>
      <x:c r="L13" s="24" t="str">
        <x:f>IF(A13="","",IF(AND(I13="VALID",J13="VALID",K13="VALID",D13&lt;&gt;"",E13&lt;&gt;"",F13&lt;&gt;"",H13&lt;&gt;""),"VALID","INVALID - CONTROL / MISSING"))</x:f>
      </x:c>
      <x:c r="M13" s="24" t="str">
        <x:f>IF(D13="","",UPPER(TRIM(D13)))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24" t="str">
        <x:f>IF(A14="","",IF(COUNTIF($A$6:$A$205,A14)=1,"VALID","INVALID - DUPLICATE CRITERION ID"))</x:f>
      </x:c>
      <x:c r="J14" s="24" t="str">
        <x:f>IF(A14="","",IF(COUNTIF(DECISION_REGISTER!$A$6:$A$205,B14)=1,"VALID","INVALID - DECISION LINK"))</x:f>
      </x:c>
      <x:c r="K14" s="24" t="str">
        <x:f>IF(A14="","",IF(AND(OR(EXACT(C14,"BUYER-JOB FIT"),EXACT(C14,"IMPLEMENTATION"),EXACT(C14,"SECURITY / PROCUREMENT"),EXACT(C14,"SWITCHING / EXIT"),EXACT(C14,"COMMERCIAL MODEL"),EXACT(C14,"TIME TO VALUE"),EXACT(C14,"OTHER")),OR(EXACT(G14,"YES"),EXACT(G14,"NO"))),"VALID","INVALID - TOKEN"))</x:f>
      </x:c>
      <x:c r="L14" s="24" t="str">
        <x:f>IF(A14="","",IF(AND(I14="VALID",J14="VALID",K14="VALID",D14&lt;&gt;"",E14&lt;&gt;"",F14&lt;&gt;"",H14&lt;&gt;""),"VALID","INVALID - CONTROL / MISSING"))</x:f>
      </x:c>
      <x:c r="M14" s="24" t="str">
        <x:f>IF(D14="","",UPPER(TRIM(D14)))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24" t="str">
        <x:f>IF(A15="","",IF(COUNTIF($A$6:$A$205,A15)=1,"VALID","INVALID - DUPLICATE CRITERION ID"))</x:f>
      </x:c>
      <x:c r="J15" s="24" t="str">
        <x:f>IF(A15="","",IF(COUNTIF(DECISION_REGISTER!$A$6:$A$205,B15)=1,"VALID","INVALID - DECISION LINK"))</x:f>
      </x:c>
      <x:c r="K15" s="24" t="str">
        <x:f>IF(A15="","",IF(AND(OR(EXACT(C15,"BUYER-JOB FIT"),EXACT(C15,"IMPLEMENTATION"),EXACT(C15,"SECURITY / PROCUREMENT"),EXACT(C15,"SWITCHING / EXIT"),EXACT(C15,"COMMERCIAL MODEL"),EXACT(C15,"TIME TO VALUE"),EXACT(C15,"OTHER")),OR(EXACT(G15,"YES"),EXACT(G15,"NO"))),"VALID","INVALID - TOKEN"))</x:f>
      </x:c>
      <x:c r="L15" s="24" t="str">
        <x:f>IF(A15="","",IF(AND(I15="VALID",J15="VALID",K15="VALID",D15&lt;&gt;"",E15&lt;&gt;"",F15&lt;&gt;"",H15&lt;&gt;""),"VALID","INVALID - CONTROL / MISSING"))</x:f>
      </x:c>
      <x:c r="M15" s="24" t="str">
        <x:f>IF(D15="","",UPPER(TRIM(D15)))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24" t="str">
        <x:f>IF(A16="","",IF(COUNTIF($A$6:$A$205,A16)=1,"VALID","INVALID - DUPLICATE CRITERION ID"))</x:f>
      </x:c>
      <x:c r="J16" s="24" t="str">
        <x:f>IF(A16="","",IF(COUNTIF(DECISION_REGISTER!$A$6:$A$205,B16)=1,"VALID","INVALID - DECISION LINK"))</x:f>
      </x:c>
      <x:c r="K16" s="24" t="str">
        <x:f>IF(A16="","",IF(AND(OR(EXACT(C16,"BUYER-JOB FIT"),EXACT(C16,"IMPLEMENTATION"),EXACT(C16,"SECURITY / PROCUREMENT"),EXACT(C16,"SWITCHING / EXIT"),EXACT(C16,"COMMERCIAL MODEL"),EXACT(C16,"TIME TO VALUE"),EXACT(C16,"OTHER")),OR(EXACT(G16,"YES"),EXACT(G16,"NO"))),"VALID","INVALID - TOKEN"))</x:f>
      </x:c>
      <x:c r="L16" s="24" t="str">
        <x:f>IF(A16="","",IF(AND(I16="VALID",J16="VALID",K16="VALID",D16&lt;&gt;"",E16&lt;&gt;"",F16&lt;&gt;"",H16&lt;&gt;""),"VALID","INVALID - CONTROL / MISSING"))</x:f>
      </x:c>
      <x:c r="M16" s="24" t="str">
        <x:f>IF(D16="","",UPPER(TRIM(D16)))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24" t="str">
        <x:f>IF(A17="","",IF(COUNTIF($A$6:$A$205,A17)=1,"VALID","INVALID - DUPLICATE CRITERION ID"))</x:f>
      </x:c>
      <x:c r="J17" s="24" t="str">
        <x:f>IF(A17="","",IF(COUNTIF(DECISION_REGISTER!$A$6:$A$205,B17)=1,"VALID","INVALID - DECISION LINK"))</x:f>
      </x:c>
      <x:c r="K17" s="24" t="str">
        <x:f>IF(A17="","",IF(AND(OR(EXACT(C17,"BUYER-JOB FIT"),EXACT(C17,"IMPLEMENTATION"),EXACT(C17,"SECURITY / PROCUREMENT"),EXACT(C17,"SWITCHING / EXIT"),EXACT(C17,"COMMERCIAL MODEL"),EXACT(C17,"TIME TO VALUE"),EXACT(C17,"OTHER")),OR(EXACT(G17,"YES"),EXACT(G17,"NO"))),"VALID","INVALID - TOKEN"))</x:f>
      </x:c>
      <x:c r="L17" s="24" t="str">
        <x:f>IF(A17="","",IF(AND(I17="VALID",J17="VALID",K17="VALID",D17&lt;&gt;"",E17&lt;&gt;"",F17&lt;&gt;"",H17&lt;&gt;""),"VALID","INVALID - CONTROL / MISSING"))</x:f>
      </x:c>
      <x:c r="M17" s="24" t="str">
        <x:f>IF(D17="","",UPPER(TRIM(D17)))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24" t="str">
        <x:f>IF(A18="","",IF(COUNTIF($A$6:$A$205,A18)=1,"VALID","INVALID - DUPLICATE CRITERION ID"))</x:f>
      </x:c>
      <x:c r="J18" s="24" t="str">
        <x:f>IF(A18="","",IF(COUNTIF(DECISION_REGISTER!$A$6:$A$205,B18)=1,"VALID","INVALID - DECISION LINK"))</x:f>
      </x:c>
      <x:c r="K18" s="24" t="str">
        <x:f>IF(A18="","",IF(AND(OR(EXACT(C18,"BUYER-JOB FIT"),EXACT(C18,"IMPLEMENTATION"),EXACT(C18,"SECURITY / PROCUREMENT"),EXACT(C18,"SWITCHING / EXIT"),EXACT(C18,"COMMERCIAL MODEL"),EXACT(C18,"TIME TO VALUE"),EXACT(C18,"OTHER")),OR(EXACT(G18,"YES"),EXACT(G18,"NO"))),"VALID","INVALID - TOKEN"))</x:f>
      </x:c>
      <x:c r="L18" s="24" t="str">
        <x:f>IF(A18="","",IF(AND(I18="VALID",J18="VALID",K18="VALID",D18&lt;&gt;"",E18&lt;&gt;"",F18&lt;&gt;"",H18&lt;&gt;""),"VALID","INVALID - CONTROL / MISSING"))</x:f>
      </x:c>
      <x:c r="M18" s="24" t="str">
        <x:f>IF(D18="","",UPPER(TRIM(D18)))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24" t="str">
        <x:f>IF(A19="","",IF(COUNTIF($A$6:$A$205,A19)=1,"VALID","INVALID - DUPLICATE CRITERION ID"))</x:f>
      </x:c>
      <x:c r="J19" s="24" t="str">
        <x:f>IF(A19="","",IF(COUNTIF(DECISION_REGISTER!$A$6:$A$205,B19)=1,"VALID","INVALID - DECISION LINK"))</x:f>
      </x:c>
      <x:c r="K19" s="24" t="str">
        <x:f>IF(A19="","",IF(AND(OR(EXACT(C19,"BUYER-JOB FIT"),EXACT(C19,"IMPLEMENTATION"),EXACT(C19,"SECURITY / PROCUREMENT"),EXACT(C19,"SWITCHING / EXIT"),EXACT(C19,"COMMERCIAL MODEL"),EXACT(C19,"TIME TO VALUE"),EXACT(C19,"OTHER")),OR(EXACT(G19,"YES"),EXACT(G19,"NO"))),"VALID","INVALID - TOKEN"))</x:f>
      </x:c>
      <x:c r="L19" s="24" t="str">
        <x:f>IF(A19="","",IF(AND(I19="VALID",J19="VALID",K19="VALID",D19&lt;&gt;"",E19&lt;&gt;"",F19&lt;&gt;"",H19&lt;&gt;""),"VALID","INVALID - CONTROL / MISSING"))</x:f>
      </x:c>
      <x:c r="M19" s="24" t="str">
        <x:f>IF(D19="","",UPPER(TRIM(D19)))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24" t="str">
        <x:f>IF(A20="","",IF(COUNTIF($A$6:$A$205,A20)=1,"VALID","INVALID - DUPLICATE CRITERION ID"))</x:f>
      </x:c>
      <x:c r="J20" s="24" t="str">
        <x:f>IF(A20="","",IF(COUNTIF(DECISION_REGISTER!$A$6:$A$205,B20)=1,"VALID","INVALID - DECISION LINK"))</x:f>
      </x:c>
      <x:c r="K20" s="24" t="str">
        <x:f>IF(A20="","",IF(AND(OR(EXACT(C20,"BUYER-JOB FIT"),EXACT(C20,"IMPLEMENTATION"),EXACT(C20,"SECURITY / PROCUREMENT"),EXACT(C20,"SWITCHING / EXIT"),EXACT(C20,"COMMERCIAL MODEL"),EXACT(C20,"TIME TO VALUE"),EXACT(C20,"OTHER")),OR(EXACT(G20,"YES"),EXACT(G20,"NO"))),"VALID","INVALID - TOKEN"))</x:f>
      </x:c>
      <x:c r="L20" s="24" t="str">
        <x:f>IF(A20="","",IF(AND(I20="VALID",J20="VALID",K20="VALID",D20&lt;&gt;"",E20&lt;&gt;"",F20&lt;&gt;"",H20&lt;&gt;""),"VALID","INVALID - CONTROL / MISSING"))</x:f>
      </x:c>
      <x:c r="M20" s="24" t="str">
        <x:f>IF(D20="","",UPPER(TRIM(D20)))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24" t="str">
        <x:f>IF(A21="","",IF(COUNTIF($A$6:$A$205,A21)=1,"VALID","INVALID - DUPLICATE CRITERION ID"))</x:f>
      </x:c>
      <x:c r="J21" s="24" t="str">
        <x:f>IF(A21="","",IF(COUNTIF(DECISION_REGISTER!$A$6:$A$205,B21)=1,"VALID","INVALID - DECISION LINK"))</x:f>
      </x:c>
      <x:c r="K21" s="24" t="str">
        <x:f>IF(A21="","",IF(AND(OR(EXACT(C21,"BUYER-JOB FIT"),EXACT(C21,"IMPLEMENTATION"),EXACT(C21,"SECURITY / PROCUREMENT"),EXACT(C21,"SWITCHING / EXIT"),EXACT(C21,"COMMERCIAL MODEL"),EXACT(C21,"TIME TO VALUE"),EXACT(C21,"OTHER")),OR(EXACT(G21,"YES"),EXACT(G21,"NO"))),"VALID","INVALID - TOKEN"))</x:f>
      </x:c>
      <x:c r="L21" s="24" t="str">
        <x:f>IF(A21="","",IF(AND(I21="VALID",J21="VALID",K21="VALID",D21&lt;&gt;"",E21&lt;&gt;"",F21&lt;&gt;"",H21&lt;&gt;""),"VALID","INVALID - CONTROL / MISSING"))</x:f>
      </x:c>
      <x:c r="M21" s="24" t="str">
        <x:f>IF(D21="","",UPPER(TRIM(D21)))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24" t="str">
        <x:f>IF(A22="","",IF(COUNTIF($A$6:$A$205,A22)=1,"VALID","INVALID - DUPLICATE CRITERION ID"))</x:f>
      </x:c>
      <x:c r="J22" s="24" t="str">
        <x:f>IF(A22="","",IF(COUNTIF(DECISION_REGISTER!$A$6:$A$205,B22)=1,"VALID","INVALID - DECISION LINK"))</x:f>
      </x:c>
      <x:c r="K22" s="24" t="str">
        <x:f>IF(A22="","",IF(AND(OR(EXACT(C22,"BUYER-JOB FIT"),EXACT(C22,"IMPLEMENTATION"),EXACT(C22,"SECURITY / PROCUREMENT"),EXACT(C22,"SWITCHING / EXIT"),EXACT(C22,"COMMERCIAL MODEL"),EXACT(C22,"TIME TO VALUE"),EXACT(C22,"OTHER")),OR(EXACT(G22,"YES"),EXACT(G22,"NO"))),"VALID","INVALID - TOKEN"))</x:f>
      </x:c>
      <x:c r="L22" s="24" t="str">
        <x:f>IF(A22="","",IF(AND(I22="VALID",J22="VALID",K22="VALID",D22&lt;&gt;"",E22&lt;&gt;"",F22&lt;&gt;"",H22&lt;&gt;""),"VALID","INVALID - CONTROL / MISSING"))</x:f>
      </x:c>
      <x:c r="M22" s="24" t="str">
        <x:f>IF(D22="","",UPPER(TRIM(D22)))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24" t="str">
        <x:f>IF(A23="","",IF(COUNTIF($A$6:$A$205,A23)=1,"VALID","INVALID - DUPLICATE CRITERION ID"))</x:f>
      </x:c>
      <x:c r="J23" s="24" t="str">
        <x:f>IF(A23="","",IF(COUNTIF(DECISION_REGISTER!$A$6:$A$205,B23)=1,"VALID","INVALID - DECISION LINK"))</x:f>
      </x:c>
      <x:c r="K23" s="24" t="str">
        <x:f>IF(A23="","",IF(AND(OR(EXACT(C23,"BUYER-JOB FIT"),EXACT(C23,"IMPLEMENTATION"),EXACT(C23,"SECURITY / PROCUREMENT"),EXACT(C23,"SWITCHING / EXIT"),EXACT(C23,"COMMERCIAL MODEL"),EXACT(C23,"TIME TO VALUE"),EXACT(C23,"OTHER")),OR(EXACT(G23,"YES"),EXACT(G23,"NO"))),"VALID","INVALID - TOKEN"))</x:f>
      </x:c>
      <x:c r="L23" s="24" t="str">
        <x:f>IF(A23="","",IF(AND(I23="VALID",J23="VALID",K23="VALID",D23&lt;&gt;"",E23&lt;&gt;"",F23&lt;&gt;"",H23&lt;&gt;""),"VALID","INVALID - CONTROL / MISSING"))</x:f>
      </x:c>
      <x:c r="M23" s="24" t="str">
        <x:f>IF(D23="","",UPPER(TRIM(D23)))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24" t="str">
        <x:f>IF(A24="","",IF(COUNTIF($A$6:$A$205,A24)=1,"VALID","INVALID - DUPLICATE CRITERION ID"))</x:f>
      </x:c>
      <x:c r="J24" s="24" t="str">
        <x:f>IF(A24="","",IF(COUNTIF(DECISION_REGISTER!$A$6:$A$205,B24)=1,"VALID","INVALID - DECISION LINK"))</x:f>
      </x:c>
      <x:c r="K24" s="24" t="str">
        <x:f>IF(A24="","",IF(AND(OR(EXACT(C24,"BUYER-JOB FIT"),EXACT(C24,"IMPLEMENTATION"),EXACT(C24,"SECURITY / PROCUREMENT"),EXACT(C24,"SWITCHING / EXIT"),EXACT(C24,"COMMERCIAL MODEL"),EXACT(C24,"TIME TO VALUE"),EXACT(C24,"OTHER")),OR(EXACT(G24,"YES"),EXACT(G24,"NO"))),"VALID","INVALID - TOKEN"))</x:f>
      </x:c>
      <x:c r="L24" s="24" t="str">
        <x:f>IF(A24="","",IF(AND(I24="VALID",J24="VALID",K24="VALID",D24&lt;&gt;"",E24&lt;&gt;"",F24&lt;&gt;"",H24&lt;&gt;""),"VALID","INVALID - CONTROL / MISSING"))</x:f>
      </x:c>
      <x:c r="M24" s="24" t="str">
        <x:f>IF(D24="","",UPPER(TRIM(D24)))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24" t="str">
        <x:f>IF(A25="","",IF(COUNTIF($A$6:$A$205,A25)=1,"VALID","INVALID - DUPLICATE CRITERION ID"))</x:f>
      </x:c>
      <x:c r="J25" s="24" t="str">
        <x:f>IF(A25="","",IF(COUNTIF(DECISION_REGISTER!$A$6:$A$205,B25)=1,"VALID","INVALID - DECISION LINK"))</x:f>
      </x:c>
      <x:c r="K25" s="24" t="str">
        <x:f>IF(A25="","",IF(AND(OR(EXACT(C25,"BUYER-JOB FIT"),EXACT(C25,"IMPLEMENTATION"),EXACT(C25,"SECURITY / PROCUREMENT"),EXACT(C25,"SWITCHING / EXIT"),EXACT(C25,"COMMERCIAL MODEL"),EXACT(C25,"TIME TO VALUE"),EXACT(C25,"OTHER")),OR(EXACT(G25,"YES"),EXACT(G25,"NO"))),"VALID","INVALID - TOKEN"))</x:f>
      </x:c>
      <x:c r="L25" s="24" t="str">
        <x:f>IF(A25="","",IF(AND(I25="VALID",J25="VALID",K25="VALID",D25&lt;&gt;"",E25&lt;&gt;"",F25&lt;&gt;"",H25&lt;&gt;""),"VALID","INVALID - CONTROL / MISSING"))</x:f>
      </x:c>
      <x:c r="M25" s="24" t="str">
        <x:f>IF(D25="","",UPPER(TRIM(D25)))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24" t="str">
        <x:f>IF(A26="","",IF(COUNTIF($A$6:$A$205,A26)=1,"VALID","INVALID - DUPLICATE CRITERION ID"))</x:f>
      </x:c>
      <x:c r="J26" s="24" t="str">
        <x:f>IF(A26="","",IF(COUNTIF(DECISION_REGISTER!$A$6:$A$205,B26)=1,"VALID","INVALID - DECISION LINK"))</x:f>
      </x:c>
      <x:c r="K26" s="24" t="str">
        <x:f>IF(A26="","",IF(AND(OR(EXACT(C26,"BUYER-JOB FIT"),EXACT(C26,"IMPLEMENTATION"),EXACT(C26,"SECURITY / PROCUREMENT"),EXACT(C26,"SWITCHING / EXIT"),EXACT(C26,"COMMERCIAL MODEL"),EXACT(C26,"TIME TO VALUE"),EXACT(C26,"OTHER")),OR(EXACT(G26,"YES"),EXACT(G26,"NO"))),"VALID","INVALID - TOKEN"))</x:f>
      </x:c>
      <x:c r="L26" s="24" t="str">
        <x:f>IF(A26="","",IF(AND(I26="VALID",J26="VALID",K26="VALID",D26&lt;&gt;"",E26&lt;&gt;"",F26&lt;&gt;"",H26&lt;&gt;""),"VALID","INVALID - CONTROL / MISSING"))</x:f>
      </x:c>
      <x:c r="M26" s="24" t="str">
        <x:f>IF(D26="","",UPPER(TRIM(D26)))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24" t="str">
        <x:f>IF(A27="","",IF(COUNTIF($A$6:$A$205,A27)=1,"VALID","INVALID - DUPLICATE CRITERION ID"))</x:f>
      </x:c>
      <x:c r="J27" s="24" t="str">
        <x:f>IF(A27="","",IF(COUNTIF(DECISION_REGISTER!$A$6:$A$205,B27)=1,"VALID","INVALID - DECISION LINK"))</x:f>
      </x:c>
      <x:c r="K27" s="24" t="str">
        <x:f>IF(A27="","",IF(AND(OR(EXACT(C27,"BUYER-JOB FIT"),EXACT(C27,"IMPLEMENTATION"),EXACT(C27,"SECURITY / PROCUREMENT"),EXACT(C27,"SWITCHING / EXIT"),EXACT(C27,"COMMERCIAL MODEL"),EXACT(C27,"TIME TO VALUE"),EXACT(C27,"OTHER")),OR(EXACT(G27,"YES"),EXACT(G27,"NO"))),"VALID","INVALID - TOKEN"))</x:f>
      </x:c>
      <x:c r="L27" s="24" t="str">
        <x:f>IF(A27="","",IF(AND(I27="VALID",J27="VALID",K27="VALID",D27&lt;&gt;"",E27&lt;&gt;"",F27&lt;&gt;"",H27&lt;&gt;""),"VALID","INVALID - CONTROL / MISSING"))</x:f>
      </x:c>
      <x:c r="M27" s="24" t="str">
        <x:f>IF(D27="","",UPPER(TRIM(D27)))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24" t="str">
        <x:f>IF(A28="","",IF(COUNTIF($A$6:$A$205,A28)=1,"VALID","INVALID - DUPLICATE CRITERION ID"))</x:f>
      </x:c>
      <x:c r="J28" s="24" t="str">
        <x:f>IF(A28="","",IF(COUNTIF(DECISION_REGISTER!$A$6:$A$205,B28)=1,"VALID","INVALID - DECISION LINK"))</x:f>
      </x:c>
      <x:c r="K28" s="24" t="str">
        <x:f>IF(A28="","",IF(AND(OR(EXACT(C28,"BUYER-JOB FIT"),EXACT(C28,"IMPLEMENTATION"),EXACT(C28,"SECURITY / PROCUREMENT"),EXACT(C28,"SWITCHING / EXIT"),EXACT(C28,"COMMERCIAL MODEL"),EXACT(C28,"TIME TO VALUE"),EXACT(C28,"OTHER")),OR(EXACT(G28,"YES"),EXACT(G28,"NO"))),"VALID","INVALID - TOKEN"))</x:f>
      </x:c>
      <x:c r="L28" s="24" t="str">
        <x:f>IF(A28="","",IF(AND(I28="VALID",J28="VALID",K28="VALID",D28&lt;&gt;"",E28&lt;&gt;"",F28&lt;&gt;"",H28&lt;&gt;""),"VALID","INVALID - CONTROL / MISSING"))</x:f>
      </x:c>
      <x:c r="M28" s="24" t="str">
        <x:f>IF(D28="","",UPPER(TRIM(D28)))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24" t="str">
        <x:f>IF(A29="","",IF(COUNTIF($A$6:$A$205,A29)=1,"VALID","INVALID - DUPLICATE CRITERION ID"))</x:f>
      </x:c>
      <x:c r="J29" s="24" t="str">
        <x:f>IF(A29="","",IF(COUNTIF(DECISION_REGISTER!$A$6:$A$205,B29)=1,"VALID","INVALID - DECISION LINK"))</x:f>
      </x:c>
      <x:c r="K29" s="24" t="str">
        <x:f>IF(A29="","",IF(AND(OR(EXACT(C29,"BUYER-JOB FIT"),EXACT(C29,"IMPLEMENTATION"),EXACT(C29,"SECURITY / PROCUREMENT"),EXACT(C29,"SWITCHING / EXIT"),EXACT(C29,"COMMERCIAL MODEL"),EXACT(C29,"TIME TO VALUE"),EXACT(C29,"OTHER")),OR(EXACT(G29,"YES"),EXACT(G29,"NO"))),"VALID","INVALID - TOKEN"))</x:f>
      </x:c>
      <x:c r="L29" s="24" t="str">
        <x:f>IF(A29="","",IF(AND(I29="VALID",J29="VALID",K29="VALID",D29&lt;&gt;"",E29&lt;&gt;"",F29&lt;&gt;"",H29&lt;&gt;""),"VALID","INVALID - CONTROL / MISSING"))</x:f>
      </x:c>
      <x:c r="M29" s="24" t="str">
        <x:f>IF(D29="","",UPPER(TRIM(D29)))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24" t="str">
        <x:f>IF(A30="","",IF(COUNTIF($A$6:$A$205,A30)=1,"VALID","INVALID - DUPLICATE CRITERION ID"))</x:f>
      </x:c>
      <x:c r="J30" s="24" t="str">
        <x:f>IF(A30="","",IF(COUNTIF(DECISION_REGISTER!$A$6:$A$205,B30)=1,"VALID","INVALID - DECISION LINK"))</x:f>
      </x:c>
      <x:c r="K30" s="24" t="str">
        <x:f>IF(A30="","",IF(AND(OR(EXACT(C30,"BUYER-JOB FIT"),EXACT(C30,"IMPLEMENTATION"),EXACT(C30,"SECURITY / PROCUREMENT"),EXACT(C30,"SWITCHING / EXIT"),EXACT(C30,"COMMERCIAL MODEL"),EXACT(C30,"TIME TO VALUE"),EXACT(C30,"OTHER")),OR(EXACT(G30,"YES"),EXACT(G30,"NO"))),"VALID","INVALID - TOKEN"))</x:f>
      </x:c>
      <x:c r="L30" s="24" t="str">
        <x:f>IF(A30="","",IF(AND(I30="VALID",J30="VALID",K30="VALID",D30&lt;&gt;"",E30&lt;&gt;"",F30&lt;&gt;"",H30&lt;&gt;""),"VALID","INVALID - CONTROL / MISSING"))</x:f>
      </x:c>
      <x:c r="M30" s="24" t="str">
        <x:f>IF(D30="","",UPPER(TRIM(D30)))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24" t="str">
        <x:f>IF(A31="","",IF(COUNTIF($A$6:$A$205,A31)=1,"VALID","INVALID - DUPLICATE CRITERION ID"))</x:f>
      </x:c>
      <x:c r="J31" s="24" t="str">
        <x:f>IF(A31="","",IF(COUNTIF(DECISION_REGISTER!$A$6:$A$205,B31)=1,"VALID","INVALID - DECISION LINK"))</x:f>
      </x:c>
      <x:c r="K31" s="24" t="str">
        <x:f>IF(A31="","",IF(AND(OR(EXACT(C31,"BUYER-JOB FIT"),EXACT(C31,"IMPLEMENTATION"),EXACT(C31,"SECURITY / PROCUREMENT"),EXACT(C31,"SWITCHING / EXIT"),EXACT(C31,"COMMERCIAL MODEL"),EXACT(C31,"TIME TO VALUE"),EXACT(C31,"OTHER")),OR(EXACT(G31,"YES"),EXACT(G31,"NO"))),"VALID","INVALID - TOKEN"))</x:f>
      </x:c>
      <x:c r="L31" s="24" t="str">
        <x:f>IF(A31="","",IF(AND(I31="VALID",J31="VALID",K31="VALID",D31&lt;&gt;"",E31&lt;&gt;"",F31&lt;&gt;"",H31&lt;&gt;""),"VALID","INVALID - CONTROL / MISSING"))</x:f>
      </x:c>
      <x:c r="M31" s="24" t="str">
        <x:f>IF(D31="","",UPPER(TRIM(D31)))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24" t="str">
        <x:f>IF(A32="","",IF(COUNTIF($A$6:$A$205,A32)=1,"VALID","INVALID - DUPLICATE CRITERION ID"))</x:f>
      </x:c>
      <x:c r="J32" s="24" t="str">
        <x:f>IF(A32="","",IF(COUNTIF(DECISION_REGISTER!$A$6:$A$205,B32)=1,"VALID","INVALID - DECISION LINK"))</x:f>
      </x:c>
      <x:c r="K32" s="24" t="str">
        <x:f>IF(A32="","",IF(AND(OR(EXACT(C32,"BUYER-JOB FIT"),EXACT(C32,"IMPLEMENTATION"),EXACT(C32,"SECURITY / PROCUREMENT"),EXACT(C32,"SWITCHING / EXIT"),EXACT(C32,"COMMERCIAL MODEL"),EXACT(C32,"TIME TO VALUE"),EXACT(C32,"OTHER")),OR(EXACT(G32,"YES"),EXACT(G32,"NO"))),"VALID","INVALID - TOKEN"))</x:f>
      </x:c>
      <x:c r="L32" s="24" t="str">
        <x:f>IF(A32="","",IF(AND(I32="VALID",J32="VALID",K32="VALID",D32&lt;&gt;"",E32&lt;&gt;"",F32&lt;&gt;"",H32&lt;&gt;""),"VALID","INVALID - CONTROL / MISSING"))</x:f>
      </x:c>
      <x:c r="M32" s="24" t="str">
        <x:f>IF(D32="","",UPPER(TRIM(D32)))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24" t="str">
        <x:f>IF(A33="","",IF(COUNTIF($A$6:$A$205,A33)=1,"VALID","INVALID - DUPLICATE CRITERION ID"))</x:f>
      </x:c>
      <x:c r="J33" s="24" t="str">
        <x:f>IF(A33="","",IF(COUNTIF(DECISION_REGISTER!$A$6:$A$205,B33)=1,"VALID","INVALID - DECISION LINK"))</x:f>
      </x:c>
      <x:c r="K33" s="24" t="str">
        <x:f>IF(A33="","",IF(AND(OR(EXACT(C33,"BUYER-JOB FIT"),EXACT(C33,"IMPLEMENTATION"),EXACT(C33,"SECURITY / PROCUREMENT"),EXACT(C33,"SWITCHING / EXIT"),EXACT(C33,"COMMERCIAL MODEL"),EXACT(C33,"TIME TO VALUE"),EXACT(C33,"OTHER")),OR(EXACT(G33,"YES"),EXACT(G33,"NO"))),"VALID","INVALID - TOKEN"))</x:f>
      </x:c>
      <x:c r="L33" s="24" t="str">
        <x:f>IF(A33="","",IF(AND(I33="VALID",J33="VALID",K33="VALID",D33&lt;&gt;"",E33&lt;&gt;"",F33&lt;&gt;"",H33&lt;&gt;""),"VALID","INVALID - CONTROL / MISSING"))</x:f>
      </x:c>
      <x:c r="M33" s="24" t="str">
        <x:f>IF(D33="","",UPPER(TRIM(D33)))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24" t="str">
        <x:f>IF(A34="","",IF(COUNTIF($A$6:$A$205,A34)=1,"VALID","INVALID - DUPLICATE CRITERION ID"))</x:f>
      </x:c>
      <x:c r="J34" s="24" t="str">
        <x:f>IF(A34="","",IF(COUNTIF(DECISION_REGISTER!$A$6:$A$205,B34)=1,"VALID","INVALID - DECISION LINK"))</x:f>
      </x:c>
      <x:c r="K34" s="24" t="str">
        <x:f>IF(A34="","",IF(AND(OR(EXACT(C34,"BUYER-JOB FIT"),EXACT(C34,"IMPLEMENTATION"),EXACT(C34,"SECURITY / PROCUREMENT"),EXACT(C34,"SWITCHING / EXIT"),EXACT(C34,"COMMERCIAL MODEL"),EXACT(C34,"TIME TO VALUE"),EXACT(C34,"OTHER")),OR(EXACT(G34,"YES"),EXACT(G34,"NO"))),"VALID","INVALID - TOKEN"))</x:f>
      </x:c>
      <x:c r="L34" s="24" t="str">
        <x:f>IF(A34="","",IF(AND(I34="VALID",J34="VALID",K34="VALID",D34&lt;&gt;"",E34&lt;&gt;"",F34&lt;&gt;"",H34&lt;&gt;""),"VALID","INVALID - CONTROL / MISSING"))</x:f>
      </x:c>
      <x:c r="M34" s="24" t="str">
        <x:f>IF(D34="","",UPPER(TRIM(D34)))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24" t="str">
        <x:f>IF(A35="","",IF(COUNTIF($A$6:$A$205,A35)=1,"VALID","INVALID - DUPLICATE CRITERION ID"))</x:f>
      </x:c>
      <x:c r="J35" s="24" t="str">
        <x:f>IF(A35="","",IF(COUNTIF(DECISION_REGISTER!$A$6:$A$205,B35)=1,"VALID","INVALID - DECISION LINK"))</x:f>
      </x:c>
      <x:c r="K35" s="24" t="str">
        <x:f>IF(A35="","",IF(AND(OR(EXACT(C35,"BUYER-JOB FIT"),EXACT(C35,"IMPLEMENTATION"),EXACT(C35,"SECURITY / PROCUREMENT"),EXACT(C35,"SWITCHING / EXIT"),EXACT(C35,"COMMERCIAL MODEL"),EXACT(C35,"TIME TO VALUE"),EXACT(C35,"OTHER")),OR(EXACT(G35,"YES"),EXACT(G35,"NO"))),"VALID","INVALID - TOKEN"))</x:f>
      </x:c>
      <x:c r="L35" s="24" t="str">
        <x:f>IF(A35="","",IF(AND(I35="VALID",J35="VALID",K35="VALID",D35&lt;&gt;"",E35&lt;&gt;"",F35&lt;&gt;"",H35&lt;&gt;""),"VALID","INVALID - CONTROL / MISSING"))</x:f>
      </x:c>
      <x:c r="M35" s="24" t="str">
        <x:f>IF(D35="","",UPPER(TRIM(D35)))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24" t="str">
        <x:f>IF(A36="","",IF(COUNTIF($A$6:$A$205,A36)=1,"VALID","INVALID - DUPLICATE CRITERION ID"))</x:f>
      </x:c>
      <x:c r="J36" s="24" t="str">
        <x:f>IF(A36="","",IF(COUNTIF(DECISION_REGISTER!$A$6:$A$205,B36)=1,"VALID","INVALID - DECISION LINK"))</x:f>
      </x:c>
      <x:c r="K36" s="24" t="str">
        <x:f>IF(A36="","",IF(AND(OR(EXACT(C36,"BUYER-JOB FIT"),EXACT(C36,"IMPLEMENTATION"),EXACT(C36,"SECURITY / PROCUREMENT"),EXACT(C36,"SWITCHING / EXIT"),EXACT(C36,"COMMERCIAL MODEL"),EXACT(C36,"TIME TO VALUE"),EXACT(C36,"OTHER")),OR(EXACT(G36,"YES"),EXACT(G36,"NO"))),"VALID","INVALID - TOKEN"))</x:f>
      </x:c>
      <x:c r="L36" s="24" t="str">
        <x:f>IF(A36="","",IF(AND(I36="VALID",J36="VALID",K36="VALID",D36&lt;&gt;"",E36&lt;&gt;"",F36&lt;&gt;"",H36&lt;&gt;""),"VALID","INVALID - CONTROL / MISSING"))</x:f>
      </x:c>
      <x:c r="M36" s="24" t="str">
        <x:f>IF(D36="","",UPPER(TRIM(D36)))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24" t="str">
        <x:f>IF(A37="","",IF(COUNTIF($A$6:$A$205,A37)=1,"VALID","INVALID - DUPLICATE CRITERION ID"))</x:f>
      </x:c>
      <x:c r="J37" s="24" t="str">
        <x:f>IF(A37="","",IF(COUNTIF(DECISION_REGISTER!$A$6:$A$205,B37)=1,"VALID","INVALID - DECISION LINK"))</x:f>
      </x:c>
      <x:c r="K37" s="24" t="str">
        <x:f>IF(A37="","",IF(AND(OR(EXACT(C37,"BUYER-JOB FIT"),EXACT(C37,"IMPLEMENTATION"),EXACT(C37,"SECURITY / PROCUREMENT"),EXACT(C37,"SWITCHING / EXIT"),EXACT(C37,"COMMERCIAL MODEL"),EXACT(C37,"TIME TO VALUE"),EXACT(C37,"OTHER")),OR(EXACT(G37,"YES"),EXACT(G37,"NO"))),"VALID","INVALID - TOKEN"))</x:f>
      </x:c>
      <x:c r="L37" s="24" t="str">
        <x:f>IF(A37="","",IF(AND(I37="VALID",J37="VALID",K37="VALID",D37&lt;&gt;"",E37&lt;&gt;"",F37&lt;&gt;"",H37&lt;&gt;""),"VALID","INVALID - CONTROL / MISSING"))</x:f>
      </x:c>
      <x:c r="M37" s="24" t="str">
        <x:f>IF(D37="","",UPPER(TRIM(D37)))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24" t="str">
        <x:f>IF(A38="","",IF(COUNTIF($A$6:$A$205,A38)=1,"VALID","INVALID - DUPLICATE CRITERION ID"))</x:f>
      </x:c>
      <x:c r="J38" s="24" t="str">
        <x:f>IF(A38="","",IF(COUNTIF(DECISION_REGISTER!$A$6:$A$205,B38)=1,"VALID","INVALID - DECISION LINK"))</x:f>
      </x:c>
      <x:c r="K38" s="24" t="str">
        <x:f>IF(A38="","",IF(AND(OR(EXACT(C38,"BUYER-JOB FIT"),EXACT(C38,"IMPLEMENTATION"),EXACT(C38,"SECURITY / PROCUREMENT"),EXACT(C38,"SWITCHING / EXIT"),EXACT(C38,"COMMERCIAL MODEL"),EXACT(C38,"TIME TO VALUE"),EXACT(C38,"OTHER")),OR(EXACT(G38,"YES"),EXACT(G38,"NO"))),"VALID","INVALID - TOKEN"))</x:f>
      </x:c>
      <x:c r="L38" s="24" t="str">
        <x:f>IF(A38="","",IF(AND(I38="VALID",J38="VALID",K38="VALID",D38&lt;&gt;"",E38&lt;&gt;"",F38&lt;&gt;"",H38&lt;&gt;""),"VALID","INVALID - CONTROL / MISSING"))</x:f>
      </x:c>
      <x:c r="M38" s="24" t="str">
        <x:f>IF(D38="","",UPPER(TRIM(D38)))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24" t="str">
        <x:f>IF(A39="","",IF(COUNTIF($A$6:$A$205,A39)=1,"VALID","INVALID - DUPLICATE CRITERION ID"))</x:f>
      </x:c>
      <x:c r="J39" s="24" t="str">
        <x:f>IF(A39="","",IF(COUNTIF(DECISION_REGISTER!$A$6:$A$205,B39)=1,"VALID","INVALID - DECISION LINK"))</x:f>
      </x:c>
      <x:c r="K39" s="24" t="str">
        <x:f>IF(A39="","",IF(AND(OR(EXACT(C39,"BUYER-JOB FIT"),EXACT(C39,"IMPLEMENTATION"),EXACT(C39,"SECURITY / PROCUREMENT"),EXACT(C39,"SWITCHING / EXIT"),EXACT(C39,"COMMERCIAL MODEL"),EXACT(C39,"TIME TO VALUE"),EXACT(C39,"OTHER")),OR(EXACT(G39,"YES"),EXACT(G39,"NO"))),"VALID","INVALID - TOKEN"))</x:f>
      </x:c>
      <x:c r="L39" s="24" t="str">
        <x:f>IF(A39="","",IF(AND(I39="VALID",J39="VALID",K39="VALID",D39&lt;&gt;"",E39&lt;&gt;"",F39&lt;&gt;"",H39&lt;&gt;""),"VALID","INVALID - CONTROL / MISSING"))</x:f>
      </x:c>
      <x:c r="M39" s="24" t="str">
        <x:f>IF(D39="","",UPPER(TRIM(D39)))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24" t="str">
        <x:f>IF(A40="","",IF(COUNTIF($A$6:$A$205,A40)=1,"VALID","INVALID - DUPLICATE CRITERION ID"))</x:f>
      </x:c>
      <x:c r="J40" s="24" t="str">
        <x:f>IF(A40="","",IF(COUNTIF(DECISION_REGISTER!$A$6:$A$205,B40)=1,"VALID","INVALID - DECISION LINK"))</x:f>
      </x:c>
      <x:c r="K40" s="24" t="str">
        <x:f>IF(A40="","",IF(AND(OR(EXACT(C40,"BUYER-JOB FIT"),EXACT(C40,"IMPLEMENTATION"),EXACT(C40,"SECURITY / PROCUREMENT"),EXACT(C40,"SWITCHING / EXIT"),EXACT(C40,"COMMERCIAL MODEL"),EXACT(C40,"TIME TO VALUE"),EXACT(C40,"OTHER")),OR(EXACT(G40,"YES"),EXACT(G40,"NO"))),"VALID","INVALID - TOKEN"))</x:f>
      </x:c>
      <x:c r="L40" s="24" t="str">
        <x:f>IF(A40="","",IF(AND(I40="VALID",J40="VALID",K40="VALID",D40&lt;&gt;"",E40&lt;&gt;"",F40&lt;&gt;"",H40&lt;&gt;""),"VALID","INVALID - CONTROL / MISSING"))</x:f>
      </x:c>
      <x:c r="M40" s="24" t="str">
        <x:f>IF(D40="","",UPPER(TRIM(D40)))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24" t="str">
        <x:f>IF(A41="","",IF(COUNTIF($A$6:$A$205,A41)=1,"VALID","INVALID - DUPLICATE CRITERION ID"))</x:f>
      </x:c>
      <x:c r="J41" s="24" t="str">
        <x:f>IF(A41="","",IF(COUNTIF(DECISION_REGISTER!$A$6:$A$205,B41)=1,"VALID","INVALID - DECISION LINK"))</x:f>
      </x:c>
      <x:c r="K41" s="24" t="str">
        <x:f>IF(A41="","",IF(AND(OR(EXACT(C41,"BUYER-JOB FIT"),EXACT(C41,"IMPLEMENTATION"),EXACT(C41,"SECURITY / PROCUREMENT"),EXACT(C41,"SWITCHING / EXIT"),EXACT(C41,"COMMERCIAL MODEL"),EXACT(C41,"TIME TO VALUE"),EXACT(C41,"OTHER")),OR(EXACT(G41,"YES"),EXACT(G41,"NO"))),"VALID","INVALID - TOKEN"))</x:f>
      </x:c>
      <x:c r="L41" s="24" t="str">
        <x:f>IF(A41="","",IF(AND(I41="VALID",J41="VALID",K41="VALID",D41&lt;&gt;"",E41&lt;&gt;"",F41&lt;&gt;"",H41&lt;&gt;""),"VALID","INVALID - CONTROL / MISSING"))</x:f>
      </x:c>
      <x:c r="M41" s="24" t="str">
        <x:f>IF(D41="","",UPPER(TRIM(D41)))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24" t="str">
        <x:f>IF(A42="","",IF(COUNTIF($A$6:$A$205,A42)=1,"VALID","INVALID - DUPLICATE CRITERION ID"))</x:f>
      </x:c>
      <x:c r="J42" s="24" t="str">
        <x:f>IF(A42="","",IF(COUNTIF(DECISION_REGISTER!$A$6:$A$205,B42)=1,"VALID","INVALID - DECISION LINK"))</x:f>
      </x:c>
      <x:c r="K42" s="24" t="str">
        <x:f>IF(A42="","",IF(AND(OR(EXACT(C42,"BUYER-JOB FIT"),EXACT(C42,"IMPLEMENTATION"),EXACT(C42,"SECURITY / PROCUREMENT"),EXACT(C42,"SWITCHING / EXIT"),EXACT(C42,"COMMERCIAL MODEL"),EXACT(C42,"TIME TO VALUE"),EXACT(C42,"OTHER")),OR(EXACT(G42,"YES"),EXACT(G42,"NO"))),"VALID","INVALID - TOKEN"))</x:f>
      </x:c>
      <x:c r="L42" s="24" t="str">
        <x:f>IF(A42="","",IF(AND(I42="VALID",J42="VALID",K42="VALID",D42&lt;&gt;"",E42&lt;&gt;"",F42&lt;&gt;"",H42&lt;&gt;""),"VALID","INVALID - CONTROL / MISSING"))</x:f>
      </x:c>
      <x:c r="M42" s="24" t="str">
        <x:f>IF(D42="","",UPPER(TRIM(D42)))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24" t="str">
        <x:f>IF(A43="","",IF(COUNTIF($A$6:$A$205,A43)=1,"VALID","INVALID - DUPLICATE CRITERION ID"))</x:f>
      </x:c>
      <x:c r="J43" s="24" t="str">
        <x:f>IF(A43="","",IF(COUNTIF(DECISION_REGISTER!$A$6:$A$205,B43)=1,"VALID","INVALID - DECISION LINK"))</x:f>
      </x:c>
      <x:c r="K43" s="24" t="str">
        <x:f>IF(A43="","",IF(AND(OR(EXACT(C43,"BUYER-JOB FIT"),EXACT(C43,"IMPLEMENTATION"),EXACT(C43,"SECURITY / PROCUREMENT"),EXACT(C43,"SWITCHING / EXIT"),EXACT(C43,"COMMERCIAL MODEL"),EXACT(C43,"TIME TO VALUE"),EXACT(C43,"OTHER")),OR(EXACT(G43,"YES"),EXACT(G43,"NO"))),"VALID","INVALID - TOKEN"))</x:f>
      </x:c>
      <x:c r="L43" s="24" t="str">
        <x:f>IF(A43="","",IF(AND(I43="VALID",J43="VALID",K43="VALID",D43&lt;&gt;"",E43&lt;&gt;"",F43&lt;&gt;"",H43&lt;&gt;""),"VALID","INVALID - CONTROL / MISSING"))</x:f>
      </x:c>
      <x:c r="M43" s="24" t="str">
        <x:f>IF(D43="","",UPPER(TRIM(D43)))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24" t="str">
        <x:f>IF(A44="","",IF(COUNTIF($A$6:$A$205,A44)=1,"VALID","INVALID - DUPLICATE CRITERION ID"))</x:f>
      </x:c>
      <x:c r="J44" s="24" t="str">
        <x:f>IF(A44="","",IF(COUNTIF(DECISION_REGISTER!$A$6:$A$205,B44)=1,"VALID","INVALID - DECISION LINK"))</x:f>
      </x:c>
      <x:c r="K44" s="24" t="str">
        <x:f>IF(A44="","",IF(AND(OR(EXACT(C44,"BUYER-JOB FIT"),EXACT(C44,"IMPLEMENTATION"),EXACT(C44,"SECURITY / PROCUREMENT"),EXACT(C44,"SWITCHING / EXIT"),EXACT(C44,"COMMERCIAL MODEL"),EXACT(C44,"TIME TO VALUE"),EXACT(C44,"OTHER")),OR(EXACT(G44,"YES"),EXACT(G44,"NO"))),"VALID","INVALID - TOKEN"))</x:f>
      </x:c>
      <x:c r="L44" s="24" t="str">
        <x:f>IF(A44="","",IF(AND(I44="VALID",J44="VALID",K44="VALID",D44&lt;&gt;"",E44&lt;&gt;"",F44&lt;&gt;"",H44&lt;&gt;""),"VALID","INVALID - CONTROL / MISSING"))</x:f>
      </x:c>
      <x:c r="M44" s="24" t="str">
        <x:f>IF(D44="","",UPPER(TRIM(D44)))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24" t="str">
        <x:f>IF(A45="","",IF(COUNTIF($A$6:$A$205,A45)=1,"VALID","INVALID - DUPLICATE CRITERION ID"))</x:f>
      </x:c>
      <x:c r="J45" s="24" t="str">
        <x:f>IF(A45="","",IF(COUNTIF(DECISION_REGISTER!$A$6:$A$205,B45)=1,"VALID","INVALID - DECISION LINK"))</x:f>
      </x:c>
      <x:c r="K45" s="24" t="str">
        <x:f>IF(A45="","",IF(AND(OR(EXACT(C45,"BUYER-JOB FIT"),EXACT(C45,"IMPLEMENTATION"),EXACT(C45,"SECURITY / PROCUREMENT"),EXACT(C45,"SWITCHING / EXIT"),EXACT(C45,"COMMERCIAL MODEL"),EXACT(C45,"TIME TO VALUE"),EXACT(C45,"OTHER")),OR(EXACT(G45,"YES"),EXACT(G45,"NO"))),"VALID","INVALID - TOKEN"))</x:f>
      </x:c>
      <x:c r="L45" s="24" t="str">
        <x:f>IF(A45="","",IF(AND(I45="VALID",J45="VALID",K45="VALID",D45&lt;&gt;"",E45&lt;&gt;"",F45&lt;&gt;"",H45&lt;&gt;""),"VALID","INVALID - CONTROL / MISSING"))</x:f>
      </x:c>
      <x:c r="M45" s="24" t="str">
        <x:f>IF(D45="","",UPPER(TRIM(D45)))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24" t="str">
        <x:f>IF(A46="","",IF(COUNTIF($A$6:$A$205,A46)=1,"VALID","INVALID - DUPLICATE CRITERION ID"))</x:f>
      </x:c>
      <x:c r="J46" s="24" t="str">
        <x:f>IF(A46="","",IF(COUNTIF(DECISION_REGISTER!$A$6:$A$205,B46)=1,"VALID","INVALID - DECISION LINK"))</x:f>
      </x:c>
      <x:c r="K46" s="24" t="str">
        <x:f>IF(A46="","",IF(AND(OR(EXACT(C46,"BUYER-JOB FIT"),EXACT(C46,"IMPLEMENTATION"),EXACT(C46,"SECURITY / PROCUREMENT"),EXACT(C46,"SWITCHING / EXIT"),EXACT(C46,"COMMERCIAL MODEL"),EXACT(C46,"TIME TO VALUE"),EXACT(C46,"OTHER")),OR(EXACT(G46,"YES"),EXACT(G46,"NO"))),"VALID","INVALID - TOKEN"))</x:f>
      </x:c>
      <x:c r="L46" s="24" t="str">
        <x:f>IF(A46="","",IF(AND(I46="VALID",J46="VALID",K46="VALID",D46&lt;&gt;"",E46&lt;&gt;"",F46&lt;&gt;"",H46&lt;&gt;""),"VALID","INVALID - CONTROL / MISSING"))</x:f>
      </x:c>
      <x:c r="M46" s="24" t="str">
        <x:f>IF(D46="","",UPPER(TRIM(D46)))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24" t="str">
        <x:f>IF(A47="","",IF(COUNTIF($A$6:$A$205,A47)=1,"VALID","INVALID - DUPLICATE CRITERION ID"))</x:f>
      </x:c>
      <x:c r="J47" s="24" t="str">
        <x:f>IF(A47="","",IF(COUNTIF(DECISION_REGISTER!$A$6:$A$205,B47)=1,"VALID","INVALID - DECISION LINK"))</x:f>
      </x:c>
      <x:c r="K47" s="24" t="str">
        <x:f>IF(A47="","",IF(AND(OR(EXACT(C47,"BUYER-JOB FIT"),EXACT(C47,"IMPLEMENTATION"),EXACT(C47,"SECURITY / PROCUREMENT"),EXACT(C47,"SWITCHING / EXIT"),EXACT(C47,"COMMERCIAL MODEL"),EXACT(C47,"TIME TO VALUE"),EXACT(C47,"OTHER")),OR(EXACT(G47,"YES"),EXACT(G47,"NO"))),"VALID","INVALID - TOKEN"))</x:f>
      </x:c>
      <x:c r="L47" s="24" t="str">
        <x:f>IF(A47="","",IF(AND(I47="VALID",J47="VALID",K47="VALID",D47&lt;&gt;"",E47&lt;&gt;"",F47&lt;&gt;"",H47&lt;&gt;""),"VALID","INVALID - CONTROL / MISSING"))</x:f>
      </x:c>
      <x:c r="M47" s="24" t="str">
        <x:f>IF(D47="","",UPPER(TRIM(D47)))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24" t="str">
        <x:f>IF(A48="","",IF(COUNTIF($A$6:$A$205,A48)=1,"VALID","INVALID - DUPLICATE CRITERION ID"))</x:f>
      </x:c>
      <x:c r="J48" s="24" t="str">
        <x:f>IF(A48="","",IF(COUNTIF(DECISION_REGISTER!$A$6:$A$205,B48)=1,"VALID","INVALID - DECISION LINK"))</x:f>
      </x:c>
      <x:c r="K48" s="24" t="str">
        <x:f>IF(A48="","",IF(AND(OR(EXACT(C48,"BUYER-JOB FIT"),EXACT(C48,"IMPLEMENTATION"),EXACT(C48,"SECURITY / PROCUREMENT"),EXACT(C48,"SWITCHING / EXIT"),EXACT(C48,"COMMERCIAL MODEL"),EXACT(C48,"TIME TO VALUE"),EXACT(C48,"OTHER")),OR(EXACT(G48,"YES"),EXACT(G48,"NO"))),"VALID","INVALID - TOKEN"))</x:f>
      </x:c>
      <x:c r="L48" s="24" t="str">
        <x:f>IF(A48="","",IF(AND(I48="VALID",J48="VALID",K48="VALID",D48&lt;&gt;"",E48&lt;&gt;"",F48&lt;&gt;"",H48&lt;&gt;""),"VALID","INVALID - CONTROL / MISSING"))</x:f>
      </x:c>
      <x:c r="M48" s="24" t="str">
        <x:f>IF(D48="","",UPPER(TRIM(D48)))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24" t="str">
        <x:f>IF(A49="","",IF(COUNTIF($A$6:$A$205,A49)=1,"VALID","INVALID - DUPLICATE CRITERION ID"))</x:f>
      </x:c>
      <x:c r="J49" s="24" t="str">
        <x:f>IF(A49="","",IF(COUNTIF(DECISION_REGISTER!$A$6:$A$205,B49)=1,"VALID","INVALID - DECISION LINK"))</x:f>
      </x:c>
      <x:c r="K49" s="24" t="str">
        <x:f>IF(A49="","",IF(AND(OR(EXACT(C49,"BUYER-JOB FIT"),EXACT(C49,"IMPLEMENTATION"),EXACT(C49,"SECURITY / PROCUREMENT"),EXACT(C49,"SWITCHING / EXIT"),EXACT(C49,"COMMERCIAL MODEL"),EXACT(C49,"TIME TO VALUE"),EXACT(C49,"OTHER")),OR(EXACT(G49,"YES"),EXACT(G49,"NO"))),"VALID","INVALID - TOKEN"))</x:f>
      </x:c>
      <x:c r="L49" s="24" t="str">
        <x:f>IF(A49="","",IF(AND(I49="VALID",J49="VALID",K49="VALID",D49&lt;&gt;"",E49&lt;&gt;"",F49&lt;&gt;"",H49&lt;&gt;""),"VALID","INVALID - CONTROL / MISSING"))</x:f>
      </x:c>
      <x:c r="M49" s="24" t="str">
        <x:f>IF(D49="","",UPPER(TRIM(D49)))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24" t="str">
        <x:f>IF(A50="","",IF(COUNTIF($A$6:$A$205,A50)=1,"VALID","INVALID - DUPLICATE CRITERION ID"))</x:f>
      </x:c>
      <x:c r="J50" s="24" t="str">
        <x:f>IF(A50="","",IF(COUNTIF(DECISION_REGISTER!$A$6:$A$205,B50)=1,"VALID","INVALID - DECISION LINK"))</x:f>
      </x:c>
      <x:c r="K50" s="24" t="str">
        <x:f>IF(A50="","",IF(AND(OR(EXACT(C50,"BUYER-JOB FIT"),EXACT(C50,"IMPLEMENTATION"),EXACT(C50,"SECURITY / PROCUREMENT"),EXACT(C50,"SWITCHING / EXIT"),EXACT(C50,"COMMERCIAL MODEL"),EXACT(C50,"TIME TO VALUE"),EXACT(C50,"OTHER")),OR(EXACT(G50,"YES"),EXACT(G50,"NO"))),"VALID","INVALID - TOKEN"))</x:f>
      </x:c>
      <x:c r="L50" s="24" t="str">
        <x:f>IF(A50="","",IF(AND(I50="VALID",J50="VALID",K50="VALID",D50&lt;&gt;"",E50&lt;&gt;"",F50&lt;&gt;"",H50&lt;&gt;""),"VALID","INVALID - CONTROL / MISSING"))</x:f>
      </x:c>
      <x:c r="M50" s="24" t="str">
        <x:f>IF(D50="","",UPPER(TRIM(D50)))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24" t="str">
        <x:f>IF(A51="","",IF(COUNTIF($A$6:$A$205,A51)=1,"VALID","INVALID - DUPLICATE CRITERION ID"))</x:f>
      </x:c>
      <x:c r="J51" s="24" t="str">
        <x:f>IF(A51="","",IF(COUNTIF(DECISION_REGISTER!$A$6:$A$205,B51)=1,"VALID","INVALID - DECISION LINK"))</x:f>
      </x:c>
      <x:c r="K51" s="24" t="str">
        <x:f>IF(A51="","",IF(AND(OR(EXACT(C51,"BUYER-JOB FIT"),EXACT(C51,"IMPLEMENTATION"),EXACT(C51,"SECURITY / PROCUREMENT"),EXACT(C51,"SWITCHING / EXIT"),EXACT(C51,"COMMERCIAL MODEL"),EXACT(C51,"TIME TO VALUE"),EXACT(C51,"OTHER")),OR(EXACT(G51,"YES"),EXACT(G51,"NO"))),"VALID","INVALID - TOKEN"))</x:f>
      </x:c>
      <x:c r="L51" s="24" t="str">
        <x:f>IF(A51="","",IF(AND(I51="VALID",J51="VALID",K51="VALID",D51&lt;&gt;"",E51&lt;&gt;"",F51&lt;&gt;"",H51&lt;&gt;""),"VALID","INVALID - CONTROL / MISSING"))</x:f>
      </x:c>
      <x:c r="M51" s="24" t="str">
        <x:f>IF(D51="","",UPPER(TRIM(D51)))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24" t="str">
        <x:f>IF(A52="","",IF(COUNTIF($A$6:$A$205,A52)=1,"VALID","INVALID - DUPLICATE CRITERION ID"))</x:f>
      </x:c>
      <x:c r="J52" s="24" t="str">
        <x:f>IF(A52="","",IF(COUNTIF(DECISION_REGISTER!$A$6:$A$205,B52)=1,"VALID","INVALID - DECISION LINK"))</x:f>
      </x:c>
      <x:c r="K52" s="24" t="str">
        <x:f>IF(A52="","",IF(AND(OR(EXACT(C52,"BUYER-JOB FIT"),EXACT(C52,"IMPLEMENTATION"),EXACT(C52,"SECURITY / PROCUREMENT"),EXACT(C52,"SWITCHING / EXIT"),EXACT(C52,"COMMERCIAL MODEL"),EXACT(C52,"TIME TO VALUE"),EXACT(C52,"OTHER")),OR(EXACT(G52,"YES"),EXACT(G52,"NO"))),"VALID","INVALID - TOKEN"))</x:f>
      </x:c>
      <x:c r="L52" s="24" t="str">
        <x:f>IF(A52="","",IF(AND(I52="VALID",J52="VALID",K52="VALID",D52&lt;&gt;"",E52&lt;&gt;"",F52&lt;&gt;"",H52&lt;&gt;""),"VALID","INVALID - CONTROL / MISSING"))</x:f>
      </x:c>
      <x:c r="M52" s="24" t="str">
        <x:f>IF(D52="","",UPPER(TRIM(D52)))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24" t="str">
        <x:f>IF(A53="","",IF(COUNTIF($A$6:$A$205,A53)=1,"VALID","INVALID - DUPLICATE CRITERION ID"))</x:f>
      </x:c>
      <x:c r="J53" s="24" t="str">
        <x:f>IF(A53="","",IF(COUNTIF(DECISION_REGISTER!$A$6:$A$205,B53)=1,"VALID","INVALID - DECISION LINK"))</x:f>
      </x:c>
      <x:c r="K53" s="24" t="str">
        <x:f>IF(A53="","",IF(AND(OR(EXACT(C53,"BUYER-JOB FIT"),EXACT(C53,"IMPLEMENTATION"),EXACT(C53,"SECURITY / PROCUREMENT"),EXACT(C53,"SWITCHING / EXIT"),EXACT(C53,"COMMERCIAL MODEL"),EXACT(C53,"TIME TO VALUE"),EXACT(C53,"OTHER")),OR(EXACT(G53,"YES"),EXACT(G53,"NO"))),"VALID","INVALID - TOKEN"))</x:f>
      </x:c>
      <x:c r="L53" s="24" t="str">
        <x:f>IF(A53="","",IF(AND(I53="VALID",J53="VALID",K53="VALID",D53&lt;&gt;"",E53&lt;&gt;"",F53&lt;&gt;"",H53&lt;&gt;""),"VALID","INVALID - CONTROL / MISSING"))</x:f>
      </x:c>
      <x:c r="M53" s="24" t="str">
        <x:f>IF(D53="","",UPPER(TRIM(D53)))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24" t="str">
        <x:f>IF(A54="","",IF(COUNTIF($A$6:$A$205,A54)=1,"VALID","INVALID - DUPLICATE CRITERION ID"))</x:f>
      </x:c>
      <x:c r="J54" s="24" t="str">
        <x:f>IF(A54="","",IF(COUNTIF(DECISION_REGISTER!$A$6:$A$205,B54)=1,"VALID","INVALID - DECISION LINK"))</x:f>
      </x:c>
      <x:c r="K54" s="24" t="str">
        <x:f>IF(A54="","",IF(AND(OR(EXACT(C54,"BUYER-JOB FIT"),EXACT(C54,"IMPLEMENTATION"),EXACT(C54,"SECURITY / PROCUREMENT"),EXACT(C54,"SWITCHING / EXIT"),EXACT(C54,"COMMERCIAL MODEL"),EXACT(C54,"TIME TO VALUE"),EXACT(C54,"OTHER")),OR(EXACT(G54,"YES"),EXACT(G54,"NO"))),"VALID","INVALID - TOKEN"))</x:f>
      </x:c>
      <x:c r="L54" s="24" t="str">
        <x:f>IF(A54="","",IF(AND(I54="VALID",J54="VALID",K54="VALID",D54&lt;&gt;"",E54&lt;&gt;"",F54&lt;&gt;"",H54&lt;&gt;""),"VALID","INVALID - CONTROL / MISSING"))</x:f>
      </x:c>
      <x:c r="M54" s="24" t="str">
        <x:f>IF(D54="","",UPPER(TRIM(D54)))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24" t="str">
        <x:f>IF(A55="","",IF(COUNTIF($A$6:$A$205,A55)=1,"VALID","INVALID - DUPLICATE CRITERION ID"))</x:f>
      </x:c>
      <x:c r="J55" s="24" t="str">
        <x:f>IF(A55="","",IF(COUNTIF(DECISION_REGISTER!$A$6:$A$205,B55)=1,"VALID","INVALID - DECISION LINK"))</x:f>
      </x:c>
      <x:c r="K55" s="24" t="str">
        <x:f>IF(A55="","",IF(AND(OR(EXACT(C55,"BUYER-JOB FIT"),EXACT(C55,"IMPLEMENTATION"),EXACT(C55,"SECURITY / PROCUREMENT"),EXACT(C55,"SWITCHING / EXIT"),EXACT(C55,"COMMERCIAL MODEL"),EXACT(C55,"TIME TO VALUE"),EXACT(C55,"OTHER")),OR(EXACT(G55,"YES"),EXACT(G55,"NO"))),"VALID","INVALID - TOKEN"))</x:f>
      </x:c>
      <x:c r="L55" s="24" t="str">
        <x:f>IF(A55="","",IF(AND(I55="VALID",J55="VALID",K55="VALID",D55&lt;&gt;"",E55&lt;&gt;"",F55&lt;&gt;"",H55&lt;&gt;""),"VALID","INVALID - CONTROL / MISSING"))</x:f>
      </x:c>
      <x:c r="M55" s="24" t="str">
        <x:f>IF(D55="","",UPPER(TRIM(D55)))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24" t="str">
        <x:f>IF(A56="","",IF(COUNTIF($A$6:$A$205,A56)=1,"VALID","INVALID - DUPLICATE CRITERION ID"))</x:f>
      </x:c>
      <x:c r="J56" s="24" t="str">
        <x:f>IF(A56="","",IF(COUNTIF(DECISION_REGISTER!$A$6:$A$205,B56)=1,"VALID","INVALID - DECISION LINK"))</x:f>
      </x:c>
      <x:c r="K56" s="24" t="str">
        <x:f>IF(A56="","",IF(AND(OR(EXACT(C56,"BUYER-JOB FIT"),EXACT(C56,"IMPLEMENTATION"),EXACT(C56,"SECURITY / PROCUREMENT"),EXACT(C56,"SWITCHING / EXIT"),EXACT(C56,"COMMERCIAL MODEL"),EXACT(C56,"TIME TO VALUE"),EXACT(C56,"OTHER")),OR(EXACT(G56,"YES"),EXACT(G56,"NO"))),"VALID","INVALID - TOKEN"))</x:f>
      </x:c>
      <x:c r="L56" s="24" t="str">
        <x:f>IF(A56="","",IF(AND(I56="VALID",J56="VALID",K56="VALID",D56&lt;&gt;"",E56&lt;&gt;"",F56&lt;&gt;"",H56&lt;&gt;""),"VALID","INVALID - CONTROL / MISSING"))</x:f>
      </x:c>
      <x:c r="M56" s="24" t="str">
        <x:f>IF(D56="","",UPPER(TRIM(D56)))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24" t="str">
        <x:f>IF(A57="","",IF(COUNTIF($A$6:$A$205,A57)=1,"VALID","INVALID - DUPLICATE CRITERION ID"))</x:f>
      </x:c>
      <x:c r="J57" s="24" t="str">
        <x:f>IF(A57="","",IF(COUNTIF(DECISION_REGISTER!$A$6:$A$205,B57)=1,"VALID","INVALID - DECISION LINK"))</x:f>
      </x:c>
      <x:c r="K57" s="24" t="str">
        <x:f>IF(A57="","",IF(AND(OR(EXACT(C57,"BUYER-JOB FIT"),EXACT(C57,"IMPLEMENTATION"),EXACT(C57,"SECURITY / PROCUREMENT"),EXACT(C57,"SWITCHING / EXIT"),EXACT(C57,"COMMERCIAL MODEL"),EXACT(C57,"TIME TO VALUE"),EXACT(C57,"OTHER")),OR(EXACT(G57,"YES"),EXACT(G57,"NO"))),"VALID","INVALID - TOKEN"))</x:f>
      </x:c>
      <x:c r="L57" s="24" t="str">
        <x:f>IF(A57="","",IF(AND(I57="VALID",J57="VALID",K57="VALID",D57&lt;&gt;"",E57&lt;&gt;"",F57&lt;&gt;"",H57&lt;&gt;""),"VALID","INVALID - CONTROL / MISSING"))</x:f>
      </x:c>
      <x:c r="M57" s="24" t="str">
        <x:f>IF(D57="","",UPPER(TRIM(D57)))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24" t="str">
        <x:f>IF(A58="","",IF(COUNTIF($A$6:$A$205,A58)=1,"VALID","INVALID - DUPLICATE CRITERION ID"))</x:f>
      </x:c>
      <x:c r="J58" s="24" t="str">
        <x:f>IF(A58="","",IF(COUNTIF(DECISION_REGISTER!$A$6:$A$205,B58)=1,"VALID","INVALID - DECISION LINK"))</x:f>
      </x:c>
      <x:c r="K58" s="24" t="str">
        <x:f>IF(A58="","",IF(AND(OR(EXACT(C58,"BUYER-JOB FIT"),EXACT(C58,"IMPLEMENTATION"),EXACT(C58,"SECURITY / PROCUREMENT"),EXACT(C58,"SWITCHING / EXIT"),EXACT(C58,"COMMERCIAL MODEL"),EXACT(C58,"TIME TO VALUE"),EXACT(C58,"OTHER")),OR(EXACT(G58,"YES"),EXACT(G58,"NO"))),"VALID","INVALID - TOKEN"))</x:f>
      </x:c>
      <x:c r="L58" s="24" t="str">
        <x:f>IF(A58="","",IF(AND(I58="VALID",J58="VALID",K58="VALID",D58&lt;&gt;"",E58&lt;&gt;"",F58&lt;&gt;"",H58&lt;&gt;""),"VALID","INVALID - CONTROL / MISSING"))</x:f>
      </x:c>
      <x:c r="M58" s="24" t="str">
        <x:f>IF(D58="","",UPPER(TRIM(D58)))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24" t="str">
        <x:f>IF(A59="","",IF(COUNTIF($A$6:$A$205,A59)=1,"VALID","INVALID - DUPLICATE CRITERION ID"))</x:f>
      </x:c>
      <x:c r="J59" s="24" t="str">
        <x:f>IF(A59="","",IF(COUNTIF(DECISION_REGISTER!$A$6:$A$205,B59)=1,"VALID","INVALID - DECISION LINK"))</x:f>
      </x:c>
      <x:c r="K59" s="24" t="str">
        <x:f>IF(A59="","",IF(AND(OR(EXACT(C59,"BUYER-JOB FIT"),EXACT(C59,"IMPLEMENTATION"),EXACT(C59,"SECURITY / PROCUREMENT"),EXACT(C59,"SWITCHING / EXIT"),EXACT(C59,"COMMERCIAL MODEL"),EXACT(C59,"TIME TO VALUE"),EXACT(C59,"OTHER")),OR(EXACT(G59,"YES"),EXACT(G59,"NO"))),"VALID","INVALID - TOKEN"))</x:f>
      </x:c>
      <x:c r="L59" s="24" t="str">
        <x:f>IF(A59="","",IF(AND(I59="VALID",J59="VALID",K59="VALID",D59&lt;&gt;"",E59&lt;&gt;"",F59&lt;&gt;"",H59&lt;&gt;""),"VALID","INVALID - CONTROL / MISSING"))</x:f>
      </x:c>
      <x:c r="M59" s="24" t="str">
        <x:f>IF(D59="","",UPPER(TRIM(D59)))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24" t="str">
        <x:f>IF(A60="","",IF(COUNTIF($A$6:$A$205,A60)=1,"VALID","INVALID - DUPLICATE CRITERION ID"))</x:f>
      </x:c>
      <x:c r="J60" s="24" t="str">
        <x:f>IF(A60="","",IF(COUNTIF(DECISION_REGISTER!$A$6:$A$205,B60)=1,"VALID","INVALID - DECISION LINK"))</x:f>
      </x:c>
      <x:c r="K60" s="24" t="str">
        <x:f>IF(A60="","",IF(AND(OR(EXACT(C60,"BUYER-JOB FIT"),EXACT(C60,"IMPLEMENTATION"),EXACT(C60,"SECURITY / PROCUREMENT"),EXACT(C60,"SWITCHING / EXIT"),EXACT(C60,"COMMERCIAL MODEL"),EXACT(C60,"TIME TO VALUE"),EXACT(C60,"OTHER")),OR(EXACT(G60,"YES"),EXACT(G60,"NO"))),"VALID","INVALID - TOKEN"))</x:f>
      </x:c>
      <x:c r="L60" s="24" t="str">
        <x:f>IF(A60="","",IF(AND(I60="VALID",J60="VALID",K60="VALID",D60&lt;&gt;"",E60&lt;&gt;"",F60&lt;&gt;"",H60&lt;&gt;""),"VALID","INVALID - CONTROL / MISSING"))</x:f>
      </x:c>
      <x:c r="M60" s="24" t="str">
        <x:f>IF(D60="","",UPPER(TRIM(D60)))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24" t="str">
        <x:f>IF(A61="","",IF(COUNTIF($A$6:$A$205,A61)=1,"VALID","INVALID - DUPLICATE CRITERION ID"))</x:f>
      </x:c>
      <x:c r="J61" s="24" t="str">
        <x:f>IF(A61="","",IF(COUNTIF(DECISION_REGISTER!$A$6:$A$205,B61)=1,"VALID","INVALID - DECISION LINK"))</x:f>
      </x:c>
      <x:c r="K61" s="24" t="str">
        <x:f>IF(A61="","",IF(AND(OR(EXACT(C61,"BUYER-JOB FIT"),EXACT(C61,"IMPLEMENTATION"),EXACT(C61,"SECURITY / PROCUREMENT"),EXACT(C61,"SWITCHING / EXIT"),EXACT(C61,"COMMERCIAL MODEL"),EXACT(C61,"TIME TO VALUE"),EXACT(C61,"OTHER")),OR(EXACT(G61,"YES"),EXACT(G61,"NO"))),"VALID","INVALID - TOKEN"))</x:f>
      </x:c>
      <x:c r="L61" s="24" t="str">
        <x:f>IF(A61="","",IF(AND(I61="VALID",J61="VALID",K61="VALID",D61&lt;&gt;"",E61&lt;&gt;"",F61&lt;&gt;"",H61&lt;&gt;""),"VALID","INVALID - CONTROL / MISSING"))</x:f>
      </x:c>
      <x:c r="M61" s="24" t="str">
        <x:f>IF(D61="","",UPPER(TRIM(D61)))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24" t="str">
        <x:f>IF(A62="","",IF(COUNTIF($A$6:$A$205,A62)=1,"VALID","INVALID - DUPLICATE CRITERION ID"))</x:f>
      </x:c>
      <x:c r="J62" s="24" t="str">
        <x:f>IF(A62="","",IF(COUNTIF(DECISION_REGISTER!$A$6:$A$205,B62)=1,"VALID","INVALID - DECISION LINK"))</x:f>
      </x:c>
      <x:c r="K62" s="24" t="str">
        <x:f>IF(A62="","",IF(AND(OR(EXACT(C62,"BUYER-JOB FIT"),EXACT(C62,"IMPLEMENTATION"),EXACT(C62,"SECURITY / PROCUREMENT"),EXACT(C62,"SWITCHING / EXIT"),EXACT(C62,"COMMERCIAL MODEL"),EXACT(C62,"TIME TO VALUE"),EXACT(C62,"OTHER")),OR(EXACT(G62,"YES"),EXACT(G62,"NO"))),"VALID","INVALID - TOKEN"))</x:f>
      </x:c>
      <x:c r="L62" s="24" t="str">
        <x:f>IF(A62="","",IF(AND(I62="VALID",J62="VALID",K62="VALID",D62&lt;&gt;"",E62&lt;&gt;"",F62&lt;&gt;"",H62&lt;&gt;""),"VALID","INVALID - CONTROL / MISSING"))</x:f>
      </x:c>
      <x:c r="M62" s="24" t="str">
        <x:f>IF(D62="","",UPPER(TRIM(D62)))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24" t="str">
        <x:f>IF(A63="","",IF(COUNTIF($A$6:$A$205,A63)=1,"VALID","INVALID - DUPLICATE CRITERION ID"))</x:f>
      </x:c>
      <x:c r="J63" s="24" t="str">
        <x:f>IF(A63="","",IF(COUNTIF(DECISION_REGISTER!$A$6:$A$205,B63)=1,"VALID","INVALID - DECISION LINK"))</x:f>
      </x:c>
      <x:c r="K63" s="24" t="str">
        <x:f>IF(A63="","",IF(AND(OR(EXACT(C63,"BUYER-JOB FIT"),EXACT(C63,"IMPLEMENTATION"),EXACT(C63,"SECURITY / PROCUREMENT"),EXACT(C63,"SWITCHING / EXIT"),EXACT(C63,"COMMERCIAL MODEL"),EXACT(C63,"TIME TO VALUE"),EXACT(C63,"OTHER")),OR(EXACT(G63,"YES"),EXACT(G63,"NO"))),"VALID","INVALID - TOKEN"))</x:f>
      </x:c>
      <x:c r="L63" s="24" t="str">
        <x:f>IF(A63="","",IF(AND(I63="VALID",J63="VALID",K63="VALID",D63&lt;&gt;"",E63&lt;&gt;"",F63&lt;&gt;"",H63&lt;&gt;""),"VALID","INVALID - CONTROL / MISSING"))</x:f>
      </x:c>
      <x:c r="M63" s="24" t="str">
        <x:f>IF(D63="","",UPPER(TRIM(D63)))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24" t="str">
        <x:f>IF(A64="","",IF(COUNTIF($A$6:$A$205,A64)=1,"VALID","INVALID - DUPLICATE CRITERION ID"))</x:f>
      </x:c>
      <x:c r="J64" s="24" t="str">
        <x:f>IF(A64="","",IF(COUNTIF(DECISION_REGISTER!$A$6:$A$205,B64)=1,"VALID","INVALID - DECISION LINK"))</x:f>
      </x:c>
      <x:c r="K64" s="24" t="str">
        <x:f>IF(A64="","",IF(AND(OR(EXACT(C64,"BUYER-JOB FIT"),EXACT(C64,"IMPLEMENTATION"),EXACT(C64,"SECURITY / PROCUREMENT"),EXACT(C64,"SWITCHING / EXIT"),EXACT(C64,"COMMERCIAL MODEL"),EXACT(C64,"TIME TO VALUE"),EXACT(C64,"OTHER")),OR(EXACT(G64,"YES"),EXACT(G64,"NO"))),"VALID","INVALID - TOKEN"))</x:f>
      </x:c>
      <x:c r="L64" s="24" t="str">
        <x:f>IF(A64="","",IF(AND(I64="VALID",J64="VALID",K64="VALID",D64&lt;&gt;"",E64&lt;&gt;"",F64&lt;&gt;"",H64&lt;&gt;""),"VALID","INVALID - CONTROL / MISSING"))</x:f>
      </x:c>
      <x:c r="M64" s="24" t="str">
        <x:f>IF(D64="","",UPPER(TRIM(D64)))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24" t="str">
        <x:f>IF(A65="","",IF(COUNTIF($A$6:$A$205,A65)=1,"VALID","INVALID - DUPLICATE CRITERION ID"))</x:f>
      </x:c>
      <x:c r="J65" s="24" t="str">
        <x:f>IF(A65="","",IF(COUNTIF(DECISION_REGISTER!$A$6:$A$205,B65)=1,"VALID","INVALID - DECISION LINK"))</x:f>
      </x:c>
      <x:c r="K65" s="24" t="str">
        <x:f>IF(A65="","",IF(AND(OR(EXACT(C65,"BUYER-JOB FIT"),EXACT(C65,"IMPLEMENTATION"),EXACT(C65,"SECURITY / PROCUREMENT"),EXACT(C65,"SWITCHING / EXIT"),EXACT(C65,"COMMERCIAL MODEL"),EXACT(C65,"TIME TO VALUE"),EXACT(C65,"OTHER")),OR(EXACT(G65,"YES"),EXACT(G65,"NO"))),"VALID","INVALID - TOKEN"))</x:f>
      </x:c>
      <x:c r="L65" s="24" t="str">
        <x:f>IF(A65="","",IF(AND(I65="VALID",J65="VALID",K65="VALID",D65&lt;&gt;"",E65&lt;&gt;"",F65&lt;&gt;"",H65&lt;&gt;""),"VALID","INVALID - CONTROL / MISSING"))</x:f>
      </x:c>
      <x:c r="M65" s="24" t="str">
        <x:f>IF(D65="","",UPPER(TRIM(D65)))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24" t="str">
        <x:f>IF(A66="","",IF(COUNTIF($A$6:$A$205,A66)=1,"VALID","INVALID - DUPLICATE CRITERION ID"))</x:f>
      </x:c>
      <x:c r="J66" s="24" t="str">
        <x:f>IF(A66="","",IF(COUNTIF(DECISION_REGISTER!$A$6:$A$205,B66)=1,"VALID","INVALID - DECISION LINK"))</x:f>
      </x:c>
      <x:c r="K66" s="24" t="str">
        <x:f>IF(A66="","",IF(AND(OR(EXACT(C66,"BUYER-JOB FIT"),EXACT(C66,"IMPLEMENTATION"),EXACT(C66,"SECURITY / PROCUREMENT"),EXACT(C66,"SWITCHING / EXIT"),EXACT(C66,"COMMERCIAL MODEL"),EXACT(C66,"TIME TO VALUE"),EXACT(C66,"OTHER")),OR(EXACT(G66,"YES"),EXACT(G66,"NO"))),"VALID","INVALID - TOKEN"))</x:f>
      </x:c>
      <x:c r="L66" s="24" t="str">
        <x:f>IF(A66="","",IF(AND(I66="VALID",J66="VALID",K66="VALID",D66&lt;&gt;"",E66&lt;&gt;"",F66&lt;&gt;"",H66&lt;&gt;""),"VALID","INVALID - CONTROL / MISSING"))</x:f>
      </x:c>
      <x:c r="M66" s="24" t="str">
        <x:f>IF(D66="","",UPPER(TRIM(D66)))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24" t="str">
        <x:f>IF(A67="","",IF(COUNTIF($A$6:$A$205,A67)=1,"VALID","INVALID - DUPLICATE CRITERION ID"))</x:f>
      </x:c>
      <x:c r="J67" s="24" t="str">
        <x:f>IF(A67="","",IF(COUNTIF(DECISION_REGISTER!$A$6:$A$205,B67)=1,"VALID","INVALID - DECISION LINK"))</x:f>
      </x:c>
      <x:c r="K67" s="24" t="str">
        <x:f>IF(A67="","",IF(AND(OR(EXACT(C67,"BUYER-JOB FIT"),EXACT(C67,"IMPLEMENTATION"),EXACT(C67,"SECURITY / PROCUREMENT"),EXACT(C67,"SWITCHING / EXIT"),EXACT(C67,"COMMERCIAL MODEL"),EXACT(C67,"TIME TO VALUE"),EXACT(C67,"OTHER")),OR(EXACT(G67,"YES"),EXACT(G67,"NO"))),"VALID","INVALID - TOKEN"))</x:f>
      </x:c>
      <x:c r="L67" s="24" t="str">
        <x:f>IF(A67="","",IF(AND(I67="VALID",J67="VALID",K67="VALID",D67&lt;&gt;"",E67&lt;&gt;"",F67&lt;&gt;"",H67&lt;&gt;""),"VALID","INVALID - CONTROL / MISSING"))</x:f>
      </x:c>
      <x:c r="M67" s="24" t="str">
        <x:f>IF(D67="","",UPPER(TRIM(D67)))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24" t="str">
        <x:f>IF(A68="","",IF(COUNTIF($A$6:$A$205,A68)=1,"VALID","INVALID - DUPLICATE CRITERION ID"))</x:f>
      </x:c>
      <x:c r="J68" s="24" t="str">
        <x:f>IF(A68="","",IF(COUNTIF(DECISION_REGISTER!$A$6:$A$205,B68)=1,"VALID","INVALID - DECISION LINK"))</x:f>
      </x:c>
      <x:c r="K68" s="24" t="str">
        <x:f>IF(A68="","",IF(AND(OR(EXACT(C68,"BUYER-JOB FIT"),EXACT(C68,"IMPLEMENTATION"),EXACT(C68,"SECURITY / PROCUREMENT"),EXACT(C68,"SWITCHING / EXIT"),EXACT(C68,"COMMERCIAL MODEL"),EXACT(C68,"TIME TO VALUE"),EXACT(C68,"OTHER")),OR(EXACT(G68,"YES"),EXACT(G68,"NO"))),"VALID","INVALID - TOKEN"))</x:f>
      </x:c>
      <x:c r="L68" s="24" t="str">
        <x:f>IF(A68="","",IF(AND(I68="VALID",J68="VALID",K68="VALID",D68&lt;&gt;"",E68&lt;&gt;"",F68&lt;&gt;"",H68&lt;&gt;""),"VALID","INVALID - CONTROL / MISSING"))</x:f>
      </x:c>
      <x:c r="M68" s="24" t="str">
        <x:f>IF(D68="","",UPPER(TRIM(D68)))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24" t="str">
        <x:f>IF(A69="","",IF(COUNTIF($A$6:$A$205,A69)=1,"VALID","INVALID - DUPLICATE CRITERION ID"))</x:f>
      </x:c>
      <x:c r="J69" s="24" t="str">
        <x:f>IF(A69="","",IF(COUNTIF(DECISION_REGISTER!$A$6:$A$205,B69)=1,"VALID","INVALID - DECISION LINK"))</x:f>
      </x:c>
      <x:c r="K69" s="24" t="str">
        <x:f>IF(A69="","",IF(AND(OR(EXACT(C69,"BUYER-JOB FIT"),EXACT(C69,"IMPLEMENTATION"),EXACT(C69,"SECURITY / PROCUREMENT"),EXACT(C69,"SWITCHING / EXIT"),EXACT(C69,"COMMERCIAL MODEL"),EXACT(C69,"TIME TO VALUE"),EXACT(C69,"OTHER")),OR(EXACT(G69,"YES"),EXACT(G69,"NO"))),"VALID","INVALID - TOKEN"))</x:f>
      </x:c>
      <x:c r="L69" s="24" t="str">
        <x:f>IF(A69="","",IF(AND(I69="VALID",J69="VALID",K69="VALID",D69&lt;&gt;"",E69&lt;&gt;"",F69&lt;&gt;"",H69&lt;&gt;""),"VALID","INVALID - CONTROL / MISSING"))</x:f>
      </x:c>
      <x:c r="M69" s="24" t="str">
        <x:f>IF(D69="","",UPPER(TRIM(D69)))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24" t="str">
        <x:f>IF(A70="","",IF(COUNTIF($A$6:$A$205,A70)=1,"VALID","INVALID - DUPLICATE CRITERION ID"))</x:f>
      </x:c>
      <x:c r="J70" s="24" t="str">
        <x:f>IF(A70="","",IF(COUNTIF(DECISION_REGISTER!$A$6:$A$205,B70)=1,"VALID","INVALID - DECISION LINK"))</x:f>
      </x:c>
      <x:c r="K70" s="24" t="str">
        <x:f>IF(A70="","",IF(AND(OR(EXACT(C70,"BUYER-JOB FIT"),EXACT(C70,"IMPLEMENTATION"),EXACT(C70,"SECURITY / PROCUREMENT"),EXACT(C70,"SWITCHING / EXIT"),EXACT(C70,"COMMERCIAL MODEL"),EXACT(C70,"TIME TO VALUE"),EXACT(C70,"OTHER")),OR(EXACT(G70,"YES"),EXACT(G70,"NO"))),"VALID","INVALID - TOKEN"))</x:f>
      </x:c>
      <x:c r="L70" s="24" t="str">
        <x:f>IF(A70="","",IF(AND(I70="VALID",J70="VALID",K70="VALID",D70&lt;&gt;"",E70&lt;&gt;"",F70&lt;&gt;"",H70&lt;&gt;""),"VALID","INVALID - CONTROL / MISSING"))</x:f>
      </x:c>
      <x:c r="M70" s="24" t="str">
        <x:f>IF(D70="","",UPPER(TRIM(D70)))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24" t="str">
        <x:f>IF(A71="","",IF(COUNTIF($A$6:$A$205,A71)=1,"VALID","INVALID - DUPLICATE CRITERION ID"))</x:f>
      </x:c>
      <x:c r="J71" s="24" t="str">
        <x:f>IF(A71="","",IF(COUNTIF(DECISION_REGISTER!$A$6:$A$205,B71)=1,"VALID","INVALID - DECISION LINK"))</x:f>
      </x:c>
      <x:c r="K71" s="24" t="str">
        <x:f>IF(A71="","",IF(AND(OR(EXACT(C71,"BUYER-JOB FIT"),EXACT(C71,"IMPLEMENTATION"),EXACT(C71,"SECURITY / PROCUREMENT"),EXACT(C71,"SWITCHING / EXIT"),EXACT(C71,"COMMERCIAL MODEL"),EXACT(C71,"TIME TO VALUE"),EXACT(C71,"OTHER")),OR(EXACT(G71,"YES"),EXACT(G71,"NO"))),"VALID","INVALID - TOKEN"))</x:f>
      </x:c>
      <x:c r="L71" s="24" t="str">
        <x:f>IF(A71="","",IF(AND(I71="VALID",J71="VALID",K71="VALID",D71&lt;&gt;"",E71&lt;&gt;"",F71&lt;&gt;"",H71&lt;&gt;""),"VALID","INVALID - CONTROL / MISSING"))</x:f>
      </x:c>
      <x:c r="M71" s="24" t="str">
        <x:f>IF(D71="","",UPPER(TRIM(D71)))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24" t="str">
        <x:f>IF(A72="","",IF(COUNTIF($A$6:$A$205,A72)=1,"VALID","INVALID - DUPLICATE CRITERION ID"))</x:f>
      </x:c>
      <x:c r="J72" s="24" t="str">
        <x:f>IF(A72="","",IF(COUNTIF(DECISION_REGISTER!$A$6:$A$205,B72)=1,"VALID","INVALID - DECISION LINK"))</x:f>
      </x:c>
      <x:c r="K72" s="24" t="str">
        <x:f>IF(A72="","",IF(AND(OR(EXACT(C72,"BUYER-JOB FIT"),EXACT(C72,"IMPLEMENTATION"),EXACT(C72,"SECURITY / PROCUREMENT"),EXACT(C72,"SWITCHING / EXIT"),EXACT(C72,"COMMERCIAL MODEL"),EXACT(C72,"TIME TO VALUE"),EXACT(C72,"OTHER")),OR(EXACT(G72,"YES"),EXACT(G72,"NO"))),"VALID","INVALID - TOKEN"))</x:f>
      </x:c>
      <x:c r="L72" s="24" t="str">
        <x:f>IF(A72="","",IF(AND(I72="VALID",J72="VALID",K72="VALID",D72&lt;&gt;"",E72&lt;&gt;"",F72&lt;&gt;"",H72&lt;&gt;""),"VALID","INVALID - CONTROL / MISSING"))</x:f>
      </x:c>
      <x:c r="M72" s="24" t="str">
        <x:f>IF(D72="","",UPPER(TRIM(D72)))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24" t="str">
        <x:f>IF(A73="","",IF(COUNTIF($A$6:$A$205,A73)=1,"VALID","INVALID - DUPLICATE CRITERION ID"))</x:f>
      </x:c>
      <x:c r="J73" s="24" t="str">
        <x:f>IF(A73="","",IF(COUNTIF(DECISION_REGISTER!$A$6:$A$205,B73)=1,"VALID","INVALID - DECISION LINK"))</x:f>
      </x:c>
      <x:c r="K73" s="24" t="str">
        <x:f>IF(A73="","",IF(AND(OR(EXACT(C73,"BUYER-JOB FIT"),EXACT(C73,"IMPLEMENTATION"),EXACT(C73,"SECURITY / PROCUREMENT"),EXACT(C73,"SWITCHING / EXIT"),EXACT(C73,"COMMERCIAL MODEL"),EXACT(C73,"TIME TO VALUE"),EXACT(C73,"OTHER")),OR(EXACT(G73,"YES"),EXACT(G73,"NO"))),"VALID","INVALID - TOKEN"))</x:f>
      </x:c>
      <x:c r="L73" s="24" t="str">
        <x:f>IF(A73="","",IF(AND(I73="VALID",J73="VALID",K73="VALID",D73&lt;&gt;"",E73&lt;&gt;"",F73&lt;&gt;"",H73&lt;&gt;""),"VALID","INVALID - CONTROL / MISSING"))</x:f>
      </x:c>
      <x:c r="M73" s="24" t="str">
        <x:f>IF(D73="","",UPPER(TRIM(D73)))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24" t="str">
        <x:f>IF(A74="","",IF(COUNTIF($A$6:$A$205,A74)=1,"VALID","INVALID - DUPLICATE CRITERION ID"))</x:f>
      </x:c>
      <x:c r="J74" s="24" t="str">
        <x:f>IF(A74="","",IF(COUNTIF(DECISION_REGISTER!$A$6:$A$205,B74)=1,"VALID","INVALID - DECISION LINK"))</x:f>
      </x:c>
      <x:c r="K74" s="24" t="str">
        <x:f>IF(A74="","",IF(AND(OR(EXACT(C74,"BUYER-JOB FIT"),EXACT(C74,"IMPLEMENTATION"),EXACT(C74,"SECURITY / PROCUREMENT"),EXACT(C74,"SWITCHING / EXIT"),EXACT(C74,"COMMERCIAL MODEL"),EXACT(C74,"TIME TO VALUE"),EXACT(C74,"OTHER")),OR(EXACT(G74,"YES"),EXACT(G74,"NO"))),"VALID","INVALID - TOKEN"))</x:f>
      </x:c>
      <x:c r="L74" s="24" t="str">
        <x:f>IF(A74="","",IF(AND(I74="VALID",J74="VALID",K74="VALID",D74&lt;&gt;"",E74&lt;&gt;"",F74&lt;&gt;"",H74&lt;&gt;""),"VALID","INVALID - CONTROL / MISSING"))</x:f>
      </x:c>
      <x:c r="M74" s="24" t="str">
        <x:f>IF(D74="","",UPPER(TRIM(D74)))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24" t="str">
        <x:f>IF(A75="","",IF(COUNTIF($A$6:$A$205,A75)=1,"VALID","INVALID - DUPLICATE CRITERION ID"))</x:f>
      </x:c>
      <x:c r="J75" s="24" t="str">
        <x:f>IF(A75="","",IF(COUNTIF(DECISION_REGISTER!$A$6:$A$205,B75)=1,"VALID","INVALID - DECISION LINK"))</x:f>
      </x:c>
      <x:c r="K75" s="24" t="str">
        <x:f>IF(A75="","",IF(AND(OR(EXACT(C75,"BUYER-JOB FIT"),EXACT(C75,"IMPLEMENTATION"),EXACT(C75,"SECURITY / PROCUREMENT"),EXACT(C75,"SWITCHING / EXIT"),EXACT(C75,"COMMERCIAL MODEL"),EXACT(C75,"TIME TO VALUE"),EXACT(C75,"OTHER")),OR(EXACT(G75,"YES"),EXACT(G75,"NO"))),"VALID","INVALID - TOKEN"))</x:f>
      </x:c>
      <x:c r="L75" s="24" t="str">
        <x:f>IF(A75="","",IF(AND(I75="VALID",J75="VALID",K75="VALID",D75&lt;&gt;"",E75&lt;&gt;"",F75&lt;&gt;"",H75&lt;&gt;""),"VALID","INVALID - CONTROL / MISSING"))</x:f>
      </x:c>
      <x:c r="M75" s="24" t="str">
        <x:f>IF(D75="","",UPPER(TRIM(D75)))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24" t="str">
        <x:f>IF(A76="","",IF(COUNTIF($A$6:$A$205,A76)=1,"VALID","INVALID - DUPLICATE CRITERION ID"))</x:f>
      </x:c>
      <x:c r="J76" s="24" t="str">
        <x:f>IF(A76="","",IF(COUNTIF(DECISION_REGISTER!$A$6:$A$205,B76)=1,"VALID","INVALID - DECISION LINK"))</x:f>
      </x:c>
      <x:c r="K76" s="24" t="str">
        <x:f>IF(A76="","",IF(AND(OR(EXACT(C76,"BUYER-JOB FIT"),EXACT(C76,"IMPLEMENTATION"),EXACT(C76,"SECURITY / PROCUREMENT"),EXACT(C76,"SWITCHING / EXIT"),EXACT(C76,"COMMERCIAL MODEL"),EXACT(C76,"TIME TO VALUE"),EXACT(C76,"OTHER")),OR(EXACT(G76,"YES"),EXACT(G76,"NO"))),"VALID","INVALID - TOKEN"))</x:f>
      </x:c>
      <x:c r="L76" s="24" t="str">
        <x:f>IF(A76="","",IF(AND(I76="VALID",J76="VALID",K76="VALID",D76&lt;&gt;"",E76&lt;&gt;"",F76&lt;&gt;"",H76&lt;&gt;""),"VALID","INVALID - CONTROL / MISSING"))</x:f>
      </x:c>
      <x:c r="M76" s="24" t="str">
        <x:f>IF(D76="","",UPPER(TRIM(D76)))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24" t="str">
        <x:f>IF(A77="","",IF(COUNTIF($A$6:$A$205,A77)=1,"VALID","INVALID - DUPLICATE CRITERION ID"))</x:f>
      </x:c>
      <x:c r="J77" s="24" t="str">
        <x:f>IF(A77="","",IF(COUNTIF(DECISION_REGISTER!$A$6:$A$205,B77)=1,"VALID","INVALID - DECISION LINK"))</x:f>
      </x:c>
      <x:c r="K77" s="24" t="str">
        <x:f>IF(A77="","",IF(AND(OR(EXACT(C77,"BUYER-JOB FIT"),EXACT(C77,"IMPLEMENTATION"),EXACT(C77,"SECURITY / PROCUREMENT"),EXACT(C77,"SWITCHING / EXIT"),EXACT(C77,"COMMERCIAL MODEL"),EXACT(C77,"TIME TO VALUE"),EXACT(C77,"OTHER")),OR(EXACT(G77,"YES"),EXACT(G77,"NO"))),"VALID","INVALID - TOKEN"))</x:f>
      </x:c>
      <x:c r="L77" s="24" t="str">
        <x:f>IF(A77="","",IF(AND(I77="VALID",J77="VALID",K77="VALID",D77&lt;&gt;"",E77&lt;&gt;"",F77&lt;&gt;"",H77&lt;&gt;""),"VALID","INVALID - CONTROL / MISSING"))</x:f>
      </x:c>
      <x:c r="M77" s="24" t="str">
        <x:f>IF(D77="","",UPPER(TRIM(D77)))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24" t="str">
        <x:f>IF(A78="","",IF(COUNTIF($A$6:$A$205,A78)=1,"VALID","INVALID - DUPLICATE CRITERION ID"))</x:f>
      </x:c>
      <x:c r="J78" s="24" t="str">
        <x:f>IF(A78="","",IF(COUNTIF(DECISION_REGISTER!$A$6:$A$205,B78)=1,"VALID","INVALID - DECISION LINK"))</x:f>
      </x:c>
      <x:c r="K78" s="24" t="str">
        <x:f>IF(A78="","",IF(AND(OR(EXACT(C78,"BUYER-JOB FIT"),EXACT(C78,"IMPLEMENTATION"),EXACT(C78,"SECURITY / PROCUREMENT"),EXACT(C78,"SWITCHING / EXIT"),EXACT(C78,"COMMERCIAL MODEL"),EXACT(C78,"TIME TO VALUE"),EXACT(C78,"OTHER")),OR(EXACT(G78,"YES"),EXACT(G78,"NO"))),"VALID","INVALID - TOKEN"))</x:f>
      </x:c>
      <x:c r="L78" s="24" t="str">
        <x:f>IF(A78="","",IF(AND(I78="VALID",J78="VALID",K78="VALID",D78&lt;&gt;"",E78&lt;&gt;"",F78&lt;&gt;"",H78&lt;&gt;""),"VALID","INVALID - CONTROL / MISSING"))</x:f>
      </x:c>
      <x:c r="M78" s="24" t="str">
        <x:f>IF(D78="","",UPPER(TRIM(D78)))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24" t="str">
        <x:f>IF(A79="","",IF(COUNTIF($A$6:$A$205,A79)=1,"VALID","INVALID - DUPLICATE CRITERION ID"))</x:f>
      </x:c>
      <x:c r="J79" s="24" t="str">
        <x:f>IF(A79="","",IF(COUNTIF(DECISION_REGISTER!$A$6:$A$205,B79)=1,"VALID","INVALID - DECISION LINK"))</x:f>
      </x:c>
      <x:c r="K79" s="24" t="str">
        <x:f>IF(A79="","",IF(AND(OR(EXACT(C79,"BUYER-JOB FIT"),EXACT(C79,"IMPLEMENTATION"),EXACT(C79,"SECURITY / PROCUREMENT"),EXACT(C79,"SWITCHING / EXIT"),EXACT(C79,"COMMERCIAL MODEL"),EXACT(C79,"TIME TO VALUE"),EXACT(C79,"OTHER")),OR(EXACT(G79,"YES"),EXACT(G79,"NO"))),"VALID","INVALID - TOKEN"))</x:f>
      </x:c>
      <x:c r="L79" s="24" t="str">
        <x:f>IF(A79="","",IF(AND(I79="VALID",J79="VALID",K79="VALID",D79&lt;&gt;"",E79&lt;&gt;"",F79&lt;&gt;"",H79&lt;&gt;""),"VALID","INVALID - CONTROL / MISSING"))</x:f>
      </x:c>
      <x:c r="M79" s="24" t="str">
        <x:f>IF(D79="","",UPPER(TRIM(D79)))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24" t="str">
        <x:f>IF(A80="","",IF(COUNTIF($A$6:$A$205,A80)=1,"VALID","INVALID - DUPLICATE CRITERION ID"))</x:f>
      </x:c>
      <x:c r="J80" s="24" t="str">
        <x:f>IF(A80="","",IF(COUNTIF(DECISION_REGISTER!$A$6:$A$205,B80)=1,"VALID","INVALID - DECISION LINK"))</x:f>
      </x:c>
      <x:c r="K80" s="24" t="str">
        <x:f>IF(A80="","",IF(AND(OR(EXACT(C80,"BUYER-JOB FIT"),EXACT(C80,"IMPLEMENTATION"),EXACT(C80,"SECURITY / PROCUREMENT"),EXACT(C80,"SWITCHING / EXIT"),EXACT(C80,"COMMERCIAL MODEL"),EXACT(C80,"TIME TO VALUE"),EXACT(C80,"OTHER")),OR(EXACT(G80,"YES"),EXACT(G80,"NO"))),"VALID","INVALID - TOKEN"))</x:f>
      </x:c>
      <x:c r="L80" s="24" t="str">
        <x:f>IF(A80="","",IF(AND(I80="VALID",J80="VALID",K80="VALID",D80&lt;&gt;"",E80&lt;&gt;"",F80&lt;&gt;"",H80&lt;&gt;""),"VALID","INVALID - CONTROL / MISSING"))</x:f>
      </x:c>
      <x:c r="M80" s="24" t="str">
        <x:f>IF(D80="","",UPPER(TRIM(D80)))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24" t="str">
        <x:f>IF(A81="","",IF(COUNTIF($A$6:$A$205,A81)=1,"VALID","INVALID - DUPLICATE CRITERION ID"))</x:f>
      </x:c>
      <x:c r="J81" s="24" t="str">
        <x:f>IF(A81="","",IF(COUNTIF(DECISION_REGISTER!$A$6:$A$205,B81)=1,"VALID","INVALID - DECISION LINK"))</x:f>
      </x:c>
      <x:c r="K81" s="24" t="str">
        <x:f>IF(A81="","",IF(AND(OR(EXACT(C81,"BUYER-JOB FIT"),EXACT(C81,"IMPLEMENTATION"),EXACT(C81,"SECURITY / PROCUREMENT"),EXACT(C81,"SWITCHING / EXIT"),EXACT(C81,"COMMERCIAL MODEL"),EXACT(C81,"TIME TO VALUE"),EXACT(C81,"OTHER")),OR(EXACT(G81,"YES"),EXACT(G81,"NO"))),"VALID","INVALID - TOKEN"))</x:f>
      </x:c>
      <x:c r="L81" s="24" t="str">
        <x:f>IF(A81="","",IF(AND(I81="VALID",J81="VALID",K81="VALID",D81&lt;&gt;"",E81&lt;&gt;"",F81&lt;&gt;"",H81&lt;&gt;""),"VALID","INVALID - CONTROL / MISSING"))</x:f>
      </x:c>
      <x:c r="M81" s="24" t="str">
        <x:f>IF(D81="","",UPPER(TRIM(D81)))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24" t="str">
        <x:f>IF(A82="","",IF(COUNTIF($A$6:$A$205,A82)=1,"VALID","INVALID - DUPLICATE CRITERION ID"))</x:f>
      </x:c>
      <x:c r="J82" s="24" t="str">
        <x:f>IF(A82="","",IF(COUNTIF(DECISION_REGISTER!$A$6:$A$205,B82)=1,"VALID","INVALID - DECISION LINK"))</x:f>
      </x:c>
      <x:c r="K82" s="24" t="str">
        <x:f>IF(A82="","",IF(AND(OR(EXACT(C82,"BUYER-JOB FIT"),EXACT(C82,"IMPLEMENTATION"),EXACT(C82,"SECURITY / PROCUREMENT"),EXACT(C82,"SWITCHING / EXIT"),EXACT(C82,"COMMERCIAL MODEL"),EXACT(C82,"TIME TO VALUE"),EXACT(C82,"OTHER")),OR(EXACT(G82,"YES"),EXACT(G82,"NO"))),"VALID","INVALID - TOKEN"))</x:f>
      </x:c>
      <x:c r="L82" s="24" t="str">
        <x:f>IF(A82="","",IF(AND(I82="VALID",J82="VALID",K82="VALID",D82&lt;&gt;"",E82&lt;&gt;"",F82&lt;&gt;"",H82&lt;&gt;""),"VALID","INVALID - CONTROL / MISSING"))</x:f>
      </x:c>
      <x:c r="M82" s="24" t="str">
        <x:f>IF(D82="","",UPPER(TRIM(D82)))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24" t="str">
        <x:f>IF(A83="","",IF(COUNTIF($A$6:$A$205,A83)=1,"VALID","INVALID - DUPLICATE CRITERION ID"))</x:f>
      </x:c>
      <x:c r="J83" s="24" t="str">
        <x:f>IF(A83="","",IF(COUNTIF(DECISION_REGISTER!$A$6:$A$205,B83)=1,"VALID","INVALID - DECISION LINK"))</x:f>
      </x:c>
      <x:c r="K83" s="24" t="str">
        <x:f>IF(A83="","",IF(AND(OR(EXACT(C83,"BUYER-JOB FIT"),EXACT(C83,"IMPLEMENTATION"),EXACT(C83,"SECURITY / PROCUREMENT"),EXACT(C83,"SWITCHING / EXIT"),EXACT(C83,"COMMERCIAL MODEL"),EXACT(C83,"TIME TO VALUE"),EXACT(C83,"OTHER")),OR(EXACT(G83,"YES"),EXACT(G83,"NO"))),"VALID","INVALID - TOKEN"))</x:f>
      </x:c>
      <x:c r="L83" s="24" t="str">
        <x:f>IF(A83="","",IF(AND(I83="VALID",J83="VALID",K83="VALID",D83&lt;&gt;"",E83&lt;&gt;"",F83&lt;&gt;"",H83&lt;&gt;""),"VALID","INVALID - CONTROL / MISSING"))</x:f>
      </x:c>
      <x:c r="M83" s="24" t="str">
        <x:f>IF(D83="","",UPPER(TRIM(D83)))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24" t="str">
        <x:f>IF(A84="","",IF(COUNTIF($A$6:$A$205,A84)=1,"VALID","INVALID - DUPLICATE CRITERION ID"))</x:f>
      </x:c>
      <x:c r="J84" s="24" t="str">
        <x:f>IF(A84="","",IF(COUNTIF(DECISION_REGISTER!$A$6:$A$205,B84)=1,"VALID","INVALID - DECISION LINK"))</x:f>
      </x:c>
      <x:c r="K84" s="24" t="str">
        <x:f>IF(A84="","",IF(AND(OR(EXACT(C84,"BUYER-JOB FIT"),EXACT(C84,"IMPLEMENTATION"),EXACT(C84,"SECURITY / PROCUREMENT"),EXACT(C84,"SWITCHING / EXIT"),EXACT(C84,"COMMERCIAL MODEL"),EXACT(C84,"TIME TO VALUE"),EXACT(C84,"OTHER")),OR(EXACT(G84,"YES"),EXACT(G84,"NO"))),"VALID","INVALID - TOKEN"))</x:f>
      </x:c>
      <x:c r="L84" s="24" t="str">
        <x:f>IF(A84="","",IF(AND(I84="VALID",J84="VALID",K84="VALID",D84&lt;&gt;"",E84&lt;&gt;"",F84&lt;&gt;"",H84&lt;&gt;""),"VALID","INVALID - CONTROL / MISSING"))</x:f>
      </x:c>
      <x:c r="M84" s="24" t="str">
        <x:f>IF(D84="","",UPPER(TRIM(D84)))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24" t="str">
        <x:f>IF(A85="","",IF(COUNTIF($A$6:$A$205,A85)=1,"VALID","INVALID - DUPLICATE CRITERION ID"))</x:f>
      </x:c>
      <x:c r="J85" s="24" t="str">
        <x:f>IF(A85="","",IF(COUNTIF(DECISION_REGISTER!$A$6:$A$205,B85)=1,"VALID","INVALID - DECISION LINK"))</x:f>
      </x:c>
      <x:c r="K85" s="24" t="str">
        <x:f>IF(A85="","",IF(AND(OR(EXACT(C85,"BUYER-JOB FIT"),EXACT(C85,"IMPLEMENTATION"),EXACT(C85,"SECURITY / PROCUREMENT"),EXACT(C85,"SWITCHING / EXIT"),EXACT(C85,"COMMERCIAL MODEL"),EXACT(C85,"TIME TO VALUE"),EXACT(C85,"OTHER")),OR(EXACT(G85,"YES"),EXACT(G85,"NO"))),"VALID","INVALID - TOKEN"))</x:f>
      </x:c>
      <x:c r="L85" s="24" t="str">
        <x:f>IF(A85="","",IF(AND(I85="VALID",J85="VALID",K85="VALID",D85&lt;&gt;"",E85&lt;&gt;"",F85&lt;&gt;"",H85&lt;&gt;""),"VALID","INVALID - CONTROL / MISSING"))</x:f>
      </x:c>
      <x:c r="M85" s="24" t="str">
        <x:f>IF(D85="","",UPPER(TRIM(D85)))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24" t="str">
        <x:f>IF(A86="","",IF(COUNTIF($A$6:$A$205,A86)=1,"VALID","INVALID - DUPLICATE CRITERION ID"))</x:f>
      </x:c>
      <x:c r="J86" s="24" t="str">
        <x:f>IF(A86="","",IF(COUNTIF(DECISION_REGISTER!$A$6:$A$205,B86)=1,"VALID","INVALID - DECISION LINK"))</x:f>
      </x:c>
      <x:c r="K86" s="24" t="str">
        <x:f>IF(A86="","",IF(AND(OR(EXACT(C86,"BUYER-JOB FIT"),EXACT(C86,"IMPLEMENTATION"),EXACT(C86,"SECURITY / PROCUREMENT"),EXACT(C86,"SWITCHING / EXIT"),EXACT(C86,"COMMERCIAL MODEL"),EXACT(C86,"TIME TO VALUE"),EXACT(C86,"OTHER")),OR(EXACT(G86,"YES"),EXACT(G86,"NO"))),"VALID","INVALID - TOKEN"))</x:f>
      </x:c>
      <x:c r="L86" s="24" t="str">
        <x:f>IF(A86="","",IF(AND(I86="VALID",J86="VALID",K86="VALID",D86&lt;&gt;"",E86&lt;&gt;"",F86&lt;&gt;"",H86&lt;&gt;""),"VALID","INVALID - CONTROL / MISSING"))</x:f>
      </x:c>
      <x:c r="M86" s="24" t="str">
        <x:f>IF(D86="","",UPPER(TRIM(D86)))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24" t="str">
        <x:f>IF(A87="","",IF(COUNTIF($A$6:$A$205,A87)=1,"VALID","INVALID - DUPLICATE CRITERION ID"))</x:f>
      </x:c>
      <x:c r="J87" s="24" t="str">
        <x:f>IF(A87="","",IF(COUNTIF(DECISION_REGISTER!$A$6:$A$205,B87)=1,"VALID","INVALID - DECISION LINK"))</x:f>
      </x:c>
      <x:c r="K87" s="24" t="str">
        <x:f>IF(A87="","",IF(AND(OR(EXACT(C87,"BUYER-JOB FIT"),EXACT(C87,"IMPLEMENTATION"),EXACT(C87,"SECURITY / PROCUREMENT"),EXACT(C87,"SWITCHING / EXIT"),EXACT(C87,"COMMERCIAL MODEL"),EXACT(C87,"TIME TO VALUE"),EXACT(C87,"OTHER")),OR(EXACT(G87,"YES"),EXACT(G87,"NO"))),"VALID","INVALID - TOKEN"))</x:f>
      </x:c>
      <x:c r="L87" s="24" t="str">
        <x:f>IF(A87="","",IF(AND(I87="VALID",J87="VALID",K87="VALID",D87&lt;&gt;"",E87&lt;&gt;"",F87&lt;&gt;"",H87&lt;&gt;""),"VALID","INVALID - CONTROL / MISSING"))</x:f>
      </x:c>
      <x:c r="M87" s="24" t="str">
        <x:f>IF(D87="","",UPPER(TRIM(D87)))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24" t="str">
        <x:f>IF(A88="","",IF(COUNTIF($A$6:$A$205,A88)=1,"VALID","INVALID - DUPLICATE CRITERION ID"))</x:f>
      </x:c>
      <x:c r="J88" s="24" t="str">
        <x:f>IF(A88="","",IF(COUNTIF(DECISION_REGISTER!$A$6:$A$205,B88)=1,"VALID","INVALID - DECISION LINK"))</x:f>
      </x:c>
      <x:c r="K88" s="24" t="str">
        <x:f>IF(A88="","",IF(AND(OR(EXACT(C88,"BUYER-JOB FIT"),EXACT(C88,"IMPLEMENTATION"),EXACT(C88,"SECURITY / PROCUREMENT"),EXACT(C88,"SWITCHING / EXIT"),EXACT(C88,"COMMERCIAL MODEL"),EXACT(C88,"TIME TO VALUE"),EXACT(C88,"OTHER")),OR(EXACT(G88,"YES"),EXACT(G88,"NO"))),"VALID","INVALID - TOKEN"))</x:f>
      </x:c>
      <x:c r="L88" s="24" t="str">
        <x:f>IF(A88="","",IF(AND(I88="VALID",J88="VALID",K88="VALID",D88&lt;&gt;"",E88&lt;&gt;"",F88&lt;&gt;"",H88&lt;&gt;""),"VALID","INVALID - CONTROL / MISSING"))</x:f>
      </x:c>
      <x:c r="M88" s="24" t="str">
        <x:f>IF(D88="","",UPPER(TRIM(D88)))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24" t="str">
        <x:f>IF(A89="","",IF(COUNTIF($A$6:$A$205,A89)=1,"VALID","INVALID - DUPLICATE CRITERION ID"))</x:f>
      </x:c>
      <x:c r="J89" s="24" t="str">
        <x:f>IF(A89="","",IF(COUNTIF(DECISION_REGISTER!$A$6:$A$205,B89)=1,"VALID","INVALID - DECISION LINK"))</x:f>
      </x:c>
      <x:c r="K89" s="24" t="str">
        <x:f>IF(A89="","",IF(AND(OR(EXACT(C89,"BUYER-JOB FIT"),EXACT(C89,"IMPLEMENTATION"),EXACT(C89,"SECURITY / PROCUREMENT"),EXACT(C89,"SWITCHING / EXIT"),EXACT(C89,"COMMERCIAL MODEL"),EXACT(C89,"TIME TO VALUE"),EXACT(C89,"OTHER")),OR(EXACT(G89,"YES"),EXACT(G89,"NO"))),"VALID","INVALID - TOKEN"))</x:f>
      </x:c>
      <x:c r="L89" s="24" t="str">
        <x:f>IF(A89="","",IF(AND(I89="VALID",J89="VALID",K89="VALID",D89&lt;&gt;"",E89&lt;&gt;"",F89&lt;&gt;"",H89&lt;&gt;""),"VALID","INVALID - CONTROL / MISSING"))</x:f>
      </x:c>
      <x:c r="M89" s="24" t="str">
        <x:f>IF(D89="","",UPPER(TRIM(D89)))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24" t="str">
        <x:f>IF(A90="","",IF(COUNTIF($A$6:$A$205,A90)=1,"VALID","INVALID - DUPLICATE CRITERION ID"))</x:f>
      </x:c>
      <x:c r="J90" s="24" t="str">
        <x:f>IF(A90="","",IF(COUNTIF(DECISION_REGISTER!$A$6:$A$205,B90)=1,"VALID","INVALID - DECISION LINK"))</x:f>
      </x:c>
      <x:c r="K90" s="24" t="str">
        <x:f>IF(A90="","",IF(AND(OR(EXACT(C90,"BUYER-JOB FIT"),EXACT(C90,"IMPLEMENTATION"),EXACT(C90,"SECURITY / PROCUREMENT"),EXACT(C90,"SWITCHING / EXIT"),EXACT(C90,"COMMERCIAL MODEL"),EXACT(C90,"TIME TO VALUE"),EXACT(C90,"OTHER")),OR(EXACT(G90,"YES"),EXACT(G90,"NO"))),"VALID","INVALID - TOKEN"))</x:f>
      </x:c>
      <x:c r="L90" s="24" t="str">
        <x:f>IF(A90="","",IF(AND(I90="VALID",J90="VALID",K90="VALID",D90&lt;&gt;"",E90&lt;&gt;"",F90&lt;&gt;"",H90&lt;&gt;""),"VALID","INVALID - CONTROL / MISSING"))</x:f>
      </x:c>
      <x:c r="M90" s="24" t="str">
        <x:f>IF(D90="","",UPPER(TRIM(D90)))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24" t="str">
        <x:f>IF(A91="","",IF(COUNTIF($A$6:$A$205,A91)=1,"VALID","INVALID - DUPLICATE CRITERION ID"))</x:f>
      </x:c>
      <x:c r="J91" s="24" t="str">
        <x:f>IF(A91="","",IF(COUNTIF(DECISION_REGISTER!$A$6:$A$205,B91)=1,"VALID","INVALID - DECISION LINK"))</x:f>
      </x:c>
      <x:c r="K91" s="24" t="str">
        <x:f>IF(A91="","",IF(AND(OR(EXACT(C91,"BUYER-JOB FIT"),EXACT(C91,"IMPLEMENTATION"),EXACT(C91,"SECURITY / PROCUREMENT"),EXACT(C91,"SWITCHING / EXIT"),EXACT(C91,"COMMERCIAL MODEL"),EXACT(C91,"TIME TO VALUE"),EXACT(C91,"OTHER")),OR(EXACT(G91,"YES"),EXACT(G91,"NO"))),"VALID","INVALID - TOKEN"))</x:f>
      </x:c>
      <x:c r="L91" s="24" t="str">
        <x:f>IF(A91="","",IF(AND(I91="VALID",J91="VALID",K91="VALID",D91&lt;&gt;"",E91&lt;&gt;"",F91&lt;&gt;"",H91&lt;&gt;""),"VALID","INVALID - CONTROL / MISSING"))</x:f>
      </x:c>
      <x:c r="M91" s="24" t="str">
        <x:f>IF(D91="","",UPPER(TRIM(D91)))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24" t="str">
        <x:f>IF(A92="","",IF(COUNTIF($A$6:$A$205,A92)=1,"VALID","INVALID - DUPLICATE CRITERION ID"))</x:f>
      </x:c>
      <x:c r="J92" s="24" t="str">
        <x:f>IF(A92="","",IF(COUNTIF(DECISION_REGISTER!$A$6:$A$205,B92)=1,"VALID","INVALID - DECISION LINK"))</x:f>
      </x:c>
      <x:c r="K92" s="24" t="str">
        <x:f>IF(A92="","",IF(AND(OR(EXACT(C92,"BUYER-JOB FIT"),EXACT(C92,"IMPLEMENTATION"),EXACT(C92,"SECURITY / PROCUREMENT"),EXACT(C92,"SWITCHING / EXIT"),EXACT(C92,"COMMERCIAL MODEL"),EXACT(C92,"TIME TO VALUE"),EXACT(C92,"OTHER")),OR(EXACT(G92,"YES"),EXACT(G92,"NO"))),"VALID","INVALID - TOKEN"))</x:f>
      </x:c>
      <x:c r="L92" s="24" t="str">
        <x:f>IF(A92="","",IF(AND(I92="VALID",J92="VALID",K92="VALID",D92&lt;&gt;"",E92&lt;&gt;"",F92&lt;&gt;"",H92&lt;&gt;""),"VALID","INVALID - CONTROL / MISSING"))</x:f>
      </x:c>
      <x:c r="M92" s="24" t="str">
        <x:f>IF(D92="","",UPPER(TRIM(D92)))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24" t="str">
        <x:f>IF(A93="","",IF(COUNTIF($A$6:$A$205,A93)=1,"VALID","INVALID - DUPLICATE CRITERION ID"))</x:f>
      </x:c>
      <x:c r="J93" s="24" t="str">
        <x:f>IF(A93="","",IF(COUNTIF(DECISION_REGISTER!$A$6:$A$205,B93)=1,"VALID","INVALID - DECISION LINK"))</x:f>
      </x:c>
      <x:c r="K93" s="24" t="str">
        <x:f>IF(A93="","",IF(AND(OR(EXACT(C93,"BUYER-JOB FIT"),EXACT(C93,"IMPLEMENTATION"),EXACT(C93,"SECURITY / PROCUREMENT"),EXACT(C93,"SWITCHING / EXIT"),EXACT(C93,"COMMERCIAL MODEL"),EXACT(C93,"TIME TO VALUE"),EXACT(C93,"OTHER")),OR(EXACT(G93,"YES"),EXACT(G93,"NO"))),"VALID","INVALID - TOKEN"))</x:f>
      </x:c>
      <x:c r="L93" s="24" t="str">
        <x:f>IF(A93="","",IF(AND(I93="VALID",J93="VALID",K93="VALID",D93&lt;&gt;"",E93&lt;&gt;"",F93&lt;&gt;"",H93&lt;&gt;""),"VALID","INVALID - CONTROL / MISSING"))</x:f>
      </x:c>
      <x:c r="M93" s="24" t="str">
        <x:f>IF(D93="","",UPPER(TRIM(D93)))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24" t="str">
        <x:f>IF(A94="","",IF(COUNTIF($A$6:$A$205,A94)=1,"VALID","INVALID - DUPLICATE CRITERION ID"))</x:f>
      </x:c>
      <x:c r="J94" s="24" t="str">
        <x:f>IF(A94="","",IF(COUNTIF(DECISION_REGISTER!$A$6:$A$205,B94)=1,"VALID","INVALID - DECISION LINK"))</x:f>
      </x:c>
      <x:c r="K94" s="24" t="str">
        <x:f>IF(A94="","",IF(AND(OR(EXACT(C94,"BUYER-JOB FIT"),EXACT(C94,"IMPLEMENTATION"),EXACT(C94,"SECURITY / PROCUREMENT"),EXACT(C94,"SWITCHING / EXIT"),EXACT(C94,"COMMERCIAL MODEL"),EXACT(C94,"TIME TO VALUE"),EXACT(C94,"OTHER")),OR(EXACT(G94,"YES"),EXACT(G94,"NO"))),"VALID","INVALID - TOKEN"))</x:f>
      </x:c>
      <x:c r="L94" s="24" t="str">
        <x:f>IF(A94="","",IF(AND(I94="VALID",J94="VALID",K94="VALID",D94&lt;&gt;"",E94&lt;&gt;"",F94&lt;&gt;"",H94&lt;&gt;""),"VALID","INVALID - CONTROL / MISSING"))</x:f>
      </x:c>
      <x:c r="M94" s="24" t="str">
        <x:f>IF(D94="","",UPPER(TRIM(D94)))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24" t="str">
        <x:f>IF(A95="","",IF(COUNTIF($A$6:$A$205,A95)=1,"VALID","INVALID - DUPLICATE CRITERION ID"))</x:f>
      </x:c>
      <x:c r="J95" s="24" t="str">
        <x:f>IF(A95="","",IF(COUNTIF(DECISION_REGISTER!$A$6:$A$205,B95)=1,"VALID","INVALID - DECISION LINK"))</x:f>
      </x:c>
      <x:c r="K95" s="24" t="str">
        <x:f>IF(A95="","",IF(AND(OR(EXACT(C95,"BUYER-JOB FIT"),EXACT(C95,"IMPLEMENTATION"),EXACT(C95,"SECURITY / PROCUREMENT"),EXACT(C95,"SWITCHING / EXIT"),EXACT(C95,"COMMERCIAL MODEL"),EXACT(C95,"TIME TO VALUE"),EXACT(C95,"OTHER")),OR(EXACT(G95,"YES"),EXACT(G95,"NO"))),"VALID","INVALID - TOKEN"))</x:f>
      </x:c>
      <x:c r="L95" s="24" t="str">
        <x:f>IF(A95="","",IF(AND(I95="VALID",J95="VALID",K95="VALID",D95&lt;&gt;"",E95&lt;&gt;"",F95&lt;&gt;"",H95&lt;&gt;""),"VALID","INVALID - CONTROL / MISSING"))</x:f>
      </x:c>
      <x:c r="M95" s="24" t="str">
        <x:f>IF(D95="","",UPPER(TRIM(D95)))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24" t="str">
        <x:f>IF(A96="","",IF(COUNTIF($A$6:$A$205,A96)=1,"VALID","INVALID - DUPLICATE CRITERION ID"))</x:f>
      </x:c>
      <x:c r="J96" s="24" t="str">
        <x:f>IF(A96="","",IF(COUNTIF(DECISION_REGISTER!$A$6:$A$205,B96)=1,"VALID","INVALID - DECISION LINK"))</x:f>
      </x:c>
      <x:c r="K96" s="24" t="str">
        <x:f>IF(A96="","",IF(AND(OR(EXACT(C96,"BUYER-JOB FIT"),EXACT(C96,"IMPLEMENTATION"),EXACT(C96,"SECURITY / PROCUREMENT"),EXACT(C96,"SWITCHING / EXIT"),EXACT(C96,"COMMERCIAL MODEL"),EXACT(C96,"TIME TO VALUE"),EXACT(C96,"OTHER")),OR(EXACT(G96,"YES"),EXACT(G96,"NO"))),"VALID","INVALID - TOKEN"))</x:f>
      </x:c>
      <x:c r="L96" s="24" t="str">
        <x:f>IF(A96="","",IF(AND(I96="VALID",J96="VALID",K96="VALID",D96&lt;&gt;"",E96&lt;&gt;"",F96&lt;&gt;"",H96&lt;&gt;""),"VALID","INVALID - CONTROL / MISSING"))</x:f>
      </x:c>
      <x:c r="M96" s="24" t="str">
        <x:f>IF(D96="","",UPPER(TRIM(D96)))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24" t="str">
        <x:f>IF(A97="","",IF(COUNTIF($A$6:$A$205,A97)=1,"VALID","INVALID - DUPLICATE CRITERION ID"))</x:f>
      </x:c>
      <x:c r="J97" s="24" t="str">
        <x:f>IF(A97="","",IF(COUNTIF(DECISION_REGISTER!$A$6:$A$205,B97)=1,"VALID","INVALID - DECISION LINK"))</x:f>
      </x:c>
      <x:c r="K97" s="24" t="str">
        <x:f>IF(A97="","",IF(AND(OR(EXACT(C97,"BUYER-JOB FIT"),EXACT(C97,"IMPLEMENTATION"),EXACT(C97,"SECURITY / PROCUREMENT"),EXACT(C97,"SWITCHING / EXIT"),EXACT(C97,"COMMERCIAL MODEL"),EXACT(C97,"TIME TO VALUE"),EXACT(C97,"OTHER")),OR(EXACT(G97,"YES"),EXACT(G97,"NO"))),"VALID","INVALID - TOKEN"))</x:f>
      </x:c>
      <x:c r="L97" s="24" t="str">
        <x:f>IF(A97="","",IF(AND(I97="VALID",J97="VALID",K97="VALID",D97&lt;&gt;"",E97&lt;&gt;"",F97&lt;&gt;"",H97&lt;&gt;""),"VALID","INVALID - CONTROL / MISSING"))</x:f>
      </x:c>
      <x:c r="M97" s="24" t="str">
        <x:f>IF(D97="","",UPPER(TRIM(D97)))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24" t="str">
        <x:f>IF(A98="","",IF(COUNTIF($A$6:$A$205,A98)=1,"VALID","INVALID - DUPLICATE CRITERION ID"))</x:f>
      </x:c>
      <x:c r="J98" s="24" t="str">
        <x:f>IF(A98="","",IF(COUNTIF(DECISION_REGISTER!$A$6:$A$205,B98)=1,"VALID","INVALID - DECISION LINK"))</x:f>
      </x:c>
      <x:c r="K98" s="24" t="str">
        <x:f>IF(A98="","",IF(AND(OR(EXACT(C98,"BUYER-JOB FIT"),EXACT(C98,"IMPLEMENTATION"),EXACT(C98,"SECURITY / PROCUREMENT"),EXACT(C98,"SWITCHING / EXIT"),EXACT(C98,"COMMERCIAL MODEL"),EXACT(C98,"TIME TO VALUE"),EXACT(C98,"OTHER")),OR(EXACT(G98,"YES"),EXACT(G98,"NO"))),"VALID","INVALID - TOKEN"))</x:f>
      </x:c>
      <x:c r="L98" s="24" t="str">
        <x:f>IF(A98="","",IF(AND(I98="VALID",J98="VALID",K98="VALID",D98&lt;&gt;"",E98&lt;&gt;"",F98&lt;&gt;"",H98&lt;&gt;""),"VALID","INVALID - CONTROL / MISSING"))</x:f>
      </x:c>
      <x:c r="M98" s="24" t="str">
        <x:f>IF(D98="","",UPPER(TRIM(D98)))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24" t="str">
        <x:f>IF(A99="","",IF(COUNTIF($A$6:$A$205,A99)=1,"VALID","INVALID - DUPLICATE CRITERION ID"))</x:f>
      </x:c>
      <x:c r="J99" s="24" t="str">
        <x:f>IF(A99="","",IF(COUNTIF(DECISION_REGISTER!$A$6:$A$205,B99)=1,"VALID","INVALID - DECISION LINK"))</x:f>
      </x:c>
      <x:c r="K99" s="24" t="str">
        <x:f>IF(A99="","",IF(AND(OR(EXACT(C99,"BUYER-JOB FIT"),EXACT(C99,"IMPLEMENTATION"),EXACT(C99,"SECURITY / PROCUREMENT"),EXACT(C99,"SWITCHING / EXIT"),EXACT(C99,"COMMERCIAL MODEL"),EXACT(C99,"TIME TO VALUE"),EXACT(C99,"OTHER")),OR(EXACT(G99,"YES"),EXACT(G99,"NO"))),"VALID","INVALID - TOKEN"))</x:f>
      </x:c>
      <x:c r="L99" s="24" t="str">
        <x:f>IF(A99="","",IF(AND(I99="VALID",J99="VALID",K99="VALID",D99&lt;&gt;"",E99&lt;&gt;"",F99&lt;&gt;"",H99&lt;&gt;""),"VALID","INVALID - CONTROL / MISSING"))</x:f>
      </x:c>
      <x:c r="M99" s="24" t="str">
        <x:f>IF(D99="","",UPPER(TRIM(D99)))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24" t="str">
        <x:f>IF(A100="","",IF(COUNTIF($A$6:$A$205,A100)=1,"VALID","INVALID - DUPLICATE CRITERION ID"))</x:f>
      </x:c>
      <x:c r="J100" s="24" t="str">
        <x:f>IF(A100="","",IF(COUNTIF(DECISION_REGISTER!$A$6:$A$205,B100)=1,"VALID","INVALID - DECISION LINK"))</x:f>
      </x:c>
      <x:c r="K100" s="24" t="str">
        <x:f>IF(A100="","",IF(AND(OR(EXACT(C100,"BUYER-JOB FIT"),EXACT(C100,"IMPLEMENTATION"),EXACT(C100,"SECURITY / PROCUREMENT"),EXACT(C100,"SWITCHING / EXIT"),EXACT(C100,"COMMERCIAL MODEL"),EXACT(C100,"TIME TO VALUE"),EXACT(C100,"OTHER")),OR(EXACT(G100,"YES"),EXACT(G100,"NO"))),"VALID","INVALID - TOKEN"))</x:f>
      </x:c>
      <x:c r="L100" s="24" t="str">
        <x:f>IF(A100="","",IF(AND(I100="VALID",J100="VALID",K100="VALID",D100&lt;&gt;"",E100&lt;&gt;"",F100&lt;&gt;"",H100&lt;&gt;""),"VALID","INVALID - CONTROL / MISSING"))</x:f>
      </x:c>
      <x:c r="M100" s="24" t="str">
        <x:f>IF(D100="","",UPPER(TRIM(D100)))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24" t="str">
        <x:f>IF(A101="","",IF(COUNTIF($A$6:$A$205,A101)=1,"VALID","INVALID - DUPLICATE CRITERION ID"))</x:f>
      </x:c>
      <x:c r="J101" s="24" t="str">
        <x:f>IF(A101="","",IF(COUNTIF(DECISION_REGISTER!$A$6:$A$205,B101)=1,"VALID","INVALID - DECISION LINK"))</x:f>
      </x:c>
      <x:c r="K101" s="24" t="str">
        <x:f>IF(A101="","",IF(AND(OR(EXACT(C101,"BUYER-JOB FIT"),EXACT(C101,"IMPLEMENTATION"),EXACT(C101,"SECURITY / PROCUREMENT"),EXACT(C101,"SWITCHING / EXIT"),EXACT(C101,"COMMERCIAL MODEL"),EXACT(C101,"TIME TO VALUE"),EXACT(C101,"OTHER")),OR(EXACT(G101,"YES"),EXACT(G101,"NO"))),"VALID","INVALID - TOKEN"))</x:f>
      </x:c>
      <x:c r="L101" s="24" t="str">
        <x:f>IF(A101="","",IF(AND(I101="VALID",J101="VALID",K101="VALID",D101&lt;&gt;"",E101&lt;&gt;"",F101&lt;&gt;"",H101&lt;&gt;""),"VALID","INVALID - CONTROL / MISSING"))</x:f>
      </x:c>
      <x:c r="M101" s="24" t="str">
        <x:f>IF(D101="","",UPPER(TRIM(D101)))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24" t="str">
        <x:f>IF(A102="","",IF(COUNTIF($A$6:$A$205,A102)=1,"VALID","INVALID - DUPLICATE CRITERION ID"))</x:f>
      </x:c>
      <x:c r="J102" s="24" t="str">
        <x:f>IF(A102="","",IF(COUNTIF(DECISION_REGISTER!$A$6:$A$205,B102)=1,"VALID","INVALID - DECISION LINK"))</x:f>
      </x:c>
      <x:c r="K102" s="24" t="str">
        <x:f>IF(A102="","",IF(AND(OR(EXACT(C102,"BUYER-JOB FIT"),EXACT(C102,"IMPLEMENTATION"),EXACT(C102,"SECURITY / PROCUREMENT"),EXACT(C102,"SWITCHING / EXIT"),EXACT(C102,"COMMERCIAL MODEL"),EXACT(C102,"TIME TO VALUE"),EXACT(C102,"OTHER")),OR(EXACT(G102,"YES"),EXACT(G102,"NO"))),"VALID","INVALID - TOKEN"))</x:f>
      </x:c>
      <x:c r="L102" s="24" t="str">
        <x:f>IF(A102="","",IF(AND(I102="VALID",J102="VALID",K102="VALID",D102&lt;&gt;"",E102&lt;&gt;"",F102&lt;&gt;"",H102&lt;&gt;""),"VALID","INVALID - CONTROL / MISSING"))</x:f>
      </x:c>
      <x:c r="M102" s="24" t="str">
        <x:f>IF(D102="","",UPPER(TRIM(D102)))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24" t="str">
        <x:f>IF(A103="","",IF(COUNTIF($A$6:$A$205,A103)=1,"VALID","INVALID - DUPLICATE CRITERION ID"))</x:f>
      </x:c>
      <x:c r="J103" s="24" t="str">
        <x:f>IF(A103="","",IF(COUNTIF(DECISION_REGISTER!$A$6:$A$205,B103)=1,"VALID","INVALID - DECISION LINK"))</x:f>
      </x:c>
      <x:c r="K103" s="24" t="str">
        <x:f>IF(A103="","",IF(AND(OR(EXACT(C103,"BUYER-JOB FIT"),EXACT(C103,"IMPLEMENTATION"),EXACT(C103,"SECURITY / PROCUREMENT"),EXACT(C103,"SWITCHING / EXIT"),EXACT(C103,"COMMERCIAL MODEL"),EXACT(C103,"TIME TO VALUE"),EXACT(C103,"OTHER")),OR(EXACT(G103,"YES"),EXACT(G103,"NO"))),"VALID","INVALID - TOKEN"))</x:f>
      </x:c>
      <x:c r="L103" s="24" t="str">
        <x:f>IF(A103="","",IF(AND(I103="VALID",J103="VALID",K103="VALID",D103&lt;&gt;"",E103&lt;&gt;"",F103&lt;&gt;"",H103&lt;&gt;""),"VALID","INVALID - CONTROL / MISSING"))</x:f>
      </x:c>
      <x:c r="M103" s="24" t="str">
        <x:f>IF(D103="","",UPPER(TRIM(D103)))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24" t="str">
        <x:f>IF(A104="","",IF(COUNTIF($A$6:$A$205,A104)=1,"VALID","INVALID - DUPLICATE CRITERION ID"))</x:f>
      </x:c>
      <x:c r="J104" s="24" t="str">
        <x:f>IF(A104="","",IF(COUNTIF(DECISION_REGISTER!$A$6:$A$205,B104)=1,"VALID","INVALID - DECISION LINK"))</x:f>
      </x:c>
      <x:c r="K104" s="24" t="str">
        <x:f>IF(A104="","",IF(AND(OR(EXACT(C104,"BUYER-JOB FIT"),EXACT(C104,"IMPLEMENTATION"),EXACT(C104,"SECURITY / PROCUREMENT"),EXACT(C104,"SWITCHING / EXIT"),EXACT(C104,"COMMERCIAL MODEL"),EXACT(C104,"TIME TO VALUE"),EXACT(C104,"OTHER")),OR(EXACT(G104,"YES"),EXACT(G104,"NO"))),"VALID","INVALID - TOKEN"))</x:f>
      </x:c>
      <x:c r="L104" s="24" t="str">
        <x:f>IF(A104="","",IF(AND(I104="VALID",J104="VALID",K104="VALID",D104&lt;&gt;"",E104&lt;&gt;"",F104&lt;&gt;"",H104&lt;&gt;""),"VALID","INVALID - CONTROL / MISSING"))</x:f>
      </x:c>
      <x:c r="M104" s="24" t="str">
        <x:f>IF(D104="","",UPPER(TRIM(D104)))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24" t="str">
        <x:f>IF(A105="","",IF(COUNTIF($A$6:$A$205,A105)=1,"VALID","INVALID - DUPLICATE CRITERION ID"))</x:f>
      </x:c>
      <x:c r="J105" s="24" t="str">
        <x:f>IF(A105="","",IF(COUNTIF(DECISION_REGISTER!$A$6:$A$205,B105)=1,"VALID","INVALID - DECISION LINK"))</x:f>
      </x:c>
      <x:c r="K105" s="24" t="str">
        <x:f>IF(A105="","",IF(AND(OR(EXACT(C105,"BUYER-JOB FIT"),EXACT(C105,"IMPLEMENTATION"),EXACT(C105,"SECURITY / PROCUREMENT"),EXACT(C105,"SWITCHING / EXIT"),EXACT(C105,"COMMERCIAL MODEL"),EXACT(C105,"TIME TO VALUE"),EXACT(C105,"OTHER")),OR(EXACT(G105,"YES"),EXACT(G105,"NO"))),"VALID","INVALID - TOKEN"))</x:f>
      </x:c>
      <x:c r="L105" s="24" t="str">
        <x:f>IF(A105="","",IF(AND(I105="VALID",J105="VALID",K105="VALID",D105&lt;&gt;"",E105&lt;&gt;"",F105&lt;&gt;"",H105&lt;&gt;""),"VALID","INVALID - CONTROL / MISSING"))</x:f>
      </x:c>
      <x:c r="M105" s="24" t="str">
        <x:f>IF(D105="","",UPPER(TRIM(D105)))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24" t="str">
        <x:f>IF(A106="","",IF(COUNTIF($A$6:$A$205,A106)=1,"VALID","INVALID - DUPLICATE CRITERION ID"))</x:f>
      </x:c>
      <x:c r="J106" s="24" t="str">
        <x:f>IF(A106="","",IF(COUNTIF(DECISION_REGISTER!$A$6:$A$205,B106)=1,"VALID","INVALID - DECISION LINK"))</x:f>
      </x:c>
      <x:c r="K106" s="24" t="str">
        <x:f>IF(A106="","",IF(AND(OR(EXACT(C106,"BUYER-JOB FIT"),EXACT(C106,"IMPLEMENTATION"),EXACT(C106,"SECURITY / PROCUREMENT"),EXACT(C106,"SWITCHING / EXIT"),EXACT(C106,"COMMERCIAL MODEL"),EXACT(C106,"TIME TO VALUE"),EXACT(C106,"OTHER")),OR(EXACT(G106,"YES"),EXACT(G106,"NO"))),"VALID","INVALID - TOKEN"))</x:f>
      </x:c>
      <x:c r="L106" s="24" t="str">
        <x:f>IF(A106="","",IF(AND(I106="VALID",J106="VALID",K106="VALID",D106&lt;&gt;"",E106&lt;&gt;"",F106&lt;&gt;"",H106&lt;&gt;""),"VALID","INVALID - CONTROL / MISSING"))</x:f>
      </x:c>
      <x:c r="M106" s="24" t="str">
        <x:f>IF(D106="","",UPPER(TRIM(D106)))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24" t="str">
        <x:f>IF(A107="","",IF(COUNTIF($A$6:$A$205,A107)=1,"VALID","INVALID - DUPLICATE CRITERION ID"))</x:f>
      </x:c>
      <x:c r="J107" s="24" t="str">
        <x:f>IF(A107="","",IF(COUNTIF(DECISION_REGISTER!$A$6:$A$205,B107)=1,"VALID","INVALID - DECISION LINK"))</x:f>
      </x:c>
      <x:c r="K107" s="24" t="str">
        <x:f>IF(A107="","",IF(AND(OR(EXACT(C107,"BUYER-JOB FIT"),EXACT(C107,"IMPLEMENTATION"),EXACT(C107,"SECURITY / PROCUREMENT"),EXACT(C107,"SWITCHING / EXIT"),EXACT(C107,"COMMERCIAL MODEL"),EXACT(C107,"TIME TO VALUE"),EXACT(C107,"OTHER")),OR(EXACT(G107,"YES"),EXACT(G107,"NO"))),"VALID","INVALID - TOKEN"))</x:f>
      </x:c>
      <x:c r="L107" s="24" t="str">
        <x:f>IF(A107="","",IF(AND(I107="VALID",J107="VALID",K107="VALID",D107&lt;&gt;"",E107&lt;&gt;"",F107&lt;&gt;"",H107&lt;&gt;""),"VALID","INVALID - CONTROL / MISSING"))</x:f>
      </x:c>
      <x:c r="M107" s="24" t="str">
        <x:f>IF(D107="","",UPPER(TRIM(D107)))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24" t="str">
        <x:f>IF(A108="","",IF(COUNTIF($A$6:$A$205,A108)=1,"VALID","INVALID - DUPLICATE CRITERION ID"))</x:f>
      </x:c>
      <x:c r="J108" s="24" t="str">
        <x:f>IF(A108="","",IF(COUNTIF(DECISION_REGISTER!$A$6:$A$205,B108)=1,"VALID","INVALID - DECISION LINK"))</x:f>
      </x:c>
      <x:c r="K108" s="24" t="str">
        <x:f>IF(A108="","",IF(AND(OR(EXACT(C108,"BUYER-JOB FIT"),EXACT(C108,"IMPLEMENTATION"),EXACT(C108,"SECURITY / PROCUREMENT"),EXACT(C108,"SWITCHING / EXIT"),EXACT(C108,"COMMERCIAL MODEL"),EXACT(C108,"TIME TO VALUE"),EXACT(C108,"OTHER")),OR(EXACT(G108,"YES"),EXACT(G108,"NO"))),"VALID","INVALID - TOKEN"))</x:f>
      </x:c>
      <x:c r="L108" s="24" t="str">
        <x:f>IF(A108="","",IF(AND(I108="VALID",J108="VALID",K108="VALID",D108&lt;&gt;"",E108&lt;&gt;"",F108&lt;&gt;"",H108&lt;&gt;""),"VALID","INVALID - CONTROL / MISSING"))</x:f>
      </x:c>
      <x:c r="M108" s="24" t="str">
        <x:f>IF(D108="","",UPPER(TRIM(D108)))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24" t="str">
        <x:f>IF(A109="","",IF(COUNTIF($A$6:$A$205,A109)=1,"VALID","INVALID - DUPLICATE CRITERION ID"))</x:f>
      </x:c>
      <x:c r="J109" s="24" t="str">
        <x:f>IF(A109="","",IF(COUNTIF(DECISION_REGISTER!$A$6:$A$205,B109)=1,"VALID","INVALID - DECISION LINK"))</x:f>
      </x:c>
      <x:c r="K109" s="24" t="str">
        <x:f>IF(A109="","",IF(AND(OR(EXACT(C109,"BUYER-JOB FIT"),EXACT(C109,"IMPLEMENTATION"),EXACT(C109,"SECURITY / PROCUREMENT"),EXACT(C109,"SWITCHING / EXIT"),EXACT(C109,"COMMERCIAL MODEL"),EXACT(C109,"TIME TO VALUE"),EXACT(C109,"OTHER")),OR(EXACT(G109,"YES"),EXACT(G109,"NO"))),"VALID","INVALID - TOKEN"))</x:f>
      </x:c>
      <x:c r="L109" s="24" t="str">
        <x:f>IF(A109="","",IF(AND(I109="VALID",J109="VALID",K109="VALID",D109&lt;&gt;"",E109&lt;&gt;"",F109&lt;&gt;"",H109&lt;&gt;""),"VALID","INVALID - CONTROL / MISSING"))</x:f>
      </x:c>
      <x:c r="M109" s="24" t="str">
        <x:f>IF(D109="","",UPPER(TRIM(D109)))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24" t="str">
        <x:f>IF(A110="","",IF(COUNTIF($A$6:$A$205,A110)=1,"VALID","INVALID - DUPLICATE CRITERION ID"))</x:f>
      </x:c>
      <x:c r="J110" s="24" t="str">
        <x:f>IF(A110="","",IF(COUNTIF(DECISION_REGISTER!$A$6:$A$205,B110)=1,"VALID","INVALID - DECISION LINK"))</x:f>
      </x:c>
      <x:c r="K110" s="24" t="str">
        <x:f>IF(A110="","",IF(AND(OR(EXACT(C110,"BUYER-JOB FIT"),EXACT(C110,"IMPLEMENTATION"),EXACT(C110,"SECURITY / PROCUREMENT"),EXACT(C110,"SWITCHING / EXIT"),EXACT(C110,"COMMERCIAL MODEL"),EXACT(C110,"TIME TO VALUE"),EXACT(C110,"OTHER")),OR(EXACT(G110,"YES"),EXACT(G110,"NO"))),"VALID","INVALID - TOKEN"))</x:f>
      </x:c>
      <x:c r="L110" s="24" t="str">
        <x:f>IF(A110="","",IF(AND(I110="VALID",J110="VALID",K110="VALID",D110&lt;&gt;"",E110&lt;&gt;"",F110&lt;&gt;"",H110&lt;&gt;""),"VALID","INVALID - CONTROL / MISSING"))</x:f>
      </x:c>
      <x:c r="M110" s="24" t="str">
        <x:f>IF(D110="","",UPPER(TRIM(D110)))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24" t="str">
        <x:f>IF(A111="","",IF(COUNTIF($A$6:$A$205,A111)=1,"VALID","INVALID - DUPLICATE CRITERION ID"))</x:f>
      </x:c>
      <x:c r="J111" s="24" t="str">
        <x:f>IF(A111="","",IF(COUNTIF(DECISION_REGISTER!$A$6:$A$205,B111)=1,"VALID","INVALID - DECISION LINK"))</x:f>
      </x:c>
      <x:c r="K111" s="24" t="str">
        <x:f>IF(A111="","",IF(AND(OR(EXACT(C111,"BUYER-JOB FIT"),EXACT(C111,"IMPLEMENTATION"),EXACT(C111,"SECURITY / PROCUREMENT"),EXACT(C111,"SWITCHING / EXIT"),EXACT(C111,"COMMERCIAL MODEL"),EXACT(C111,"TIME TO VALUE"),EXACT(C111,"OTHER")),OR(EXACT(G111,"YES"),EXACT(G111,"NO"))),"VALID","INVALID - TOKEN"))</x:f>
      </x:c>
      <x:c r="L111" s="24" t="str">
        <x:f>IF(A111="","",IF(AND(I111="VALID",J111="VALID",K111="VALID",D111&lt;&gt;"",E111&lt;&gt;"",F111&lt;&gt;"",H111&lt;&gt;""),"VALID","INVALID - CONTROL / MISSING"))</x:f>
      </x:c>
      <x:c r="M111" s="24" t="str">
        <x:f>IF(D111="","",UPPER(TRIM(D111)))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24" t="str">
        <x:f>IF(A112="","",IF(COUNTIF($A$6:$A$205,A112)=1,"VALID","INVALID - DUPLICATE CRITERION ID"))</x:f>
      </x:c>
      <x:c r="J112" s="24" t="str">
        <x:f>IF(A112="","",IF(COUNTIF(DECISION_REGISTER!$A$6:$A$205,B112)=1,"VALID","INVALID - DECISION LINK"))</x:f>
      </x:c>
      <x:c r="K112" s="24" t="str">
        <x:f>IF(A112="","",IF(AND(OR(EXACT(C112,"BUYER-JOB FIT"),EXACT(C112,"IMPLEMENTATION"),EXACT(C112,"SECURITY / PROCUREMENT"),EXACT(C112,"SWITCHING / EXIT"),EXACT(C112,"COMMERCIAL MODEL"),EXACT(C112,"TIME TO VALUE"),EXACT(C112,"OTHER")),OR(EXACT(G112,"YES"),EXACT(G112,"NO"))),"VALID","INVALID - TOKEN"))</x:f>
      </x:c>
      <x:c r="L112" s="24" t="str">
        <x:f>IF(A112="","",IF(AND(I112="VALID",J112="VALID",K112="VALID",D112&lt;&gt;"",E112&lt;&gt;"",F112&lt;&gt;"",H112&lt;&gt;""),"VALID","INVALID - CONTROL / MISSING"))</x:f>
      </x:c>
      <x:c r="M112" s="24" t="str">
        <x:f>IF(D112="","",UPPER(TRIM(D112)))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24" t="str">
        <x:f>IF(A113="","",IF(COUNTIF($A$6:$A$205,A113)=1,"VALID","INVALID - DUPLICATE CRITERION ID"))</x:f>
      </x:c>
      <x:c r="J113" s="24" t="str">
        <x:f>IF(A113="","",IF(COUNTIF(DECISION_REGISTER!$A$6:$A$205,B113)=1,"VALID","INVALID - DECISION LINK"))</x:f>
      </x:c>
      <x:c r="K113" s="24" t="str">
        <x:f>IF(A113="","",IF(AND(OR(EXACT(C113,"BUYER-JOB FIT"),EXACT(C113,"IMPLEMENTATION"),EXACT(C113,"SECURITY / PROCUREMENT"),EXACT(C113,"SWITCHING / EXIT"),EXACT(C113,"COMMERCIAL MODEL"),EXACT(C113,"TIME TO VALUE"),EXACT(C113,"OTHER")),OR(EXACT(G113,"YES"),EXACT(G113,"NO"))),"VALID","INVALID - TOKEN"))</x:f>
      </x:c>
      <x:c r="L113" s="24" t="str">
        <x:f>IF(A113="","",IF(AND(I113="VALID",J113="VALID",K113="VALID",D113&lt;&gt;"",E113&lt;&gt;"",F113&lt;&gt;"",H113&lt;&gt;""),"VALID","INVALID - CONTROL / MISSING"))</x:f>
      </x:c>
      <x:c r="M113" s="24" t="str">
        <x:f>IF(D113="","",UPPER(TRIM(D113)))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24" t="str">
        <x:f>IF(A114="","",IF(COUNTIF($A$6:$A$205,A114)=1,"VALID","INVALID - DUPLICATE CRITERION ID"))</x:f>
      </x:c>
      <x:c r="J114" s="24" t="str">
        <x:f>IF(A114="","",IF(COUNTIF(DECISION_REGISTER!$A$6:$A$205,B114)=1,"VALID","INVALID - DECISION LINK"))</x:f>
      </x:c>
      <x:c r="K114" s="24" t="str">
        <x:f>IF(A114="","",IF(AND(OR(EXACT(C114,"BUYER-JOB FIT"),EXACT(C114,"IMPLEMENTATION"),EXACT(C114,"SECURITY / PROCUREMENT"),EXACT(C114,"SWITCHING / EXIT"),EXACT(C114,"COMMERCIAL MODEL"),EXACT(C114,"TIME TO VALUE"),EXACT(C114,"OTHER")),OR(EXACT(G114,"YES"),EXACT(G114,"NO"))),"VALID","INVALID - TOKEN"))</x:f>
      </x:c>
      <x:c r="L114" s="24" t="str">
        <x:f>IF(A114="","",IF(AND(I114="VALID",J114="VALID",K114="VALID",D114&lt;&gt;"",E114&lt;&gt;"",F114&lt;&gt;"",H114&lt;&gt;""),"VALID","INVALID - CONTROL / MISSING"))</x:f>
      </x:c>
      <x:c r="M114" s="24" t="str">
        <x:f>IF(D114="","",UPPER(TRIM(D114)))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24" t="str">
        <x:f>IF(A115="","",IF(COUNTIF($A$6:$A$205,A115)=1,"VALID","INVALID - DUPLICATE CRITERION ID"))</x:f>
      </x:c>
      <x:c r="J115" s="24" t="str">
        <x:f>IF(A115="","",IF(COUNTIF(DECISION_REGISTER!$A$6:$A$205,B115)=1,"VALID","INVALID - DECISION LINK"))</x:f>
      </x:c>
      <x:c r="K115" s="24" t="str">
        <x:f>IF(A115="","",IF(AND(OR(EXACT(C115,"BUYER-JOB FIT"),EXACT(C115,"IMPLEMENTATION"),EXACT(C115,"SECURITY / PROCUREMENT"),EXACT(C115,"SWITCHING / EXIT"),EXACT(C115,"COMMERCIAL MODEL"),EXACT(C115,"TIME TO VALUE"),EXACT(C115,"OTHER")),OR(EXACT(G115,"YES"),EXACT(G115,"NO"))),"VALID","INVALID - TOKEN"))</x:f>
      </x:c>
      <x:c r="L115" s="24" t="str">
        <x:f>IF(A115="","",IF(AND(I115="VALID",J115="VALID",K115="VALID",D115&lt;&gt;"",E115&lt;&gt;"",F115&lt;&gt;"",H115&lt;&gt;""),"VALID","INVALID - CONTROL / MISSING"))</x:f>
      </x:c>
      <x:c r="M115" s="24" t="str">
        <x:f>IF(D115="","",UPPER(TRIM(D115)))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24" t="str">
        <x:f>IF(A116="","",IF(COUNTIF($A$6:$A$205,A116)=1,"VALID","INVALID - DUPLICATE CRITERION ID"))</x:f>
      </x:c>
      <x:c r="J116" s="24" t="str">
        <x:f>IF(A116="","",IF(COUNTIF(DECISION_REGISTER!$A$6:$A$205,B116)=1,"VALID","INVALID - DECISION LINK"))</x:f>
      </x:c>
      <x:c r="K116" s="24" t="str">
        <x:f>IF(A116="","",IF(AND(OR(EXACT(C116,"BUYER-JOB FIT"),EXACT(C116,"IMPLEMENTATION"),EXACT(C116,"SECURITY / PROCUREMENT"),EXACT(C116,"SWITCHING / EXIT"),EXACT(C116,"COMMERCIAL MODEL"),EXACT(C116,"TIME TO VALUE"),EXACT(C116,"OTHER")),OR(EXACT(G116,"YES"),EXACT(G116,"NO"))),"VALID","INVALID - TOKEN"))</x:f>
      </x:c>
      <x:c r="L116" s="24" t="str">
        <x:f>IF(A116="","",IF(AND(I116="VALID",J116="VALID",K116="VALID",D116&lt;&gt;"",E116&lt;&gt;"",F116&lt;&gt;"",H116&lt;&gt;""),"VALID","INVALID - CONTROL / MISSING"))</x:f>
      </x:c>
      <x:c r="M116" s="24" t="str">
        <x:f>IF(D116="","",UPPER(TRIM(D116)))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24" t="str">
        <x:f>IF(A117="","",IF(COUNTIF($A$6:$A$205,A117)=1,"VALID","INVALID - DUPLICATE CRITERION ID"))</x:f>
      </x:c>
      <x:c r="J117" s="24" t="str">
        <x:f>IF(A117="","",IF(COUNTIF(DECISION_REGISTER!$A$6:$A$205,B117)=1,"VALID","INVALID - DECISION LINK"))</x:f>
      </x:c>
      <x:c r="K117" s="24" t="str">
        <x:f>IF(A117="","",IF(AND(OR(EXACT(C117,"BUYER-JOB FIT"),EXACT(C117,"IMPLEMENTATION"),EXACT(C117,"SECURITY / PROCUREMENT"),EXACT(C117,"SWITCHING / EXIT"),EXACT(C117,"COMMERCIAL MODEL"),EXACT(C117,"TIME TO VALUE"),EXACT(C117,"OTHER")),OR(EXACT(G117,"YES"),EXACT(G117,"NO"))),"VALID","INVALID - TOKEN"))</x:f>
      </x:c>
      <x:c r="L117" s="24" t="str">
        <x:f>IF(A117="","",IF(AND(I117="VALID",J117="VALID",K117="VALID",D117&lt;&gt;"",E117&lt;&gt;"",F117&lt;&gt;"",H117&lt;&gt;""),"VALID","INVALID - CONTROL / MISSING"))</x:f>
      </x:c>
      <x:c r="M117" s="24" t="str">
        <x:f>IF(D117="","",UPPER(TRIM(D117)))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24" t="str">
        <x:f>IF(A118="","",IF(COUNTIF($A$6:$A$205,A118)=1,"VALID","INVALID - DUPLICATE CRITERION ID"))</x:f>
      </x:c>
      <x:c r="J118" s="24" t="str">
        <x:f>IF(A118="","",IF(COUNTIF(DECISION_REGISTER!$A$6:$A$205,B118)=1,"VALID","INVALID - DECISION LINK"))</x:f>
      </x:c>
      <x:c r="K118" s="24" t="str">
        <x:f>IF(A118="","",IF(AND(OR(EXACT(C118,"BUYER-JOB FIT"),EXACT(C118,"IMPLEMENTATION"),EXACT(C118,"SECURITY / PROCUREMENT"),EXACT(C118,"SWITCHING / EXIT"),EXACT(C118,"COMMERCIAL MODEL"),EXACT(C118,"TIME TO VALUE"),EXACT(C118,"OTHER")),OR(EXACT(G118,"YES"),EXACT(G118,"NO"))),"VALID","INVALID - TOKEN"))</x:f>
      </x:c>
      <x:c r="L118" s="24" t="str">
        <x:f>IF(A118="","",IF(AND(I118="VALID",J118="VALID",K118="VALID",D118&lt;&gt;"",E118&lt;&gt;"",F118&lt;&gt;"",H118&lt;&gt;""),"VALID","INVALID - CONTROL / MISSING"))</x:f>
      </x:c>
      <x:c r="M118" s="24" t="str">
        <x:f>IF(D118="","",UPPER(TRIM(D118)))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24" t="str">
        <x:f>IF(A119="","",IF(COUNTIF($A$6:$A$205,A119)=1,"VALID","INVALID - DUPLICATE CRITERION ID"))</x:f>
      </x:c>
      <x:c r="J119" s="24" t="str">
        <x:f>IF(A119="","",IF(COUNTIF(DECISION_REGISTER!$A$6:$A$205,B119)=1,"VALID","INVALID - DECISION LINK"))</x:f>
      </x:c>
      <x:c r="K119" s="24" t="str">
        <x:f>IF(A119="","",IF(AND(OR(EXACT(C119,"BUYER-JOB FIT"),EXACT(C119,"IMPLEMENTATION"),EXACT(C119,"SECURITY / PROCUREMENT"),EXACT(C119,"SWITCHING / EXIT"),EXACT(C119,"COMMERCIAL MODEL"),EXACT(C119,"TIME TO VALUE"),EXACT(C119,"OTHER")),OR(EXACT(G119,"YES"),EXACT(G119,"NO"))),"VALID","INVALID - TOKEN"))</x:f>
      </x:c>
      <x:c r="L119" s="24" t="str">
        <x:f>IF(A119="","",IF(AND(I119="VALID",J119="VALID",K119="VALID",D119&lt;&gt;"",E119&lt;&gt;"",F119&lt;&gt;"",H119&lt;&gt;""),"VALID","INVALID - CONTROL / MISSING"))</x:f>
      </x:c>
      <x:c r="M119" s="24" t="str">
        <x:f>IF(D119="","",UPPER(TRIM(D119)))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24" t="str">
        <x:f>IF(A120="","",IF(COUNTIF($A$6:$A$205,A120)=1,"VALID","INVALID - DUPLICATE CRITERION ID"))</x:f>
      </x:c>
      <x:c r="J120" s="24" t="str">
        <x:f>IF(A120="","",IF(COUNTIF(DECISION_REGISTER!$A$6:$A$205,B120)=1,"VALID","INVALID - DECISION LINK"))</x:f>
      </x:c>
      <x:c r="K120" s="24" t="str">
        <x:f>IF(A120="","",IF(AND(OR(EXACT(C120,"BUYER-JOB FIT"),EXACT(C120,"IMPLEMENTATION"),EXACT(C120,"SECURITY / PROCUREMENT"),EXACT(C120,"SWITCHING / EXIT"),EXACT(C120,"COMMERCIAL MODEL"),EXACT(C120,"TIME TO VALUE"),EXACT(C120,"OTHER")),OR(EXACT(G120,"YES"),EXACT(G120,"NO"))),"VALID","INVALID - TOKEN"))</x:f>
      </x:c>
      <x:c r="L120" s="24" t="str">
        <x:f>IF(A120="","",IF(AND(I120="VALID",J120="VALID",K120="VALID",D120&lt;&gt;"",E120&lt;&gt;"",F120&lt;&gt;"",H120&lt;&gt;""),"VALID","INVALID - CONTROL / MISSING"))</x:f>
      </x:c>
      <x:c r="M120" s="24" t="str">
        <x:f>IF(D120="","",UPPER(TRIM(D120)))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24" t="str">
        <x:f>IF(A121="","",IF(COUNTIF($A$6:$A$205,A121)=1,"VALID","INVALID - DUPLICATE CRITERION ID"))</x:f>
      </x:c>
      <x:c r="J121" s="24" t="str">
        <x:f>IF(A121="","",IF(COUNTIF(DECISION_REGISTER!$A$6:$A$205,B121)=1,"VALID","INVALID - DECISION LINK"))</x:f>
      </x:c>
      <x:c r="K121" s="24" t="str">
        <x:f>IF(A121="","",IF(AND(OR(EXACT(C121,"BUYER-JOB FIT"),EXACT(C121,"IMPLEMENTATION"),EXACT(C121,"SECURITY / PROCUREMENT"),EXACT(C121,"SWITCHING / EXIT"),EXACT(C121,"COMMERCIAL MODEL"),EXACT(C121,"TIME TO VALUE"),EXACT(C121,"OTHER")),OR(EXACT(G121,"YES"),EXACT(G121,"NO"))),"VALID","INVALID - TOKEN"))</x:f>
      </x:c>
      <x:c r="L121" s="24" t="str">
        <x:f>IF(A121="","",IF(AND(I121="VALID",J121="VALID",K121="VALID",D121&lt;&gt;"",E121&lt;&gt;"",F121&lt;&gt;"",H121&lt;&gt;""),"VALID","INVALID - CONTROL / MISSING"))</x:f>
      </x:c>
      <x:c r="M121" s="24" t="str">
        <x:f>IF(D121="","",UPPER(TRIM(D121)))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24" t="str">
        <x:f>IF(A122="","",IF(COUNTIF($A$6:$A$205,A122)=1,"VALID","INVALID - DUPLICATE CRITERION ID"))</x:f>
      </x:c>
      <x:c r="J122" s="24" t="str">
        <x:f>IF(A122="","",IF(COUNTIF(DECISION_REGISTER!$A$6:$A$205,B122)=1,"VALID","INVALID - DECISION LINK"))</x:f>
      </x:c>
      <x:c r="K122" s="24" t="str">
        <x:f>IF(A122="","",IF(AND(OR(EXACT(C122,"BUYER-JOB FIT"),EXACT(C122,"IMPLEMENTATION"),EXACT(C122,"SECURITY / PROCUREMENT"),EXACT(C122,"SWITCHING / EXIT"),EXACT(C122,"COMMERCIAL MODEL"),EXACT(C122,"TIME TO VALUE"),EXACT(C122,"OTHER")),OR(EXACT(G122,"YES"),EXACT(G122,"NO"))),"VALID","INVALID - TOKEN"))</x:f>
      </x:c>
      <x:c r="L122" s="24" t="str">
        <x:f>IF(A122="","",IF(AND(I122="VALID",J122="VALID",K122="VALID",D122&lt;&gt;"",E122&lt;&gt;"",F122&lt;&gt;"",H122&lt;&gt;""),"VALID","INVALID - CONTROL / MISSING"))</x:f>
      </x:c>
      <x:c r="M122" s="24" t="str">
        <x:f>IF(D122="","",UPPER(TRIM(D122)))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24" t="str">
        <x:f>IF(A123="","",IF(COUNTIF($A$6:$A$205,A123)=1,"VALID","INVALID - DUPLICATE CRITERION ID"))</x:f>
      </x:c>
      <x:c r="J123" s="24" t="str">
        <x:f>IF(A123="","",IF(COUNTIF(DECISION_REGISTER!$A$6:$A$205,B123)=1,"VALID","INVALID - DECISION LINK"))</x:f>
      </x:c>
      <x:c r="K123" s="24" t="str">
        <x:f>IF(A123="","",IF(AND(OR(EXACT(C123,"BUYER-JOB FIT"),EXACT(C123,"IMPLEMENTATION"),EXACT(C123,"SECURITY / PROCUREMENT"),EXACT(C123,"SWITCHING / EXIT"),EXACT(C123,"COMMERCIAL MODEL"),EXACT(C123,"TIME TO VALUE"),EXACT(C123,"OTHER")),OR(EXACT(G123,"YES"),EXACT(G123,"NO"))),"VALID","INVALID - TOKEN"))</x:f>
      </x:c>
      <x:c r="L123" s="24" t="str">
        <x:f>IF(A123="","",IF(AND(I123="VALID",J123="VALID",K123="VALID",D123&lt;&gt;"",E123&lt;&gt;"",F123&lt;&gt;"",H123&lt;&gt;""),"VALID","INVALID - CONTROL / MISSING"))</x:f>
      </x:c>
      <x:c r="M123" s="24" t="str">
        <x:f>IF(D123="","",UPPER(TRIM(D123)))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24" t="str">
        <x:f>IF(A124="","",IF(COUNTIF($A$6:$A$205,A124)=1,"VALID","INVALID - DUPLICATE CRITERION ID"))</x:f>
      </x:c>
      <x:c r="J124" s="24" t="str">
        <x:f>IF(A124="","",IF(COUNTIF(DECISION_REGISTER!$A$6:$A$205,B124)=1,"VALID","INVALID - DECISION LINK"))</x:f>
      </x:c>
      <x:c r="K124" s="24" t="str">
        <x:f>IF(A124="","",IF(AND(OR(EXACT(C124,"BUYER-JOB FIT"),EXACT(C124,"IMPLEMENTATION"),EXACT(C124,"SECURITY / PROCUREMENT"),EXACT(C124,"SWITCHING / EXIT"),EXACT(C124,"COMMERCIAL MODEL"),EXACT(C124,"TIME TO VALUE"),EXACT(C124,"OTHER")),OR(EXACT(G124,"YES"),EXACT(G124,"NO"))),"VALID","INVALID - TOKEN"))</x:f>
      </x:c>
      <x:c r="L124" s="24" t="str">
        <x:f>IF(A124="","",IF(AND(I124="VALID",J124="VALID",K124="VALID",D124&lt;&gt;"",E124&lt;&gt;"",F124&lt;&gt;"",H124&lt;&gt;""),"VALID","INVALID - CONTROL / MISSING"))</x:f>
      </x:c>
      <x:c r="M124" s="24" t="str">
        <x:f>IF(D124="","",UPPER(TRIM(D124)))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24" t="str">
        <x:f>IF(A125="","",IF(COUNTIF($A$6:$A$205,A125)=1,"VALID","INVALID - DUPLICATE CRITERION ID"))</x:f>
      </x:c>
      <x:c r="J125" s="24" t="str">
        <x:f>IF(A125="","",IF(COUNTIF(DECISION_REGISTER!$A$6:$A$205,B125)=1,"VALID","INVALID - DECISION LINK"))</x:f>
      </x:c>
      <x:c r="K125" s="24" t="str">
        <x:f>IF(A125="","",IF(AND(OR(EXACT(C125,"BUYER-JOB FIT"),EXACT(C125,"IMPLEMENTATION"),EXACT(C125,"SECURITY / PROCUREMENT"),EXACT(C125,"SWITCHING / EXIT"),EXACT(C125,"COMMERCIAL MODEL"),EXACT(C125,"TIME TO VALUE"),EXACT(C125,"OTHER")),OR(EXACT(G125,"YES"),EXACT(G125,"NO"))),"VALID","INVALID - TOKEN"))</x:f>
      </x:c>
      <x:c r="L125" s="24" t="str">
        <x:f>IF(A125="","",IF(AND(I125="VALID",J125="VALID",K125="VALID",D125&lt;&gt;"",E125&lt;&gt;"",F125&lt;&gt;"",H125&lt;&gt;""),"VALID","INVALID - CONTROL / MISSING"))</x:f>
      </x:c>
      <x:c r="M125" s="24" t="str">
        <x:f>IF(D125="","",UPPER(TRIM(D125)))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24" t="str">
        <x:f>IF(A126="","",IF(COUNTIF($A$6:$A$205,A126)=1,"VALID","INVALID - DUPLICATE CRITERION ID"))</x:f>
      </x:c>
      <x:c r="J126" s="24" t="str">
        <x:f>IF(A126="","",IF(COUNTIF(DECISION_REGISTER!$A$6:$A$205,B126)=1,"VALID","INVALID - DECISION LINK"))</x:f>
      </x:c>
      <x:c r="K126" s="24" t="str">
        <x:f>IF(A126="","",IF(AND(OR(EXACT(C126,"BUYER-JOB FIT"),EXACT(C126,"IMPLEMENTATION"),EXACT(C126,"SECURITY / PROCUREMENT"),EXACT(C126,"SWITCHING / EXIT"),EXACT(C126,"COMMERCIAL MODEL"),EXACT(C126,"TIME TO VALUE"),EXACT(C126,"OTHER")),OR(EXACT(G126,"YES"),EXACT(G126,"NO"))),"VALID","INVALID - TOKEN"))</x:f>
      </x:c>
      <x:c r="L126" s="24" t="str">
        <x:f>IF(A126="","",IF(AND(I126="VALID",J126="VALID",K126="VALID",D126&lt;&gt;"",E126&lt;&gt;"",F126&lt;&gt;"",H126&lt;&gt;""),"VALID","INVALID - CONTROL / MISSING"))</x:f>
      </x:c>
      <x:c r="M126" s="24" t="str">
        <x:f>IF(D126="","",UPPER(TRIM(D126)))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24" t="str">
        <x:f>IF(A127="","",IF(COUNTIF($A$6:$A$205,A127)=1,"VALID","INVALID - DUPLICATE CRITERION ID"))</x:f>
      </x:c>
      <x:c r="J127" s="24" t="str">
        <x:f>IF(A127="","",IF(COUNTIF(DECISION_REGISTER!$A$6:$A$205,B127)=1,"VALID","INVALID - DECISION LINK"))</x:f>
      </x:c>
      <x:c r="K127" s="24" t="str">
        <x:f>IF(A127="","",IF(AND(OR(EXACT(C127,"BUYER-JOB FIT"),EXACT(C127,"IMPLEMENTATION"),EXACT(C127,"SECURITY / PROCUREMENT"),EXACT(C127,"SWITCHING / EXIT"),EXACT(C127,"COMMERCIAL MODEL"),EXACT(C127,"TIME TO VALUE"),EXACT(C127,"OTHER")),OR(EXACT(G127,"YES"),EXACT(G127,"NO"))),"VALID","INVALID - TOKEN"))</x:f>
      </x:c>
      <x:c r="L127" s="24" t="str">
        <x:f>IF(A127="","",IF(AND(I127="VALID",J127="VALID",K127="VALID",D127&lt;&gt;"",E127&lt;&gt;"",F127&lt;&gt;"",H127&lt;&gt;""),"VALID","INVALID - CONTROL / MISSING"))</x:f>
      </x:c>
      <x:c r="M127" s="24" t="str">
        <x:f>IF(D127="","",UPPER(TRIM(D127)))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24" t="str">
        <x:f>IF(A128="","",IF(COUNTIF($A$6:$A$205,A128)=1,"VALID","INVALID - DUPLICATE CRITERION ID"))</x:f>
      </x:c>
      <x:c r="J128" s="24" t="str">
        <x:f>IF(A128="","",IF(COUNTIF(DECISION_REGISTER!$A$6:$A$205,B128)=1,"VALID","INVALID - DECISION LINK"))</x:f>
      </x:c>
      <x:c r="K128" s="24" t="str">
        <x:f>IF(A128="","",IF(AND(OR(EXACT(C128,"BUYER-JOB FIT"),EXACT(C128,"IMPLEMENTATION"),EXACT(C128,"SECURITY / PROCUREMENT"),EXACT(C128,"SWITCHING / EXIT"),EXACT(C128,"COMMERCIAL MODEL"),EXACT(C128,"TIME TO VALUE"),EXACT(C128,"OTHER")),OR(EXACT(G128,"YES"),EXACT(G128,"NO"))),"VALID","INVALID - TOKEN"))</x:f>
      </x:c>
      <x:c r="L128" s="24" t="str">
        <x:f>IF(A128="","",IF(AND(I128="VALID",J128="VALID",K128="VALID",D128&lt;&gt;"",E128&lt;&gt;"",F128&lt;&gt;"",H128&lt;&gt;""),"VALID","INVALID - CONTROL / MISSING"))</x:f>
      </x:c>
      <x:c r="M128" s="24" t="str">
        <x:f>IF(D128="","",UPPER(TRIM(D128)))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24" t="str">
        <x:f>IF(A129="","",IF(COUNTIF($A$6:$A$205,A129)=1,"VALID","INVALID - DUPLICATE CRITERION ID"))</x:f>
      </x:c>
      <x:c r="J129" s="24" t="str">
        <x:f>IF(A129="","",IF(COUNTIF(DECISION_REGISTER!$A$6:$A$205,B129)=1,"VALID","INVALID - DECISION LINK"))</x:f>
      </x:c>
      <x:c r="K129" s="24" t="str">
        <x:f>IF(A129="","",IF(AND(OR(EXACT(C129,"BUYER-JOB FIT"),EXACT(C129,"IMPLEMENTATION"),EXACT(C129,"SECURITY / PROCUREMENT"),EXACT(C129,"SWITCHING / EXIT"),EXACT(C129,"COMMERCIAL MODEL"),EXACT(C129,"TIME TO VALUE"),EXACT(C129,"OTHER")),OR(EXACT(G129,"YES"),EXACT(G129,"NO"))),"VALID","INVALID - TOKEN"))</x:f>
      </x:c>
      <x:c r="L129" s="24" t="str">
        <x:f>IF(A129="","",IF(AND(I129="VALID",J129="VALID",K129="VALID",D129&lt;&gt;"",E129&lt;&gt;"",F129&lt;&gt;"",H129&lt;&gt;""),"VALID","INVALID - CONTROL / MISSING"))</x:f>
      </x:c>
      <x:c r="M129" s="24" t="str">
        <x:f>IF(D129="","",UPPER(TRIM(D129)))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24" t="str">
        <x:f>IF(A130="","",IF(COUNTIF($A$6:$A$205,A130)=1,"VALID","INVALID - DUPLICATE CRITERION ID"))</x:f>
      </x:c>
      <x:c r="J130" s="24" t="str">
        <x:f>IF(A130="","",IF(COUNTIF(DECISION_REGISTER!$A$6:$A$205,B130)=1,"VALID","INVALID - DECISION LINK"))</x:f>
      </x:c>
      <x:c r="K130" s="24" t="str">
        <x:f>IF(A130="","",IF(AND(OR(EXACT(C130,"BUYER-JOB FIT"),EXACT(C130,"IMPLEMENTATION"),EXACT(C130,"SECURITY / PROCUREMENT"),EXACT(C130,"SWITCHING / EXIT"),EXACT(C130,"COMMERCIAL MODEL"),EXACT(C130,"TIME TO VALUE"),EXACT(C130,"OTHER")),OR(EXACT(G130,"YES"),EXACT(G130,"NO"))),"VALID","INVALID - TOKEN"))</x:f>
      </x:c>
      <x:c r="L130" s="24" t="str">
        <x:f>IF(A130="","",IF(AND(I130="VALID",J130="VALID",K130="VALID",D130&lt;&gt;"",E130&lt;&gt;"",F130&lt;&gt;"",H130&lt;&gt;""),"VALID","INVALID - CONTROL / MISSING"))</x:f>
      </x:c>
      <x:c r="M130" s="24" t="str">
        <x:f>IF(D130="","",UPPER(TRIM(D130)))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24" t="str">
        <x:f>IF(A131="","",IF(COUNTIF($A$6:$A$205,A131)=1,"VALID","INVALID - DUPLICATE CRITERION ID"))</x:f>
      </x:c>
      <x:c r="J131" s="24" t="str">
        <x:f>IF(A131="","",IF(COUNTIF(DECISION_REGISTER!$A$6:$A$205,B131)=1,"VALID","INVALID - DECISION LINK"))</x:f>
      </x:c>
      <x:c r="K131" s="24" t="str">
        <x:f>IF(A131="","",IF(AND(OR(EXACT(C131,"BUYER-JOB FIT"),EXACT(C131,"IMPLEMENTATION"),EXACT(C131,"SECURITY / PROCUREMENT"),EXACT(C131,"SWITCHING / EXIT"),EXACT(C131,"COMMERCIAL MODEL"),EXACT(C131,"TIME TO VALUE"),EXACT(C131,"OTHER")),OR(EXACT(G131,"YES"),EXACT(G131,"NO"))),"VALID","INVALID - TOKEN"))</x:f>
      </x:c>
      <x:c r="L131" s="24" t="str">
        <x:f>IF(A131="","",IF(AND(I131="VALID",J131="VALID",K131="VALID",D131&lt;&gt;"",E131&lt;&gt;"",F131&lt;&gt;"",H131&lt;&gt;""),"VALID","INVALID - CONTROL / MISSING"))</x:f>
      </x:c>
      <x:c r="M131" s="24" t="str">
        <x:f>IF(D131="","",UPPER(TRIM(D131)))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24" t="str">
        <x:f>IF(A132="","",IF(COUNTIF($A$6:$A$205,A132)=1,"VALID","INVALID - DUPLICATE CRITERION ID"))</x:f>
      </x:c>
      <x:c r="J132" s="24" t="str">
        <x:f>IF(A132="","",IF(COUNTIF(DECISION_REGISTER!$A$6:$A$205,B132)=1,"VALID","INVALID - DECISION LINK"))</x:f>
      </x:c>
      <x:c r="K132" s="24" t="str">
        <x:f>IF(A132="","",IF(AND(OR(EXACT(C132,"BUYER-JOB FIT"),EXACT(C132,"IMPLEMENTATION"),EXACT(C132,"SECURITY / PROCUREMENT"),EXACT(C132,"SWITCHING / EXIT"),EXACT(C132,"COMMERCIAL MODEL"),EXACT(C132,"TIME TO VALUE"),EXACT(C132,"OTHER")),OR(EXACT(G132,"YES"),EXACT(G132,"NO"))),"VALID","INVALID - TOKEN"))</x:f>
      </x:c>
      <x:c r="L132" s="24" t="str">
        <x:f>IF(A132="","",IF(AND(I132="VALID",J132="VALID",K132="VALID",D132&lt;&gt;"",E132&lt;&gt;"",F132&lt;&gt;"",H132&lt;&gt;""),"VALID","INVALID - CONTROL / MISSING"))</x:f>
      </x:c>
      <x:c r="M132" s="24" t="str">
        <x:f>IF(D132="","",UPPER(TRIM(D132)))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24" t="str">
        <x:f>IF(A133="","",IF(COUNTIF($A$6:$A$205,A133)=1,"VALID","INVALID - DUPLICATE CRITERION ID"))</x:f>
      </x:c>
      <x:c r="J133" s="24" t="str">
        <x:f>IF(A133="","",IF(COUNTIF(DECISION_REGISTER!$A$6:$A$205,B133)=1,"VALID","INVALID - DECISION LINK"))</x:f>
      </x:c>
      <x:c r="K133" s="24" t="str">
        <x:f>IF(A133="","",IF(AND(OR(EXACT(C133,"BUYER-JOB FIT"),EXACT(C133,"IMPLEMENTATION"),EXACT(C133,"SECURITY / PROCUREMENT"),EXACT(C133,"SWITCHING / EXIT"),EXACT(C133,"COMMERCIAL MODEL"),EXACT(C133,"TIME TO VALUE"),EXACT(C133,"OTHER")),OR(EXACT(G133,"YES"),EXACT(G133,"NO"))),"VALID","INVALID - TOKEN"))</x:f>
      </x:c>
      <x:c r="L133" s="24" t="str">
        <x:f>IF(A133="","",IF(AND(I133="VALID",J133="VALID",K133="VALID",D133&lt;&gt;"",E133&lt;&gt;"",F133&lt;&gt;"",H133&lt;&gt;""),"VALID","INVALID - CONTROL / MISSING"))</x:f>
      </x:c>
      <x:c r="M133" s="24" t="str">
        <x:f>IF(D133="","",UPPER(TRIM(D133)))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24" t="str">
        <x:f>IF(A134="","",IF(COUNTIF($A$6:$A$205,A134)=1,"VALID","INVALID - DUPLICATE CRITERION ID"))</x:f>
      </x:c>
      <x:c r="J134" s="24" t="str">
        <x:f>IF(A134="","",IF(COUNTIF(DECISION_REGISTER!$A$6:$A$205,B134)=1,"VALID","INVALID - DECISION LINK"))</x:f>
      </x:c>
      <x:c r="K134" s="24" t="str">
        <x:f>IF(A134="","",IF(AND(OR(EXACT(C134,"BUYER-JOB FIT"),EXACT(C134,"IMPLEMENTATION"),EXACT(C134,"SECURITY / PROCUREMENT"),EXACT(C134,"SWITCHING / EXIT"),EXACT(C134,"COMMERCIAL MODEL"),EXACT(C134,"TIME TO VALUE"),EXACT(C134,"OTHER")),OR(EXACT(G134,"YES"),EXACT(G134,"NO"))),"VALID","INVALID - TOKEN"))</x:f>
      </x:c>
      <x:c r="L134" s="24" t="str">
        <x:f>IF(A134="","",IF(AND(I134="VALID",J134="VALID",K134="VALID",D134&lt;&gt;"",E134&lt;&gt;"",F134&lt;&gt;"",H134&lt;&gt;""),"VALID","INVALID - CONTROL / MISSING"))</x:f>
      </x:c>
      <x:c r="M134" s="24" t="str">
        <x:f>IF(D134="","",UPPER(TRIM(D134)))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24" t="str">
        <x:f>IF(A135="","",IF(COUNTIF($A$6:$A$205,A135)=1,"VALID","INVALID - DUPLICATE CRITERION ID"))</x:f>
      </x:c>
      <x:c r="J135" s="24" t="str">
        <x:f>IF(A135="","",IF(COUNTIF(DECISION_REGISTER!$A$6:$A$205,B135)=1,"VALID","INVALID - DECISION LINK"))</x:f>
      </x:c>
      <x:c r="K135" s="24" t="str">
        <x:f>IF(A135="","",IF(AND(OR(EXACT(C135,"BUYER-JOB FIT"),EXACT(C135,"IMPLEMENTATION"),EXACT(C135,"SECURITY / PROCUREMENT"),EXACT(C135,"SWITCHING / EXIT"),EXACT(C135,"COMMERCIAL MODEL"),EXACT(C135,"TIME TO VALUE"),EXACT(C135,"OTHER")),OR(EXACT(G135,"YES"),EXACT(G135,"NO"))),"VALID","INVALID - TOKEN"))</x:f>
      </x:c>
      <x:c r="L135" s="24" t="str">
        <x:f>IF(A135="","",IF(AND(I135="VALID",J135="VALID",K135="VALID",D135&lt;&gt;"",E135&lt;&gt;"",F135&lt;&gt;"",H135&lt;&gt;""),"VALID","INVALID - CONTROL / MISSING"))</x:f>
      </x:c>
      <x:c r="M135" s="24" t="str">
        <x:f>IF(D135="","",UPPER(TRIM(D135)))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24" t="str">
        <x:f>IF(A136="","",IF(COUNTIF($A$6:$A$205,A136)=1,"VALID","INVALID - DUPLICATE CRITERION ID"))</x:f>
      </x:c>
      <x:c r="J136" s="24" t="str">
        <x:f>IF(A136="","",IF(COUNTIF(DECISION_REGISTER!$A$6:$A$205,B136)=1,"VALID","INVALID - DECISION LINK"))</x:f>
      </x:c>
      <x:c r="K136" s="24" t="str">
        <x:f>IF(A136="","",IF(AND(OR(EXACT(C136,"BUYER-JOB FIT"),EXACT(C136,"IMPLEMENTATION"),EXACT(C136,"SECURITY / PROCUREMENT"),EXACT(C136,"SWITCHING / EXIT"),EXACT(C136,"COMMERCIAL MODEL"),EXACT(C136,"TIME TO VALUE"),EXACT(C136,"OTHER")),OR(EXACT(G136,"YES"),EXACT(G136,"NO"))),"VALID","INVALID - TOKEN"))</x:f>
      </x:c>
      <x:c r="L136" s="24" t="str">
        <x:f>IF(A136="","",IF(AND(I136="VALID",J136="VALID",K136="VALID",D136&lt;&gt;"",E136&lt;&gt;"",F136&lt;&gt;"",H136&lt;&gt;""),"VALID","INVALID - CONTROL / MISSING"))</x:f>
      </x:c>
      <x:c r="M136" s="24" t="str">
        <x:f>IF(D136="","",UPPER(TRIM(D136)))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24" t="str">
        <x:f>IF(A137="","",IF(COUNTIF($A$6:$A$205,A137)=1,"VALID","INVALID - DUPLICATE CRITERION ID"))</x:f>
      </x:c>
      <x:c r="J137" s="24" t="str">
        <x:f>IF(A137="","",IF(COUNTIF(DECISION_REGISTER!$A$6:$A$205,B137)=1,"VALID","INVALID - DECISION LINK"))</x:f>
      </x:c>
      <x:c r="K137" s="24" t="str">
        <x:f>IF(A137="","",IF(AND(OR(EXACT(C137,"BUYER-JOB FIT"),EXACT(C137,"IMPLEMENTATION"),EXACT(C137,"SECURITY / PROCUREMENT"),EXACT(C137,"SWITCHING / EXIT"),EXACT(C137,"COMMERCIAL MODEL"),EXACT(C137,"TIME TO VALUE"),EXACT(C137,"OTHER")),OR(EXACT(G137,"YES"),EXACT(G137,"NO"))),"VALID","INVALID - TOKEN"))</x:f>
      </x:c>
      <x:c r="L137" s="24" t="str">
        <x:f>IF(A137="","",IF(AND(I137="VALID",J137="VALID",K137="VALID",D137&lt;&gt;"",E137&lt;&gt;"",F137&lt;&gt;"",H137&lt;&gt;""),"VALID","INVALID - CONTROL / MISSING"))</x:f>
      </x:c>
      <x:c r="M137" s="24" t="str">
        <x:f>IF(D137="","",UPPER(TRIM(D137)))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24" t="str">
        <x:f>IF(A138="","",IF(COUNTIF($A$6:$A$205,A138)=1,"VALID","INVALID - DUPLICATE CRITERION ID"))</x:f>
      </x:c>
      <x:c r="J138" s="24" t="str">
        <x:f>IF(A138="","",IF(COUNTIF(DECISION_REGISTER!$A$6:$A$205,B138)=1,"VALID","INVALID - DECISION LINK"))</x:f>
      </x:c>
      <x:c r="K138" s="24" t="str">
        <x:f>IF(A138="","",IF(AND(OR(EXACT(C138,"BUYER-JOB FIT"),EXACT(C138,"IMPLEMENTATION"),EXACT(C138,"SECURITY / PROCUREMENT"),EXACT(C138,"SWITCHING / EXIT"),EXACT(C138,"COMMERCIAL MODEL"),EXACT(C138,"TIME TO VALUE"),EXACT(C138,"OTHER")),OR(EXACT(G138,"YES"),EXACT(G138,"NO"))),"VALID","INVALID - TOKEN"))</x:f>
      </x:c>
      <x:c r="L138" s="24" t="str">
        <x:f>IF(A138="","",IF(AND(I138="VALID",J138="VALID",K138="VALID",D138&lt;&gt;"",E138&lt;&gt;"",F138&lt;&gt;"",H138&lt;&gt;""),"VALID","INVALID - CONTROL / MISSING"))</x:f>
      </x:c>
      <x:c r="M138" s="24" t="str">
        <x:f>IF(D138="","",UPPER(TRIM(D138)))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24" t="str">
        <x:f>IF(A139="","",IF(COUNTIF($A$6:$A$205,A139)=1,"VALID","INVALID - DUPLICATE CRITERION ID"))</x:f>
      </x:c>
      <x:c r="J139" s="24" t="str">
        <x:f>IF(A139="","",IF(COUNTIF(DECISION_REGISTER!$A$6:$A$205,B139)=1,"VALID","INVALID - DECISION LINK"))</x:f>
      </x:c>
      <x:c r="K139" s="24" t="str">
        <x:f>IF(A139="","",IF(AND(OR(EXACT(C139,"BUYER-JOB FIT"),EXACT(C139,"IMPLEMENTATION"),EXACT(C139,"SECURITY / PROCUREMENT"),EXACT(C139,"SWITCHING / EXIT"),EXACT(C139,"COMMERCIAL MODEL"),EXACT(C139,"TIME TO VALUE"),EXACT(C139,"OTHER")),OR(EXACT(G139,"YES"),EXACT(G139,"NO"))),"VALID","INVALID - TOKEN"))</x:f>
      </x:c>
      <x:c r="L139" s="24" t="str">
        <x:f>IF(A139="","",IF(AND(I139="VALID",J139="VALID",K139="VALID",D139&lt;&gt;"",E139&lt;&gt;"",F139&lt;&gt;"",H139&lt;&gt;""),"VALID","INVALID - CONTROL / MISSING"))</x:f>
      </x:c>
      <x:c r="M139" s="24" t="str">
        <x:f>IF(D139="","",UPPER(TRIM(D139)))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24" t="str">
        <x:f>IF(A140="","",IF(COUNTIF($A$6:$A$205,A140)=1,"VALID","INVALID - DUPLICATE CRITERION ID"))</x:f>
      </x:c>
      <x:c r="J140" s="24" t="str">
        <x:f>IF(A140="","",IF(COUNTIF(DECISION_REGISTER!$A$6:$A$205,B140)=1,"VALID","INVALID - DECISION LINK"))</x:f>
      </x:c>
      <x:c r="K140" s="24" t="str">
        <x:f>IF(A140="","",IF(AND(OR(EXACT(C140,"BUYER-JOB FIT"),EXACT(C140,"IMPLEMENTATION"),EXACT(C140,"SECURITY / PROCUREMENT"),EXACT(C140,"SWITCHING / EXIT"),EXACT(C140,"COMMERCIAL MODEL"),EXACT(C140,"TIME TO VALUE"),EXACT(C140,"OTHER")),OR(EXACT(G140,"YES"),EXACT(G140,"NO"))),"VALID","INVALID - TOKEN"))</x:f>
      </x:c>
      <x:c r="L140" s="24" t="str">
        <x:f>IF(A140="","",IF(AND(I140="VALID",J140="VALID",K140="VALID",D140&lt;&gt;"",E140&lt;&gt;"",F140&lt;&gt;"",H140&lt;&gt;""),"VALID","INVALID - CONTROL / MISSING"))</x:f>
      </x:c>
      <x:c r="M140" s="24" t="str">
        <x:f>IF(D140="","",UPPER(TRIM(D140)))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24" t="str">
        <x:f>IF(A141="","",IF(COUNTIF($A$6:$A$205,A141)=1,"VALID","INVALID - DUPLICATE CRITERION ID"))</x:f>
      </x:c>
      <x:c r="J141" s="24" t="str">
        <x:f>IF(A141="","",IF(COUNTIF(DECISION_REGISTER!$A$6:$A$205,B141)=1,"VALID","INVALID - DECISION LINK"))</x:f>
      </x:c>
      <x:c r="K141" s="24" t="str">
        <x:f>IF(A141="","",IF(AND(OR(EXACT(C141,"BUYER-JOB FIT"),EXACT(C141,"IMPLEMENTATION"),EXACT(C141,"SECURITY / PROCUREMENT"),EXACT(C141,"SWITCHING / EXIT"),EXACT(C141,"COMMERCIAL MODEL"),EXACT(C141,"TIME TO VALUE"),EXACT(C141,"OTHER")),OR(EXACT(G141,"YES"),EXACT(G141,"NO"))),"VALID","INVALID - TOKEN"))</x:f>
      </x:c>
      <x:c r="L141" s="24" t="str">
        <x:f>IF(A141="","",IF(AND(I141="VALID",J141="VALID",K141="VALID",D141&lt;&gt;"",E141&lt;&gt;"",F141&lt;&gt;"",H141&lt;&gt;""),"VALID","INVALID - CONTROL / MISSING"))</x:f>
      </x:c>
      <x:c r="M141" s="24" t="str">
        <x:f>IF(D141="","",UPPER(TRIM(D141)))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24" t="str">
        <x:f>IF(A142="","",IF(COUNTIF($A$6:$A$205,A142)=1,"VALID","INVALID - DUPLICATE CRITERION ID"))</x:f>
      </x:c>
      <x:c r="J142" s="24" t="str">
        <x:f>IF(A142="","",IF(COUNTIF(DECISION_REGISTER!$A$6:$A$205,B142)=1,"VALID","INVALID - DECISION LINK"))</x:f>
      </x:c>
      <x:c r="K142" s="24" t="str">
        <x:f>IF(A142="","",IF(AND(OR(EXACT(C142,"BUYER-JOB FIT"),EXACT(C142,"IMPLEMENTATION"),EXACT(C142,"SECURITY / PROCUREMENT"),EXACT(C142,"SWITCHING / EXIT"),EXACT(C142,"COMMERCIAL MODEL"),EXACT(C142,"TIME TO VALUE"),EXACT(C142,"OTHER")),OR(EXACT(G142,"YES"),EXACT(G142,"NO"))),"VALID","INVALID - TOKEN"))</x:f>
      </x:c>
      <x:c r="L142" s="24" t="str">
        <x:f>IF(A142="","",IF(AND(I142="VALID",J142="VALID",K142="VALID",D142&lt;&gt;"",E142&lt;&gt;"",F142&lt;&gt;"",H142&lt;&gt;""),"VALID","INVALID - CONTROL / MISSING"))</x:f>
      </x:c>
      <x:c r="M142" s="24" t="str">
        <x:f>IF(D142="","",UPPER(TRIM(D142)))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24" t="str">
        <x:f>IF(A143="","",IF(COUNTIF($A$6:$A$205,A143)=1,"VALID","INVALID - DUPLICATE CRITERION ID"))</x:f>
      </x:c>
      <x:c r="J143" s="24" t="str">
        <x:f>IF(A143="","",IF(COUNTIF(DECISION_REGISTER!$A$6:$A$205,B143)=1,"VALID","INVALID - DECISION LINK"))</x:f>
      </x:c>
      <x:c r="K143" s="24" t="str">
        <x:f>IF(A143="","",IF(AND(OR(EXACT(C143,"BUYER-JOB FIT"),EXACT(C143,"IMPLEMENTATION"),EXACT(C143,"SECURITY / PROCUREMENT"),EXACT(C143,"SWITCHING / EXIT"),EXACT(C143,"COMMERCIAL MODEL"),EXACT(C143,"TIME TO VALUE"),EXACT(C143,"OTHER")),OR(EXACT(G143,"YES"),EXACT(G143,"NO"))),"VALID","INVALID - TOKEN"))</x:f>
      </x:c>
      <x:c r="L143" s="24" t="str">
        <x:f>IF(A143="","",IF(AND(I143="VALID",J143="VALID",K143="VALID",D143&lt;&gt;"",E143&lt;&gt;"",F143&lt;&gt;"",H143&lt;&gt;""),"VALID","INVALID - CONTROL / MISSING"))</x:f>
      </x:c>
      <x:c r="M143" s="24" t="str">
        <x:f>IF(D143="","",UPPER(TRIM(D143)))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24" t="str">
        <x:f>IF(A144="","",IF(COUNTIF($A$6:$A$205,A144)=1,"VALID","INVALID - DUPLICATE CRITERION ID"))</x:f>
      </x:c>
      <x:c r="J144" s="24" t="str">
        <x:f>IF(A144="","",IF(COUNTIF(DECISION_REGISTER!$A$6:$A$205,B144)=1,"VALID","INVALID - DECISION LINK"))</x:f>
      </x:c>
      <x:c r="K144" s="24" t="str">
        <x:f>IF(A144="","",IF(AND(OR(EXACT(C144,"BUYER-JOB FIT"),EXACT(C144,"IMPLEMENTATION"),EXACT(C144,"SECURITY / PROCUREMENT"),EXACT(C144,"SWITCHING / EXIT"),EXACT(C144,"COMMERCIAL MODEL"),EXACT(C144,"TIME TO VALUE"),EXACT(C144,"OTHER")),OR(EXACT(G144,"YES"),EXACT(G144,"NO"))),"VALID","INVALID - TOKEN"))</x:f>
      </x:c>
      <x:c r="L144" s="24" t="str">
        <x:f>IF(A144="","",IF(AND(I144="VALID",J144="VALID",K144="VALID",D144&lt;&gt;"",E144&lt;&gt;"",F144&lt;&gt;"",H144&lt;&gt;""),"VALID","INVALID - CONTROL / MISSING"))</x:f>
      </x:c>
      <x:c r="M144" s="24" t="str">
        <x:f>IF(D144="","",UPPER(TRIM(D144)))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24" t="str">
        <x:f>IF(A145="","",IF(COUNTIF($A$6:$A$205,A145)=1,"VALID","INVALID - DUPLICATE CRITERION ID"))</x:f>
      </x:c>
      <x:c r="J145" s="24" t="str">
        <x:f>IF(A145="","",IF(COUNTIF(DECISION_REGISTER!$A$6:$A$205,B145)=1,"VALID","INVALID - DECISION LINK"))</x:f>
      </x:c>
      <x:c r="K145" s="24" t="str">
        <x:f>IF(A145="","",IF(AND(OR(EXACT(C145,"BUYER-JOB FIT"),EXACT(C145,"IMPLEMENTATION"),EXACT(C145,"SECURITY / PROCUREMENT"),EXACT(C145,"SWITCHING / EXIT"),EXACT(C145,"COMMERCIAL MODEL"),EXACT(C145,"TIME TO VALUE"),EXACT(C145,"OTHER")),OR(EXACT(G145,"YES"),EXACT(G145,"NO"))),"VALID","INVALID - TOKEN"))</x:f>
      </x:c>
      <x:c r="L145" s="24" t="str">
        <x:f>IF(A145="","",IF(AND(I145="VALID",J145="VALID",K145="VALID",D145&lt;&gt;"",E145&lt;&gt;"",F145&lt;&gt;"",H145&lt;&gt;""),"VALID","INVALID - CONTROL / MISSING"))</x:f>
      </x:c>
      <x:c r="M145" s="24" t="str">
        <x:f>IF(D145="","",UPPER(TRIM(D145)))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24" t="str">
        <x:f>IF(A146="","",IF(COUNTIF($A$6:$A$205,A146)=1,"VALID","INVALID - DUPLICATE CRITERION ID"))</x:f>
      </x:c>
      <x:c r="J146" s="24" t="str">
        <x:f>IF(A146="","",IF(COUNTIF(DECISION_REGISTER!$A$6:$A$205,B146)=1,"VALID","INVALID - DECISION LINK"))</x:f>
      </x:c>
      <x:c r="K146" s="24" t="str">
        <x:f>IF(A146="","",IF(AND(OR(EXACT(C146,"BUYER-JOB FIT"),EXACT(C146,"IMPLEMENTATION"),EXACT(C146,"SECURITY / PROCUREMENT"),EXACT(C146,"SWITCHING / EXIT"),EXACT(C146,"COMMERCIAL MODEL"),EXACT(C146,"TIME TO VALUE"),EXACT(C146,"OTHER")),OR(EXACT(G146,"YES"),EXACT(G146,"NO"))),"VALID","INVALID - TOKEN"))</x:f>
      </x:c>
      <x:c r="L146" s="24" t="str">
        <x:f>IF(A146="","",IF(AND(I146="VALID",J146="VALID",K146="VALID",D146&lt;&gt;"",E146&lt;&gt;"",F146&lt;&gt;"",H146&lt;&gt;""),"VALID","INVALID - CONTROL / MISSING"))</x:f>
      </x:c>
      <x:c r="M146" s="24" t="str">
        <x:f>IF(D146="","",UPPER(TRIM(D146)))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24" t="str">
        <x:f>IF(A147="","",IF(COUNTIF($A$6:$A$205,A147)=1,"VALID","INVALID - DUPLICATE CRITERION ID"))</x:f>
      </x:c>
      <x:c r="J147" s="24" t="str">
        <x:f>IF(A147="","",IF(COUNTIF(DECISION_REGISTER!$A$6:$A$205,B147)=1,"VALID","INVALID - DECISION LINK"))</x:f>
      </x:c>
      <x:c r="K147" s="24" t="str">
        <x:f>IF(A147="","",IF(AND(OR(EXACT(C147,"BUYER-JOB FIT"),EXACT(C147,"IMPLEMENTATION"),EXACT(C147,"SECURITY / PROCUREMENT"),EXACT(C147,"SWITCHING / EXIT"),EXACT(C147,"COMMERCIAL MODEL"),EXACT(C147,"TIME TO VALUE"),EXACT(C147,"OTHER")),OR(EXACT(G147,"YES"),EXACT(G147,"NO"))),"VALID","INVALID - TOKEN"))</x:f>
      </x:c>
      <x:c r="L147" s="24" t="str">
        <x:f>IF(A147="","",IF(AND(I147="VALID",J147="VALID",K147="VALID",D147&lt;&gt;"",E147&lt;&gt;"",F147&lt;&gt;"",H147&lt;&gt;""),"VALID","INVALID - CONTROL / MISSING"))</x:f>
      </x:c>
      <x:c r="M147" s="24" t="str">
        <x:f>IF(D147="","",UPPER(TRIM(D147)))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24" t="str">
        <x:f>IF(A148="","",IF(COUNTIF($A$6:$A$205,A148)=1,"VALID","INVALID - DUPLICATE CRITERION ID"))</x:f>
      </x:c>
      <x:c r="J148" s="24" t="str">
        <x:f>IF(A148="","",IF(COUNTIF(DECISION_REGISTER!$A$6:$A$205,B148)=1,"VALID","INVALID - DECISION LINK"))</x:f>
      </x:c>
      <x:c r="K148" s="24" t="str">
        <x:f>IF(A148="","",IF(AND(OR(EXACT(C148,"BUYER-JOB FIT"),EXACT(C148,"IMPLEMENTATION"),EXACT(C148,"SECURITY / PROCUREMENT"),EXACT(C148,"SWITCHING / EXIT"),EXACT(C148,"COMMERCIAL MODEL"),EXACT(C148,"TIME TO VALUE"),EXACT(C148,"OTHER")),OR(EXACT(G148,"YES"),EXACT(G148,"NO"))),"VALID","INVALID - TOKEN"))</x:f>
      </x:c>
      <x:c r="L148" s="24" t="str">
        <x:f>IF(A148="","",IF(AND(I148="VALID",J148="VALID",K148="VALID",D148&lt;&gt;"",E148&lt;&gt;"",F148&lt;&gt;"",H148&lt;&gt;""),"VALID","INVALID - CONTROL / MISSING"))</x:f>
      </x:c>
      <x:c r="M148" s="24" t="str">
        <x:f>IF(D148="","",UPPER(TRIM(D148)))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24" t="str">
        <x:f>IF(A149="","",IF(COUNTIF($A$6:$A$205,A149)=1,"VALID","INVALID - DUPLICATE CRITERION ID"))</x:f>
      </x:c>
      <x:c r="J149" s="24" t="str">
        <x:f>IF(A149="","",IF(COUNTIF(DECISION_REGISTER!$A$6:$A$205,B149)=1,"VALID","INVALID - DECISION LINK"))</x:f>
      </x:c>
      <x:c r="K149" s="24" t="str">
        <x:f>IF(A149="","",IF(AND(OR(EXACT(C149,"BUYER-JOB FIT"),EXACT(C149,"IMPLEMENTATION"),EXACT(C149,"SECURITY / PROCUREMENT"),EXACT(C149,"SWITCHING / EXIT"),EXACT(C149,"COMMERCIAL MODEL"),EXACT(C149,"TIME TO VALUE"),EXACT(C149,"OTHER")),OR(EXACT(G149,"YES"),EXACT(G149,"NO"))),"VALID","INVALID - TOKEN"))</x:f>
      </x:c>
      <x:c r="L149" s="24" t="str">
        <x:f>IF(A149="","",IF(AND(I149="VALID",J149="VALID",K149="VALID",D149&lt;&gt;"",E149&lt;&gt;"",F149&lt;&gt;"",H149&lt;&gt;""),"VALID","INVALID - CONTROL / MISSING"))</x:f>
      </x:c>
      <x:c r="M149" s="24" t="str">
        <x:f>IF(D149="","",UPPER(TRIM(D149)))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24" t="str">
        <x:f>IF(A150="","",IF(COUNTIF($A$6:$A$205,A150)=1,"VALID","INVALID - DUPLICATE CRITERION ID"))</x:f>
      </x:c>
      <x:c r="J150" s="24" t="str">
        <x:f>IF(A150="","",IF(COUNTIF(DECISION_REGISTER!$A$6:$A$205,B150)=1,"VALID","INVALID - DECISION LINK"))</x:f>
      </x:c>
      <x:c r="K150" s="24" t="str">
        <x:f>IF(A150="","",IF(AND(OR(EXACT(C150,"BUYER-JOB FIT"),EXACT(C150,"IMPLEMENTATION"),EXACT(C150,"SECURITY / PROCUREMENT"),EXACT(C150,"SWITCHING / EXIT"),EXACT(C150,"COMMERCIAL MODEL"),EXACT(C150,"TIME TO VALUE"),EXACT(C150,"OTHER")),OR(EXACT(G150,"YES"),EXACT(G150,"NO"))),"VALID","INVALID - TOKEN"))</x:f>
      </x:c>
      <x:c r="L150" s="24" t="str">
        <x:f>IF(A150="","",IF(AND(I150="VALID",J150="VALID",K150="VALID",D150&lt;&gt;"",E150&lt;&gt;"",F150&lt;&gt;"",H150&lt;&gt;""),"VALID","INVALID - CONTROL / MISSING"))</x:f>
      </x:c>
      <x:c r="M150" s="24" t="str">
        <x:f>IF(D150="","",UPPER(TRIM(D150)))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24" t="str">
        <x:f>IF(A151="","",IF(COUNTIF($A$6:$A$205,A151)=1,"VALID","INVALID - DUPLICATE CRITERION ID"))</x:f>
      </x:c>
      <x:c r="J151" s="24" t="str">
        <x:f>IF(A151="","",IF(COUNTIF(DECISION_REGISTER!$A$6:$A$205,B151)=1,"VALID","INVALID - DECISION LINK"))</x:f>
      </x:c>
      <x:c r="K151" s="24" t="str">
        <x:f>IF(A151="","",IF(AND(OR(EXACT(C151,"BUYER-JOB FIT"),EXACT(C151,"IMPLEMENTATION"),EXACT(C151,"SECURITY / PROCUREMENT"),EXACT(C151,"SWITCHING / EXIT"),EXACT(C151,"COMMERCIAL MODEL"),EXACT(C151,"TIME TO VALUE"),EXACT(C151,"OTHER")),OR(EXACT(G151,"YES"),EXACT(G151,"NO"))),"VALID","INVALID - TOKEN"))</x:f>
      </x:c>
      <x:c r="L151" s="24" t="str">
        <x:f>IF(A151="","",IF(AND(I151="VALID",J151="VALID",K151="VALID",D151&lt;&gt;"",E151&lt;&gt;"",F151&lt;&gt;"",H151&lt;&gt;""),"VALID","INVALID - CONTROL / MISSING"))</x:f>
      </x:c>
      <x:c r="M151" s="24" t="str">
        <x:f>IF(D151="","",UPPER(TRIM(D151)))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24" t="str">
        <x:f>IF(A152="","",IF(COUNTIF($A$6:$A$205,A152)=1,"VALID","INVALID - DUPLICATE CRITERION ID"))</x:f>
      </x:c>
      <x:c r="J152" s="24" t="str">
        <x:f>IF(A152="","",IF(COUNTIF(DECISION_REGISTER!$A$6:$A$205,B152)=1,"VALID","INVALID - DECISION LINK"))</x:f>
      </x:c>
      <x:c r="K152" s="24" t="str">
        <x:f>IF(A152="","",IF(AND(OR(EXACT(C152,"BUYER-JOB FIT"),EXACT(C152,"IMPLEMENTATION"),EXACT(C152,"SECURITY / PROCUREMENT"),EXACT(C152,"SWITCHING / EXIT"),EXACT(C152,"COMMERCIAL MODEL"),EXACT(C152,"TIME TO VALUE"),EXACT(C152,"OTHER")),OR(EXACT(G152,"YES"),EXACT(G152,"NO"))),"VALID","INVALID - TOKEN"))</x:f>
      </x:c>
      <x:c r="L152" s="24" t="str">
        <x:f>IF(A152="","",IF(AND(I152="VALID",J152="VALID",K152="VALID",D152&lt;&gt;"",E152&lt;&gt;"",F152&lt;&gt;"",H152&lt;&gt;""),"VALID","INVALID - CONTROL / MISSING"))</x:f>
      </x:c>
      <x:c r="M152" s="24" t="str">
        <x:f>IF(D152="","",UPPER(TRIM(D152)))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24" t="str">
        <x:f>IF(A153="","",IF(COUNTIF($A$6:$A$205,A153)=1,"VALID","INVALID - DUPLICATE CRITERION ID"))</x:f>
      </x:c>
      <x:c r="J153" s="24" t="str">
        <x:f>IF(A153="","",IF(COUNTIF(DECISION_REGISTER!$A$6:$A$205,B153)=1,"VALID","INVALID - DECISION LINK"))</x:f>
      </x:c>
      <x:c r="K153" s="24" t="str">
        <x:f>IF(A153="","",IF(AND(OR(EXACT(C153,"BUYER-JOB FIT"),EXACT(C153,"IMPLEMENTATION"),EXACT(C153,"SECURITY / PROCUREMENT"),EXACT(C153,"SWITCHING / EXIT"),EXACT(C153,"COMMERCIAL MODEL"),EXACT(C153,"TIME TO VALUE"),EXACT(C153,"OTHER")),OR(EXACT(G153,"YES"),EXACT(G153,"NO"))),"VALID","INVALID - TOKEN"))</x:f>
      </x:c>
      <x:c r="L153" s="24" t="str">
        <x:f>IF(A153="","",IF(AND(I153="VALID",J153="VALID",K153="VALID",D153&lt;&gt;"",E153&lt;&gt;"",F153&lt;&gt;"",H153&lt;&gt;""),"VALID","INVALID - CONTROL / MISSING"))</x:f>
      </x:c>
      <x:c r="M153" s="24" t="str">
        <x:f>IF(D153="","",UPPER(TRIM(D153)))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24" t="str">
        <x:f>IF(A154="","",IF(COUNTIF($A$6:$A$205,A154)=1,"VALID","INVALID - DUPLICATE CRITERION ID"))</x:f>
      </x:c>
      <x:c r="J154" s="24" t="str">
        <x:f>IF(A154="","",IF(COUNTIF(DECISION_REGISTER!$A$6:$A$205,B154)=1,"VALID","INVALID - DECISION LINK"))</x:f>
      </x:c>
      <x:c r="K154" s="24" t="str">
        <x:f>IF(A154="","",IF(AND(OR(EXACT(C154,"BUYER-JOB FIT"),EXACT(C154,"IMPLEMENTATION"),EXACT(C154,"SECURITY / PROCUREMENT"),EXACT(C154,"SWITCHING / EXIT"),EXACT(C154,"COMMERCIAL MODEL"),EXACT(C154,"TIME TO VALUE"),EXACT(C154,"OTHER")),OR(EXACT(G154,"YES"),EXACT(G154,"NO"))),"VALID","INVALID - TOKEN"))</x:f>
      </x:c>
      <x:c r="L154" s="24" t="str">
        <x:f>IF(A154="","",IF(AND(I154="VALID",J154="VALID",K154="VALID",D154&lt;&gt;"",E154&lt;&gt;"",F154&lt;&gt;"",H154&lt;&gt;""),"VALID","INVALID - CONTROL / MISSING"))</x:f>
      </x:c>
      <x:c r="M154" s="24" t="str">
        <x:f>IF(D154="","",UPPER(TRIM(D154)))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24" t="str">
        <x:f>IF(A155="","",IF(COUNTIF($A$6:$A$205,A155)=1,"VALID","INVALID - DUPLICATE CRITERION ID"))</x:f>
      </x:c>
      <x:c r="J155" s="24" t="str">
        <x:f>IF(A155="","",IF(COUNTIF(DECISION_REGISTER!$A$6:$A$205,B155)=1,"VALID","INVALID - DECISION LINK"))</x:f>
      </x:c>
      <x:c r="K155" s="24" t="str">
        <x:f>IF(A155="","",IF(AND(OR(EXACT(C155,"BUYER-JOB FIT"),EXACT(C155,"IMPLEMENTATION"),EXACT(C155,"SECURITY / PROCUREMENT"),EXACT(C155,"SWITCHING / EXIT"),EXACT(C155,"COMMERCIAL MODEL"),EXACT(C155,"TIME TO VALUE"),EXACT(C155,"OTHER")),OR(EXACT(G155,"YES"),EXACT(G155,"NO"))),"VALID","INVALID - TOKEN"))</x:f>
      </x:c>
      <x:c r="L155" s="24" t="str">
        <x:f>IF(A155="","",IF(AND(I155="VALID",J155="VALID",K155="VALID",D155&lt;&gt;"",E155&lt;&gt;"",F155&lt;&gt;"",H155&lt;&gt;""),"VALID","INVALID - CONTROL / MISSING"))</x:f>
      </x:c>
      <x:c r="M155" s="24" t="str">
        <x:f>IF(D155="","",UPPER(TRIM(D155)))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24" t="str">
        <x:f>IF(A156="","",IF(COUNTIF($A$6:$A$205,A156)=1,"VALID","INVALID - DUPLICATE CRITERION ID"))</x:f>
      </x:c>
      <x:c r="J156" s="24" t="str">
        <x:f>IF(A156="","",IF(COUNTIF(DECISION_REGISTER!$A$6:$A$205,B156)=1,"VALID","INVALID - DECISION LINK"))</x:f>
      </x:c>
      <x:c r="K156" s="24" t="str">
        <x:f>IF(A156="","",IF(AND(OR(EXACT(C156,"BUYER-JOB FIT"),EXACT(C156,"IMPLEMENTATION"),EXACT(C156,"SECURITY / PROCUREMENT"),EXACT(C156,"SWITCHING / EXIT"),EXACT(C156,"COMMERCIAL MODEL"),EXACT(C156,"TIME TO VALUE"),EXACT(C156,"OTHER")),OR(EXACT(G156,"YES"),EXACT(G156,"NO"))),"VALID","INVALID - TOKEN"))</x:f>
      </x:c>
      <x:c r="L156" s="24" t="str">
        <x:f>IF(A156="","",IF(AND(I156="VALID",J156="VALID",K156="VALID",D156&lt;&gt;"",E156&lt;&gt;"",F156&lt;&gt;"",H156&lt;&gt;""),"VALID","INVALID - CONTROL / MISSING"))</x:f>
      </x:c>
      <x:c r="M156" s="24" t="str">
        <x:f>IF(D156="","",UPPER(TRIM(D156)))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24" t="str">
        <x:f>IF(A157="","",IF(COUNTIF($A$6:$A$205,A157)=1,"VALID","INVALID - DUPLICATE CRITERION ID"))</x:f>
      </x:c>
      <x:c r="J157" s="24" t="str">
        <x:f>IF(A157="","",IF(COUNTIF(DECISION_REGISTER!$A$6:$A$205,B157)=1,"VALID","INVALID - DECISION LINK"))</x:f>
      </x:c>
      <x:c r="K157" s="24" t="str">
        <x:f>IF(A157="","",IF(AND(OR(EXACT(C157,"BUYER-JOB FIT"),EXACT(C157,"IMPLEMENTATION"),EXACT(C157,"SECURITY / PROCUREMENT"),EXACT(C157,"SWITCHING / EXIT"),EXACT(C157,"COMMERCIAL MODEL"),EXACT(C157,"TIME TO VALUE"),EXACT(C157,"OTHER")),OR(EXACT(G157,"YES"),EXACT(G157,"NO"))),"VALID","INVALID - TOKEN"))</x:f>
      </x:c>
      <x:c r="L157" s="24" t="str">
        <x:f>IF(A157="","",IF(AND(I157="VALID",J157="VALID",K157="VALID",D157&lt;&gt;"",E157&lt;&gt;"",F157&lt;&gt;"",H157&lt;&gt;""),"VALID","INVALID - CONTROL / MISSING"))</x:f>
      </x:c>
      <x:c r="M157" s="24" t="str">
        <x:f>IF(D157="","",UPPER(TRIM(D157)))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24" t="str">
        <x:f>IF(A158="","",IF(COUNTIF($A$6:$A$205,A158)=1,"VALID","INVALID - DUPLICATE CRITERION ID"))</x:f>
      </x:c>
      <x:c r="J158" s="24" t="str">
        <x:f>IF(A158="","",IF(COUNTIF(DECISION_REGISTER!$A$6:$A$205,B158)=1,"VALID","INVALID - DECISION LINK"))</x:f>
      </x:c>
      <x:c r="K158" s="24" t="str">
        <x:f>IF(A158="","",IF(AND(OR(EXACT(C158,"BUYER-JOB FIT"),EXACT(C158,"IMPLEMENTATION"),EXACT(C158,"SECURITY / PROCUREMENT"),EXACT(C158,"SWITCHING / EXIT"),EXACT(C158,"COMMERCIAL MODEL"),EXACT(C158,"TIME TO VALUE"),EXACT(C158,"OTHER")),OR(EXACT(G158,"YES"),EXACT(G158,"NO"))),"VALID","INVALID - TOKEN"))</x:f>
      </x:c>
      <x:c r="L158" s="24" t="str">
        <x:f>IF(A158="","",IF(AND(I158="VALID",J158="VALID",K158="VALID",D158&lt;&gt;"",E158&lt;&gt;"",F158&lt;&gt;"",H158&lt;&gt;""),"VALID","INVALID - CONTROL / MISSING"))</x:f>
      </x:c>
      <x:c r="M158" s="24" t="str">
        <x:f>IF(D158="","",UPPER(TRIM(D158)))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24" t="str">
        <x:f>IF(A159="","",IF(COUNTIF($A$6:$A$205,A159)=1,"VALID","INVALID - DUPLICATE CRITERION ID"))</x:f>
      </x:c>
      <x:c r="J159" s="24" t="str">
        <x:f>IF(A159="","",IF(COUNTIF(DECISION_REGISTER!$A$6:$A$205,B159)=1,"VALID","INVALID - DECISION LINK"))</x:f>
      </x:c>
      <x:c r="K159" s="24" t="str">
        <x:f>IF(A159="","",IF(AND(OR(EXACT(C159,"BUYER-JOB FIT"),EXACT(C159,"IMPLEMENTATION"),EXACT(C159,"SECURITY / PROCUREMENT"),EXACT(C159,"SWITCHING / EXIT"),EXACT(C159,"COMMERCIAL MODEL"),EXACT(C159,"TIME TO VALUE"),EXACT(C159,"OTHER")),OR(EXACT(G159,"YES"),EXACT(G159,"NO"))),"VALID","INVALID - TOKEN"))</x:f>
      </x:c>
      <x:c r="L159" s="24" t="str">
        <x:f>IF(A159="","",IF(AND(I159="VALID",J159="VALID",K159="VALID",D159&lt;&gt;"",E159&lt;&gt;"",F159&lt;&gt;"",H159&lt;&gt;""),"VALID","INVALID - CONTROL / MISSING"))</x:f>
      </x:c>
      <x:c r="M159" s="24" t="str">
        <x:f>IF(D159="","",UPPER(TRIM(D159)))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24" t="str">
        <x:f>IF(A160="","",IF(COUNTIF($A$6:$A$205,A160)=1,"VALID","INVALID - DUPLICATE CRITERION ID"))</x:f>
      </x:c>
      <x:c r="J160" s="24" t="str">
        <x:f>IF(A160="","",IF(COUNTIF(DECISION_REGISTER!$A$6:$A$205,B160)=1,"VALID","INVALID - DECISION LINK"))</x:f>
      </x:c>
      <x:c r="K160" s="24" t="str">
        <x:f>IF(A160="","",IF(AND(OR(EXACT(C160,"BUYER-JOB FIT"),EXACT(C160,"IMPLEMENTATION"),EXACT(C160,"SECURITY / PROCUREMENT"),EXACT(C160,"SWITCHING / EXIT"),EXACT(C160,"COMMERCIAL MODEL"),EXACT(C160,"TIME TO VALUE"),EXACT(C160,"OTHER")),OR(EXACT(G160,"YES"),EXACT(G160,"NO"))),"VALID","INVALID - TOKEN"))</x:f>
      </x:c>
      <x:c r="L160" s="24" t="str">
        <x:f>IF(A160="","",IF(AND(I160="VALID",J160="VALID",K160="VALID",D160&lt;&gt;"",E160&lt;&gt;"",F160&lt;&gt;"",H160&lt;&gt;""),"VALID","INVALID - CONTROL / MISSING"))</x:f>
      </x:c>
      <x:c r="M160" s="24" t="str">
        <x:f>IF(D160="","",UPPER(TRIM(D160)))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24" t="str">
        <x:f>IF(A161="","",IF(COUNTIF($A$6:$A$205,A161)=1,"VALID","INVALID - DUPLICATE CRITERION ID"))</x:f>
      </x:c>
      <x:c r="J161" s="24" t="str">
        <x:f>IF(A161="","",IF(COUNTIF(DECISION_REGISTER!$A$6:$A$205,B161)=1,"VALID","INVALID - DECISION LINK"))</x:f>
      </x:c>
      <x:c r="K161" s="24" t="str">
        <x:f>IF(A161="","",IF(AND(OR(EXACT(C161,"BUYER-JOB FIT"),EXACT(C161,"IMPLEMENTATION"),EXACT(C161,"SECURITY / PROCUREMENT"),EXACT(C161,"SWITCHING / EXIT"),EXACT(C161,"COMMERCIAL MODEL"),EXACT(C161,"TIME TO VALUE"),EXACT(C161,"OTHER")),OR(EXACT(G161,"YES"),EXACT(G161,"NO"))),"VALID","INVALID - TOKEN"))</x:f>
      </x:c>
      <x:c r="L161" s="24" t="str">
        <x:f>IF(A161="","",IF(AND(I161="VALID",J161="VALID",K161="VALID",D161&lt;&gt;"",E161&lt;&gt;"",F161&lt;&gt;"",H161&lt;&gt;""),"VALID","INVALID - CONTROL / MISSING"))</x:f>
      </x:c>
      <x:c r="M161" s="24" t="str">
        <x:f>IF(D161="","",UPPER(TRIM(D161)))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24" t="str">
        <x:f>IF(A162="","",IF(COUNTIF($A$6:$A$205,A162)=1,"VALID","INVALID - DUPLICATE CRITERION ID"))</x:f>
      </x:c>
      <x:c r="J162" s="24" t="str">
        <x:f>IF(A162="","",IF(COUNTIF(DECISION_REGISTER!$A$6:$A$205,B162)=1,"VALID","INVALID - DECISION LINK"))</x:f>
      </x:c>
      <x:c r="K162" s="24" t="str">
        <x:f>IF(A162="","",IF(AND(OR(EXACT(C162,"BUYER-JOB FIT"),EXACT(C162,"IMPLEMENTATION"),EXACT(C162,"SECURITY / PROCUREMENT"),EXACT(C162,"SWITCHING / EXIT"),EXACT(C162,"COMMERCIAL MODEL"),EXACT(C162,"TIME TO VALUE"),EXACT(C162,"OTHER")),OR(EXACT(G162,"YES"),EXACT(G162,"NO"))),"VALID","INVALID - TOKEN"))</x:f>
      </x:c>
      <x:c r="L162" s="24" t="str">
        <x:f>IF(A162="","",IF(AND(I162="VALID",J162="VALID",K162="VALID",D162&lt;&gt;"",E162&lt;&gt;"",F162&lt;&gt;"",H162&lt;&gt;""),"VALID","INVALID - CONTROL / MISSING"))</x:f>
      </x:c>
      <x:c r="M162" s="24" t="str">
        <x:f>IF(D162="","",UPPER(TRIM(D162)))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24" t="str">
        <x:f>IF(A163="","",IF(COUNTIF($A$6:$A$205,A163)=1,"VALID","INVALID - DUPLICATE CRITERION ID"))</x:f>
      </x:c>
      <x:c r="J163" s="24" t="str">
        <x:f>IF(A163="","",IF(COUNTIF(DECISION_REGISTER!$A$6:$A$205,B163)=1,"VALID","INVALID - DECISION LINK"))</x:f>
      </x:c>
      <x:c r="K163" s="24" t="str">
        <x:f>IF(A163="","",IF(AND(OR(EXACT(C163,"BUYER-JOB FIT"),EXACT(C163,"IMPLEMENTATION"),EXACT(C163,"SECURITY / PROCUREMENT"),EXACT(C163,"SWITCHING / EXIT"),EXACT(C163,"COMMERCIAL MODEL"),EXACT(C163,"TIME TO VALUE"),EXACT(C163,"OTHER")),OR(EXACT(G163,"YES"),EXACT(G163,"NO"))),"VALID","INVALID - TOKEN"))</x:f>
      </x:c>
      <x:c r="L163" s="24" t="str">
        <x:f>IF(A163="","",IF(AND(I163="VALID",J163="VALID",K163="VALID",D163&lt;&gt;"",E163&lt;&gt;"",F163&lt;&gt;"",H163&lt;&gt;""),"VALID","INVALID - CONTROL / MISSING"))</x:f>
      </x:c>
      <x:c r="M163" s="24" t="str">
        <x:f>IF(D163="","",UPPER(TRIM(D163)))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24" t="str">
        <x:f>IF(A164="","",IF(COUNTIF($A$6:$A$205,A164)=1,"VALID","INVALID - DUPLICATE CRITERION ID"))</x:f>
      </x:c>
      <x:c r="J164" s="24" t="str">
        <x:f>IF(A164="","",IF(COUNTIF(DECISION_REGISTER!$A$6:$A$205,B164)=1,"VALID","INVALID - DECISION LINK"))</x:f>
      </x:c>
      <x:c r="K164" s="24" t="str">
        <x:f>IF(A164="","",IF(AND(OR(EXACT(C164,"BUYER-JOB FIT"),EXACT(C164,"IMPLEMENTATION"),EXACT(C164,"SECURITY / PROCUREMENT"),EXACT(C164,"SWITCHING / EXIT"),EXACT(C164,"COMMERCIAL MODEL"),EXACT(C164,"TIME TO VALUE"),EXACT(C164,"OTHER")),OR(EXACT(G164,"YES"),EXACT(G164,"NO"))),"VALID","INVALID - TOKEN"))</x:f>
      </x:c>
      <x:c r="L164" s="24" t="str">
        <x:f>IF(A164="","",IF(AND(I164="VALID",J164="VALID",K164="VALID",D164&lt;&gt;"",E164&lt;&gt;"",F164&lt;&gt;"",H164&lt;&gt;""),"VALID","INVALID - CONTROL / MISSING"))</x:f>
      </x:c>
      <x:c r="M164" s="24" t="str">
        <x:f>IF(D164="","",UPPER(TRIM(D164)))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24" t="str">
        <x:f>IF(A165="","",IF(COUNTIF($A$6:$A$205,A165)=1,"VALID","INVALID - DUPLICATE CRITERION ID"))</x:f>
      </x:c>
      <x:c r="J165" s="24" t="str">
        <x:f>IF(A165="","",IF(COUNTIF(DECISION_REGISTER!$A$6:$A$205,B165)=1,"VALID","INVALID - DECISION LINK"))</x:f>
      </x:c>
      <x:c r="K165" s="24" t="str">
        <x:f>IF(A165="","",IF(AND(OR(EXACT(C165,"BUYER-JOB FIT"),EXACT(C165,"IMPLEMENTATION"),EXACT(C165,"SECURITY / PROCUREMENT"),EXACT(C165,"SWITCHING / EXIT"),EXACT(C165,"COMMERCIAL MODEL"),EXACT(C165,"TIME TO VALUE"),EXACT(C165,"OTHER")),OR(EXACT(G165,"YES"),EXACT(G165,"NO"))),"VALID","INVALID - TOKEN"))</x:f>
      </x:c>
      <x:c r="L165" s="24" t="str">
        <x:f>IF(A165="","",IF(AND(I165="VALID",J165="VALID",K165="VALID",D165&lt;&gt;"",E165&lt;&gt;"",F165&lt;&gt;"",H165&lt;&gt;""),"VALID","INVALID - CONTROL / MISSING"))</x:f>
      </x:c>
      <x:c r="M165" s="24" t="str">
        <x:f>IF(D165="","",UPPER(TRIM(D165)))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24" t="str">
        <x:f>IF(A166="","",IF(COUNTIF($A$6:$A$205,A166)=1,"VALID","INVALID - DUPLICATE CRITERION ID"))</x:f>
      </x:c>
      <x:c r="J166" s="24" t="str">
        <x:f>IF(A166="","",IF(COUNTIF(DECISION_REGISTER!$A$6:$A$205,B166)=1,"VALID","INVALID - DECISION LINK"))</x:f>
      </x:c>
      <x:c r="K166" s="24" t="str">
        <x:f>IF(A166="","",IF(AND(OR(EXACT(C166,"BUYER-JOB FIT"),EXACT(C166,"IMPLEMENTATION"),EXACT(C166,"SECURITY / PROCUREMENT"),EXACT(C166,"SWITCHING / EXIT"),EXACT(C166,"COMMERCIAL MODEL"),EXACT(C166,"TIME TO VALUE"),EXACT(C166,"OTHER")),OR(EXACT(G166,"YES"),EXACT(G166,"NO"))),"VALID","INVALID - TOKEN"))</x:f>
      </x:c>
      <x:c r="L166" s="24" t="str">
        <x:f>IF(A166="","",IF(AND(I166="VALID",J166="VALID",K166="VALID",D166&lt;&gt;"",E166&lt;&gt;"",F166&lt;&gt;"",H166&lt;&gt;""),"VALID","INVALID - CONTROL / MISSING"))</x:f>
      </x:c>
      <x:c r="M166" s="24" t="str">
        <x:f>IF(D166="","",UPPER(TRIM(D166)))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24" t="str">
        <x:f>IF(A167="","",IF(COUNTIF($A$6:$A$205,A167)=1,"VALID","INVALID - DUPLICATE CRITERION ID"))</x:f>
      </x:c>
      <x:c r="J167" s="24" t="str">
        <x:f>IF(A167="","",IF(COUNTIF(DECISION_REGISTER!$A$6:$A$205,B167)=1,"VALID","INVALID - DECISION LINK"))</x:f>
      </x:c>
      <x:c r="K167" s="24" t="str">
        <x:f>IF(A167="","",IF(AND(OR(EXACT(C167,"BUYER-JOB FIT"),EXACT(C167,"IMPLEMENTATION"),EXACT(C167,"SECURITY / PROCUREMENT"),EXACT(C167,"SWITCHING / EXIT"),EXACT(C167,"COMMERCIAL MODEL"),EXACT(C167,"TIME TO VALUE"),EXACT(C167,"OTHER")),OR(EXACT(G167,"YES"),EXACT(G167,"NO"))),"VALID","INVALID - TOKEN"))</x:f>
      </x:c>
      <x:c r="L167" s="24" t="str">
        <x:f>IF(A167="","",IF(AND(I167="VALID",J167="VALID",K167="VALID",D167&lt;&gt;"",E167&lt;&gt;"",F167&lt;&gt;"",H167&lt;&gt;""),"VALID","INVALID - CONTROL / MISSING"))</x:f>
      </x:c>
      <x:c r="M167" s="24" t="str">
        <x:f>IF(D167="","",UPPER(TRIM(D167)))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24" t="str">
        <x:f>IF(A168="","",IF(COUNTIF($A$6:$A$205,A168)=1,"VALID","INVALID - DUPLICATE CRITERION ID"))</x:f>
      </x:c>
      <x:c r="J168" s="24" t="str">
        <x:f>IF(A168="","",IF(COUNTIF(DECISION_REGISTER!$A$6:$A$205,B168)=1,"VALID","INVALID - DECISION LINK"))</x:f>
      </x:c>
      <x:c r="K168" s="24" t="str">
        <x:f>IF(A168="","",IF(AND(OR(EXACT(C168,"BUYER-JOB FIT"),EXACT(C168,"IMPLEMENTATION"),EXACT(C168,"SECURITY / PROCUREMENT"),EXACT(C168,"SWITCHING / EXIT"),EXACT(C168,"COMMERCIAL MODEL"),EXACT(C168,"TIME TO VALUE"),EXACT(C168,"OTHER")),OR(EXACT(G168,"YES"),EXACT(G168,"NO"))),"VALID","INVALID - TOKEN"))</x:f>
      </x:c>
      <x:c r="L168" s="24" t="str">
        <x:f>IF(A168="","",IF(AND(I168="VALID",J168="VALID",K168="VALID",D168&lt;&gt;"",E168&lt;&gt;"",F168&lt;&gt;"",H168&lt;&gt;""),"VALID","INVALID - CONTROL / MISSING"))</x:f>
      </x:c>
      <x:c r="M168" s="24" t="str">
        <x:f>IF(D168="","",UPPER(TRIM(D168)))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24" t="str">
        <x:f>IF(A169="","",IF(COUNTIF($A$6:$A$205,A169)=1,"VALID","INVALID - DUPLICATE CRITERION ID"))</x:f>
      </x:c>
      <x:c r="J169" s="24" t="str">
        <x:f>IF(A169="","",IF(COUNTIF(DECISION_REGISTER!$A$6:$A$205,B169)=1,"VALID","INVALID - DECISION LINK"))</x:f>
      </x:c>
      <x:c r="K169" s="24" t="str">
        <x:f>IF(A169="","",IF(AND(OR(EXACT(C169,"BUYER-JOB FIT"),EXACT(C169,"IMPLEMENTATION"),EXACT(C169,"SECURITY / PROCUREMENT"),EXACT(C169,"SWITCHING / EXIT"),EXACT(C169,"COMMERCIAL MODEL"),EXACT(C169,"TIME TO VALUE"),EXACT(C169,"OTHER")),OR(EXACT(G169,"YES"),EXACT(G169,"NO"))),"VALID","INVALID - TOKEN"))</x:f>
      </x:c>
      <x:c r="L169" s="24" t="str">
        <x:f>IF(A169="","",IF(AND(I169="VALID",J169="VALID",K169="VALID",D169&lt;&gt;"",E169&lt;&gt;"",F169&lt;&gt;"",H169&lt;&gt;""),"VALID","INVALID - CONTROL / MISSING"))</x:f>
      </x:c>
      <x:c r="M169" s="24" t="str">
        <x:f>IF(D169="","",UPPER(TRIM(D169)))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24" t="str">
        <x:f>IF(A170="","",IF(COUNTIF($A$6:$A$205,A170)=1,"VALID","INVALID - DUPLICATE CRITERION ID"))</x:f>
      </x:c>
      <x:c r="J170" s="24" t="str">
        <x:f>IF(A170="","",IF(COUNTIF(DECISION_REGISTER!$A$6:$A$205,B170)=1,"VALID","INVALID - DECISION LINK"))</x:f>
      </x:c>
      <x:c r="K170" s="24" t="str">
        <x:f>IF(A170="","",IF(AND(OR(EXACT(C170,"BUYER-JOB FIT"),EXACT(C170,"IMPLEMENTATION"),EXACT(C170,"SECURITY / PROCUREMENT"),EXACT(C170,"SWITCHING / EXIT"),EXACT(C170,"COMMERCIAL MODEL"),EXACT(C170,"TIME TO VALUE"),EXACT(C170,"OTHER")),OR(EXACT(G170,"YES"),EXACT(G170,"NO"))),"VALID","INVALID - TOKEN"))</x:f>
      </x:c>
      <x:c r="L170" s="24" t="str">
        <x:f>IF(A170="","",IF(AND(I170="VALID",J170="VALID",K170="VALID",D170&lt;&gt;"",E170&lt;&gt;"",F170&lt;&gt;"",H170&lt;&gt;""),"VALID","INVALID - CONTROL / MISSING"))</x:f>
      </x:c>
      <x:c r="M170" s="24" t="str">
        <x:f>IF(D170="","",UPPER(TRIM(D170)))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24" t="str">
        <x:f>IF(A171="","",IF(COUNTIF($A$6:$A$205,A171)=1,"VALID","INVALID - DUPLICATE CRITERION ID"))</x:f>
      </x:c>
      <x:c r="J171" s="24" t="str">
        <x:f>IF(A171="","",IF(COUNTIF(DECISION_REGISTER!$A$6:$A$205,B171)=1,"VALID","INVALID - DECISION LINK"))</x:f>
      </x:c>
      <x:c r="K171" s="24" t="str">
        <x:f>IF(A171="","",IF(AND(OR(EXACT(C171,"BUYER-JOB FIT"),EXACT(C171,"IMPLEMENTATION"),EXACT(C171,"SECURITY / PROCUREMENT"),EXACT(C171,"SWITCHING / EXIT"),EXACT(C171,"COMMERCIAL MODEL"),EXACT(C171,"TIME TO VALUE"),EXACT(C171,"OTHER")),OR(EXACT(G171,"YES"),EXACT(G171,"NO"))),"VALID","INVALID - TOKEN"))</x:f>
      </x:c>
      <x:c r="L171" s="24" t="str">
        <x:f>IF(A171="","",IF(AND(I171="VALID",J171="VALID",K171="VALID",D171&lt;&gt;"",E171&lt;&gt;"",F171&lt;&gt;"",H171&lt;&gt;""),"VALID","INVALID - CONTROL / MISSING"))</x:f>
      </x:c>
      <x:c r="M171" s="24" t="str">
        <x:f>IF(D171="","",UPPER(TRIM(D171)))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24" t="str">
        <x:f>IF(A172="","",IF(COUNTIF($A$6:$A$205,A172)=1,"VALID","INVALID - DUPLICATE CRITERION ID"))</x:f>
      </x:c>
      <x:c r="J172" s="24" t="str">
        <x:f>IF(A172="","",IF(COUNTIF(DECISION_REGISTER!$A$6:$A$205,B172)=1,"VALID","INVALID - DECISION LINK"))</x:f>
      </x:c>
      <x:c r="K172" s="24" t="str">
        <x:f>IF(A172="","",IF(AND(OR(EXACT(C172,"BUYER-JOB FIT"),EXACT(C172,"IMPLEMENTATION"),EXACT(C172,"SECURITY / PROCUREMENT"),EXACT(C172,"SWITCHING / EXIT"),EXACT(C172,"COMMERCIAL MODEL"),EXACT(C172,"TIME TO VALUE"),EXACT(C172,"OTHER")),OR(EXACT(G172,"YES"),EXACT(G172,"NO"))),"VALID","INVALID - TOKEN"))</x:f>
      </x:c>
      <x:c r="L172" s="24" t="str">
        <x:f>IF(A172="","",IF(AND(I172="VALID",J172="VALID",K172="VALID",D172&lt;&gt;"",E172&lt;&gt;"",F172&lt;&gt;"",H172&lt;&gt;""),"VALID","INVALID - CONTROL / MISSING"))</x:f>
      </x:c>
      <x:c r="M172" s="24" t="str">
        <x:f>IF(D172="","",UPPER(TRIM(D172)))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24" t="str">
        <x:f>IF(A173="","",IF(COUNTIF($A$6:$A$205,A173)=1,"VALID","INVALID - DUPLICATE CRITERION ID"))</x:f>
      </x:c>
      <x:c r="J173" s="24" t="str">
        <x:f>IF(A173="","",IF(COUNTIF(DECISION_REGISTER!$A$6:$A$205,B173)=1,"VALID","INVALID - DECISION LINK"))</x:f>
      </x:c>
      <x:c r="K173" s="24" t="str">
        <x:f>IF(A173="","",IF(AND(OR(EXACT(C173,"BUYER-JOB FIT"),EXACT(C173,"IMPLEMENTATION"),EXACT(C173,"SECURITY / PROCUREMENT"),EXACT(C173,"SWITCHING / EXIT"),EXACT(C173,"COMMERCIAL MODEL"),EXACT(C173,"TIME TO VALUE"),EXACT(C173,"OTHER")),OR(EXACT(G173,"YES"),EXACT(G173,"NO"))),"VALID","INVALID - TOKEN"))</x:f>
      </x:c>
      <x:c r="L173" s="24" t="str">
        <x:f>IF(A173="","",IF(AND(I173="VALID",J173="VALID",K173="VALID",D173&lt;&gt;"",E173&lt;&gt;"",F173&lt;&gt;"",H173&lt;&gt;""),"VALID","INVALID - CONTROL / MISSING"))</x:f>
      </x:c>
      <x:c r="M173" s="24" t="str">
        <x:f>IF(D173="","",UPPER(TRIM(D173)))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24" t="str">
        <x:f>IF(A174="","",IF(COUNTIF($A$6:$A$205,A174)=1,"VALID","INVALID - DUPLICATE CRITERION ID"))</x:f>
      </x:c>
      <x:c r="J174" s="24" t="str">
        <x:f>IF(A174="","",IF(COUNTIF(DECISION_REGISTER!$A$6:$A$205,B174)=1,"VALID","INVALID - DECISION LINK"))</x:f>
      </x:c>
      <x:c r="K174" s="24" t="str">
        <x:f>IF(A174="","",IF(AND(OR(EXACT(C174,"BUYER-JOB FIT"),EXACT(C174,"IMPLEMENTATION"),EXACT(C174,"SECURITY / PROCUREMENT"),EXACT(C174,"SWITCHING / EXIT"),EXACT(C174,"COMMERCIAL MODEL"),EXACT(C174,"TIME TO VALUE"),EXACT(C174,"OTHER")),OR(EXACT(G174,"YES"),EXACT(G174,"NO"))),"VALID","INVALID - TOKEN"))</x:f>
      </x:c>
      <x:c r="L174" s="24" t="str">
        <x:f>IF(A174="","",IF(AND(I174="VALID",J174="VALID",K174="VALID",D174&lt;&gt;"",E174&lt;&gt;"",F174&lt;&gt;"",H174&lt;&gt;""),"VALID","INVALID - CONTROL / MISSING"))</x:f>
      </x:c>
      <x:c r="M174" s="24" t="str">
        <x:f>IF(D174="","",UPPER(TRIM(D174)))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24" t="str">
        <x:f>IF(A175="","",IF(COUNTIF($A$6:$A$205,A175)=1,"VALID","INVALID - DUPLICATE CRITERION ID"))</x:f>
      </x:c>
      <x:c r="J175" s="24" t="str">
        <x:f>IF(A175="","",IF(COUNTIF(DECISION_REGISTER!$A$6:$A$205,B175)=1,"VALID","INVALID - DECISION LINK"))</x:f>
      </x:c>
      <x:c r="K175" s="24" t="str">
        <x:f>IF(A175="","",IF(AND(OR(EXACT(C175,"BUYER-JOB FIT"),EXACT(C175,"IMPLEMENTATION"),EXACT(C175,"SECURITY / PROCUREMENT"),EXACT(C175,"SWITCHING / EXIT"),EXACT(C175,"COMMERCIAL MODEL"),EXACT(C175,"TIME TO VALUE"),EXACT(C175,"OTHER")),OR(EXACT(G175,"YES"),EXACT(G175,"NO"))),"VALID","INVALID - TOKEN"))</x:f>
      </x:c>
      <x:c r="L175" s="24" t="str">
        <x:f>IF(A175="","",IF(AND(I175="VALID",J175="VALID",K175="VALID",D175&lt;&gt;"",E175&lt;&gt;"",F175&lt;&gt;"",H175&lt;&gt;""),"VALID","INVALID - CONTROL / MISSING"))</x:f>
      </x:c>
      <x:c r="M175" s="24" t="str">
        <x:f>IF(D175="","",UPPER(TRIM(D175)))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24" t="str">
        <x:f>IF(A176="","",IF(COUNTIF($A$6:$A$205,A176)=1,"VALID","INVALID - DUPLICATE CRITERION ID"))</x:f>
      </x:c>
      <x:c r="J176" s="24" t="str">
        <x:f>IF(A176="","",IF(COUNTIF(DECISION_REGISTER!$A$6:$A$205,B176)=1,"VALID","INVALID - DECISION LINK"))</x:f>
      </x:c>
      <x:c r="K176" s="24" t="str">
        <x:f>IF(A176="","",IF(AND(OR(EXACT(C176,"BUYER-JOB FIT"),EXACT(C176,"IMPLEMENTATION"),EXACT(C176,"SECURITY / PROCUREMENT"),EXACT(C176,"SWITCHING / EXIT"),EXACT(C176,"COMMERCIAL MODEL"),EXACT(C176,"TIME TO VALUE"),EXACT(C176,"OTHER")),OR(EXACT(G176,"YES"),EXACT(G176,"NO"))),"VALID","INVALID - TOKEN"))</x:f>
      </x:c>
      <x:c r="L176" s="24" t="str">
        <x:f>IF(A176="","",IF(AND(I176="VALID",J176="VALID",K176="VALID",D176&lt;&gt;"",E176&lt;&gt;"",F176&lt;&gt;"",H176&lt;&gt;""),"VALID","INVALID - CONTROL / MISSING"))</x:f>
      </x:c>
      <x:c r="M176" s="24" t="str">
        <x:f>IF(D176="","",UPPER(TRIM(D176)))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24" t="str">
        <x:f>IF(A177="","",IF(COUNTIF($A$6:$A$205,A177)=1,"VALID","INVALID - DUPLICATE CRITERION ID"))</x:f>
      </x:c>
      <x:c r="J177" s="24" t="str">
        <x:f>IF(A177="","",IF(COUNTIF(DECISION_REGISTER!$A$6:$A$205,B177)=1,"VALID","INVALID - DECISION LINK"))</x:f>
      </x:c>
      <x:c r="K177" s="24" t="str">
        <x:f>IF(A177="","",IF(AND(OR(EXACT(C177,"BUYER-JOB FIT"),EXACT(C177,"IMPLEMENTATION"),EXACT(C177,"SECURITY / PROCUREMENT"),EXACT(C177,"SWITCHING / EXIT"),EXACT(C177,"COMMERCIAL MODEL"),EXACT(C177,"TIME TO VALUE"),EXACT(C177,"OTHER")),OR(EXACT(G177,"YES"),EXACT(G177,"NO"))),"VALID","INVALID - TOKEN"))</x:f>
      </x:c>
      <x:c r="L177" s="24" t="str">
        <x:f>IF(A177="","",IF(AND(I177="VALID",J177="VALID",K177="VALID",D177&lt;&gt;"",E177&lt;&gt;"",F177&lt;&gt;"",H177&lt;&gt;""),"VALID","INVALID - CONTROL / MISSING"))</x:f>
      </x:c>
      <x:c r="M177" s="24" t="str">
        <x:f>IF(D177="","",UPPER(TRIM(D177)))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24" t="str">
        <x:f>IF(A178="","",IF(COUNTIF($A$6:$A$205,A178)=1,"VALID","INVALID - DUPLICATE CRITERION ID"))</x:f>
      </x:c>
      <x:c r="J178" s="24" t="str">
        <x:f>IF(A178="","",IF(COUNTIF(DECISION_REGISTER!$A$6:$A$205,B178)=1,"VALID","INVALID - DECISION LINK"))</x:f>
      </x:c>
      <x:c r="K178" s="24" t="str">
        <x:f>IF(A178="","",IF(AND(OR(EXACT(C178,"BUYER-JOB FIT"),EXACT(C178,"IMPLEMENTATION"),EXACT(C178,"SECURITY / PROCUREMENT"),EXACT(C178,"SWITCHING / EXIT"),EXACT(C178,"COMMERCIAL MODEL"),EXACT(C178,"TIME TO VALUE"),EXACT(C178,"OTHER")),OR(EXACT(G178,"YES"),EXACT(G178,"NO"))),"VALID","INVALID - TOKEN"))</x:f>
      </x:c>
      <x:c r="L178" s="24" t="str">
        <x:f>IF(A178="","",IF(AND(I178="VALID",J178="VALID",K178="VALID",D178&lt;&gt;"",E178&lt;&gt;"",F178&lt;&gt;"",H178&lt;&gt;""),"VALID","INVALID - CONTROL / MISSING"))</x:f>
      </x:c>
      <x:c r="M178" s="24" t="str">
        <x:f>IF(D178="","",UPPER(TRIM(D178)))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24" t="str">
        <x:f>IF(A179="","",IF(COUNTIF($A$6:$A$205,A179)=1,"VALID","INVALID - DUPLICATE CRITERION ID"))</x:f>
      </x:c>
      <x:c r="J179" s="24" t="str">
        <x:f>IF(A179="","",IF(COUNTIF(DECISION_REGISTER!$A$6:$A$205,B179)=1,"VALID","INVALID - DECISION LINK"))</x:f>
      </x:c>
      <x:c r="K179" s="24" t="str">
        <x:f>IF(A179="","",IF(AND(OR(EXACT(C179,"BUYER-JOB FIT"),EXACT(C179,"IMPLEMENTATION"),EXACT(C179,"SECURITY / PROCUREMENT"),EXACT(C179,"SWITCHING / EXIT"),EXACT(C179,"COMMERCIAL MODEL"),EXACT(C179,"TIME TO VALUE"),EXACT(C179,"OTHER")),OR(EXACT(G179,"YES"),EXACT(G179,"NO"))),"VALID","INVALID - TOKEN"))</x:f>
      </x:c>
      <x:c r="L179" s="24" t="str">
        <x:f>IF(A179="","",IF(AND(I179="VALID",J179="VALID",K179="VALID",D179&lt;&gt;"",E179&lt;&gt;"",F179&lt;&gt;"",H179&lt;&gt;""),"VALID","INVALID - CONTROL / MISSING"))</x:f>
      </x:c>
      <x:c r="M179" s="24" t="str">
        <x:f>IF(D179="","",UPPER(TRIM(D179)))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24" t="str">
        <x:f>IF(A180="","",IF(COUNTIF($A$6:$A$205,A180)=1,"VALID","INVALID - DUPLICATE CRITERION ID"))</x:f>
      </x:c>
      <x:c r="J180" s="24" t="str">
        <x:f>IF(A180="","",IF(COUNTIF(DECISION_REGISTER!$A$6:$A$205,B180)=1,"VALID","INVALID - DECISION LINK"))</x:f>
      </x:c>
      <x:c r="K180" s="24" t="str">
        <x:f>IF(A180="","",IF(AND(OR(EXACT(C180,"BUYER-JOB FIT"),EXACT(C180,"IMPLEMENTATION"),EXACT(C180,"SECURITY / PROCUREMENT"),EXACT(C180,"SWITCHING / EXIT"),EXACT(C180,"COMMERCIAL MODEL"),EXACT(C180,"TIME TO VALUE"),EXACT(C180,"OTHER")),OR(EXACT(G180,"YES"),EXACT(G180,"NO"))),"VALID","INVALID - TOKEN"))</x:f>
      </x:c>
      <x:c r="L180" s="24" t="str">
        <x:f>IF(A180="","",IF(AND(I180="VALID",J180="VALID",K180="VALID",D180&lt;&gt;"",E180&lt;&gt;"",F180&lt;&gt;"",H180&lt;&gt;""),"VALID","INVALID - CONTROL / MISSING"))</x:f>
      </x:c>
      <x:c r="M180" s="24" t="str">
        <x:f>IF(D180="","",UPPER(TRIM(D180)))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24" t="str">
        <x:f>IF(A181="","",IF(COUNTIF($A$6:$A$205,A181)=1,"VALID","INVALID - DUPLICATE CRITERION ID"))</x:f>
      </x:c>
      <x:c r="J181" s="24" t="str">
        <x:f>IF(A181="","",IF(COUNTIF(DECISION_REGISTER!$A$6:$A$205,B181)=1,"VALID","INVALID - DECISION LINK"))</x:f>
      </x:c>
      <x:c r="K181" s="24" t="str">
        <x:f>IF(A181="","",IF(AND(OR(EXACT(C181,"BUYER-JOB FIT"),EXACT(C181,"IMPLEMENTATION"),EXACT(C181,"SECURITY / PROCUREMENT"),EXACT(C181,"SWITCHING / EXIT"),EXACT(C181,"COMMERCIAL MODEL"),EXACT(C181,"TIME TO VALUE"),EXACT(C181,"OTHER")),OR(EXACT(G181,"YES"),EXACT(G181,"NO"))),"VALID","INVALID - TOKEN"))</x:f>
      </x:c>
      <x:c r="L181" s="24" t="str">
        <x:f>IF(A181="","",IF(AND(I181="VALID",J181="VALID",K181="VALID",D181&lt;&gt;"",E181&lt;&gt;"",F181&lt;&gt;"",H181&lt;&gt;""),"VALID","INVALID - CONTROL / MISSING"))</x:f>
      </x:c>
      <x:c r="M181" s="24" t="str">
        <x:f>IF(D181="","",UPPER(TRIM(D181)))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24" t="str">
        <x:f>IF(A182="","",IF(COUNTIF($A$6:$A$205,A182)=1,"VALID","INVALID - DUPLICATE CRITERION ID"))</x:f>
      </x:c>
      <x:c r="J182" s="24" t="str">
        <x:f>IF(A182="","",IF(COUNTIF(DECISION_REGISTER!$A$6:$A$205,B182)=1,"VALID","INVALID - DECISION LINK"))</x:f>
      </x:c>
      <x:c r="K182" s="24" t="str">
        <x:f>IF(A182="","",IF(AND(OR(EXACT(C182,"BUYER-JOB FIT"),EXACT(C182,"IMPLEMENTATION"),EXACT(C182,"SECURITY / PROCUREMENT"),EXACT(C182,"SWITCHING / EXIT"),EXACT(C182,"COMMERCIAL MODEL"),EXACT(C182,"TIME TO VALUE"),EXACT(C182,"OTHER")),OR(EXACT(G182,"YES"),EXACT(G182,"NO"))),"VALID","INVALID - TOKEN"))</x:f>
      </x:c>
      <x:c r="L182" s="24" t="str">
        <x:f>IF(A182="","",IF(AND(I182="VALID",J182="VALID",K182="VALID",D182&lt;&gt;"",E182&lt;&gt;"",F182&lt;&gt;"",H182&lt;&gt;""),"VALID","INVALID - CONTROL / MISSING"))</x:f>
      </x:c>
      <x:c r="M182" s="24" t="str">
        <x:f>IF(D182="","",UPPER(TRIM(D182)))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24" t="str">
        <x:f>IF(A183="","",IF(COUNTIF($A$6:$A$205,A183)=1,"VALID","INVALID - DUPLICATE CRITERION ID"))</x:f>
      </x:c>
      <x:c r="J183" s="24" t="str">
        <x:f>IF(A183="","",IF(COUNTIF(DECISION_REGISTER!$A$6:$A$205,B183)=1,"VALID","INVALID - DECISION LINK"))</x:f>
      </x:c>
      <x:c r="K183" s="24" t="str">
        <x:f>IF(A183="","",IF(AND(OR(EXACT(C183,"BUYER-JOB FIT"),EXACT(C183,"IMPLEMENTATION"),EXACT(C183,"SECURITY / PROCUREMENT"),EXACT(C183,"SWITCHING / EXIT"),EXACT(C183,"COMMERCIAL MODEL"),EXACT(C183,"TIME TO VALUE"),EXACT(C183,"OTHER")),OR(EXACT(G183,"YES"),EXACT(G183,"NO"))),"VALID","INVALID - TOKEN"))</x:f>
      </x:c>
      <x:c r="L183" s="24" t="str">
        <x:f>IF(A183="","",IF(AND(I183="VALID",J183="VALID",K183="VALID",D183&lt;&gt;"",E183&lt;&gt;"",F183&lt;&gt;"",H183&lt;&gt;""),"VALID","INVALID - CONTROL / MISSING"))</x:f>
      </x:c>
      <x:c r="M183" s="24" t="str">
        <x:f>IF(D183="","",UPPER(TRIM(D183)))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24" t="str">
        <x:f>IF(A184="","",IF(COUNTIF($A$6:$A$205,A184)=1,"VALID","INVALID - DUPLICATE CRITERION ID"))</x:f>
      </x:c>
      <x:c r="J184" s="24" t="str">
        <x:f>IF(A184="","",IF(COUNTIF(DECISION_REGISTER!$A$6:$A$205,B184)=1,"VALID","INVALID - DECISION LINK"))</x:f>
      </x:c>
      <x:c r="K184" s="24" t="str">
        <x:f>IF(A184="","",IF(AND(OR(EXACT(C184,"BUYER-JOB FIT"),EXACT(C184,"IMPLEMENTATION"),EXACT(C184,"SECURITY / PROCUREMENT"),EXACT(C184,"SWITCHING / EXIT"),EXACT(C184,"COMMERCIAL MODEL"),EXACT(C184,"TIME TO VALUE"),EXACT(C184,"OTHER")),OR(EXACT(G184,"YES"),EXACT(G184,"NO"))),"VALID","INVALID - TOKEN"))</x:f>
      </x:c>
      <x:c r="L184" s="24" t="str">
        <x:f>IF(A184="","",IF(AND(I184="VALID",J184="VALID",K184="VALID",D184&lt;&gt;"",E184&lt;&gt;"",F184&lt;&gt;"",H184&lt;&gt;""),"VALID","INVALID - CONTROL / MISSING"))</x:f>
      </x:c>
      <x:c r="M184" s="24" t="str">
        <x:f>IF(D184="","",UPPER(TRIM(D184)))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24" t="str">
        <x:f>IF(A185="","",IF(COUNTIF($A$6:$A$205,A185)=1,"VALID","INVALID - DUPLICATE CRITERION ID"))</x:f>
      </x:c>
      <x:c r="J185" s="24" t="str">
        <x:f>IF(A185="","",IF(COUNTIF(DECISION_REGISTER!$A$6:$A$205,B185)=1,"VALID","INVALID - DECISION LINK"))</x:f>
      </x:c>
      <x:c r="K185" s="24" t="str">
        <x:f>IF(A185="","",IF(AND(OR(EXACT(C185,"BUYER-JOB FIT"),EXACT(C185,"IMPLEMENTATION"),EXACT(C185,"SECURITY / PROCUREMENT"),EXACT(C185,"SWITCHING / EXIT"),EXACT(C185,"COMMERCIAL MODEL"),EXACT(C185,"TIME TO VALUE"),EXACT(C185,"OTHER")),OR(EXACT(G185,"YES"),EXACT(G185,"NO"))),"VALID","INVALID - TOKEN"))</x:f>
      </x:c>
      <x:c r="L185" s="24" t="str">
        <x:f>IF(A185="","",IF(AND(I185="VALID",J185="VALID",K185="VALID",D185&lt;&gt;"",E185&lt;&gt;"",F185&lt;&gt;"",H185&lt;&gt;""),"VALID","INVALID - CONTROL / MISSING"))</x:f>
      </x:c>
      <x:c r="M185" s="24" t="str">
        <x:f>IF(D185="","",UPPER(TRIM(D185)))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24" t="str">
        <x:f>IF(A186="","",IF(COUNTIF($A$6:$A$205,A186)=1,"VALID","INVALID - DUPLICATE CRITERION ID"))</x:f>
      </x:c>
      <x:c r="J186" s="24" t="str">
        <x:f>IF(A186="","",IF(COUNTIF(DECISION_REGISTER!$A$6:$A$205,B186)=1,"VALID","INVALID - DECISION LINK"))</x:f>
      </x:c>
      <x:c r="K186" s="24" t="str">
        <x:f>IF(A186="","",IF(AND(OR(EXACT(C186,"BUYER-JOB FIT"),EXACT(C186,"IMPLEMENTATION"),EXACT(C186,"SECURITY / PROCUREMENT"),EXACT(C186,"SWITCHING / EXIT"),EXACT(C186,"COMMERCIAL MODEL"),EXACT(C186,"TIME TO VALUE"),EXACT(C186,"OTHER")),OR(EXACT(G186,"YES"),EXACT(G186,"NO"))),"VALID","INVALID - TOKEN"))</x:f>
      </x:c>
      <x:c r="L186" s="24" t="str">
        <x:f>IF(A186="","",IF(AND(I186="VALID",J186="VALID",K186="VALID",D186&lt;&gt;"",E186&lt;&gt;"",F186&lt;&gt;"",H186&lt;&gt;""),"VALID","INVALID - CONTROL / MISSING"))</x:f>
      </x:c>
      <x:c r="M186" s="24" t="str">
        <x:f>IF(D186="","",UPPER(TRIM(D186)))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24" t="str">
        <x:f>IF(A187="","",IF(COUNTIF($A$6:$A$205,A187)=1,"VALID","INVALID - DUPLICATE CRITERION ID"))</x:f>
      </x:c>
      <x:c r="J187" s="24" t="str">
        <x:f>IF(A187="","",IF(COUNTIF(DECISION_REGISTER!$A$6:$A$205,B187)=1,"VALID","INVALID - DECISION LINK"))</x:f>
      </x:c>
      <x:c r="K187" s="24" t="str">
        <x:f>IF(A187="","",IF(AND(OR(EXACT(C187,"BUYER-JOB FIT"),EXACT(C187,"IMPLEMENTATION"),EXACT(C187,"SECURITY / PROCUREMENT"),EXACT(C187,"SWITCHING / EXIT"),EXACT(C187,"COMMERCIAL MODEL"),EXACT(C187,"TIME TO VALUE"),EXACT(C187,"OTHER")),OR(EXACT(G187,"YES"),EXACT(G187,"NO"))),"VALID","INVALID - TOKEN"))</x:f>
      </x:c>
      <x:c r="L187" s="24" t="str">
        <x:f>IF(A187="","",IF(AND(I187="VALID",J187="VALID",K187="VALID",D187&lt;&gt;"",E187&lt;&gt;"",F187&lt;&gt;"",H187&lt;&gt;""),"VALID","INVALID - CONTROL / MISSING"))</x:f>
      </x:c>
      <x:c r="M187" s="24" t="str">
        <x:f>IF(D187="","",UPPER(TRIM(D187)))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24" t="str">
        <x:f>IF(A188="","",IF(COUNTIF($A$6:$A$205,A188)=1,"VALID","INVALID - DUPLICATE CRITERION ID"))</x:f>
      </x:c>
      <x:c r="J188" s="24" t="str">
        <x:f>IF(A188="","",IF(COUNTIF(DECISION_REGISTER!$A$6:$A$205,B188)=1,"VALID","INVALID - DECISION LINK"))</x:f>
      </x:c>
      <x:c r="K188" s="24" t="str">
        <x:f>IF(A188="","",IF(AND(OR(EXACT(C188,"BUYER-JOB FIT"),EXACT(C188,"IMPLEMENTATION"),EXACT(C188,"SECURITY / PROCUREMENT"),EXACT(C188,"SWITCHING / EXIT"),EXACT(C188,"COMMERCIAL MODEL"),EXACT(C188,"TIME TO VALUE"),EXACT(C188,"OTHER")),OR(EXACT(G188,"YES"),EXACT(G188,"NO"))),"VALID","INVALID - TOKEN"))</x:f>
      </x:c>
      <x:c r="L188" s="24" t="str">
        <x:f>IF(A188="","",IF(AND(I188="VALID",J188="VALID",K188="VALID",D188&lt;&gt;"",E188&lt;&gt;"",F188&lt;&gt;"",H188&lt;&gt;""),"VALID","INVALID - CONTROL / MISSING"))</x:f>
      </x:c>
      <x:c r="M188" s="24" t="str">
        <x:f>IF(D188="","",UPPER(TRIM(D188)))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24" t="str">
        <x:f>IF(A189="","",IF(COUNTIF($A$6:$A$205,A189)=1,"VALID","INVALID - DUPLICATE CRITERION ID"))</x:f>
      </x:c>
      <x:c r="J189" s="24" t="str">
        <x:f>IF(A189="","",IF(COUNTIF(DECISION_REGISTER!$A$6:$A$205,B189)=1,"VALID","INVALID - DECISION LINK"))</x:f>
      </x:c>
      <x:c r="K189" s="24" t="str">
        <x:f>IF(A189="","",IF(AND(OR(EXACT(C189,"BUYER-JOB FIT"),EXACT(C189,"IMPLEMENTATION"),EXACT(C189,"SECURITY / PROCUREMENT"),EXACT(C189,"SWITCHING / EXIT"),EXACT(C189,"COMMERCIAL MODEL"),EXACT(C189,"TIME TO VALUE"),EXACT(C189,"OTHER")),OR(EXACT(G189,"YES"),EXACT(G189,"NO"))),"VALID","INVALID - TOKEN"))</x:f>
      </x:c>
      <x:c r="L189" s="24" t="str">
        <x:f>IF(A189="","",IF(AND(I189="VALID",J189="VALID",K189="VALID",D189&lt;&gt;"",E189&lt;&gt;"",F189&lt;&gt;"",H189&lt;&gt;""),"VALID","INVALID - CONTROL / MISSING"))</x:f>
      </x:c>
      <x:c r="M189" s="24" t="str">
        <x:f>IF(D189="","",UPPER(TRIM(D189)))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24" t="str">
        <x:f>IF(A190="","",IF(COUNTIF($A$6:$A$205,A190)=1,"VALID","INVALID - DUPLICATE CRITERION ID"))</x:f>
      </x:c>
      <x:c r="J190" s="24" t="str">
        <x:f>IF(A190="","",IF(COUNTIF(DECISION_REGISTER!$A$6:$A$205,B190)=1,"VALID","INVALID - DECISION LINK"))</x:f>
      </x:c>
      <x:c r="K190" s="24" t="str">
        <x:f>IF(A190="","",IF(AND(OR(EXACT(C190,"BUYER-JOB FIT"),EXACT(C190,"IMPLEMENTATION"),EXACT(C190,"SECURITY / PROCUREMENT"),EXACT(C190,"SWITCHING / EXIT"),EXACT(C190,"COMMERCIAL MODEL"),EXACT(C190,"TIME TO VALUE"),EXACT(C190,"OTHER")),OR(EXACT(G190,"YES"),EXACT(G190,"NO"))),"VALID","INVALID - TOKEN"))</x:f>
      </x:c>
      <x:c r="L190" s="24" t="str">
        <x:f>IF(A190="","",IF(AND(I190="VALID",J190="VALID",K190="VALID",D190&lt;&gt;"",E190&lt;&gt;"",F190&lt;&gt;"",H190&lt;&gt;""),"VALID","INVALID - CONTROL / MISSING"))</x:f>
      </x:c>
      <x:c r="M190" s="24" t="str">
        <x:f>IF(D190="","",UPPER(TRIM(D190)))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24" t="str">
        <x:f>IF(A191="","",IF(COUNTIF($A$6:$A$205,A191)=1,"VALID","INVALID - DUPLICATE CRITERION ID"))</x:f>
      </x:c>
      <x:c r="J191" s="24" t="str">
        <x:f>IF(A191="","",IF(COUNTIF(DECISION_REGISTER!$A$6:$A$205,B191)=1,"VALID","INVALID - DECISION LINK"))</x:f>
      </x:c>
      <x:c r="K191" s="24" t="str">
        <x:f>IF(A191="","",IF(AND(OR(EXACT(C191,"BUYER-JOB FIT"),EXACT(C191,"IMPLEMENTATION"),EXACT(C191,"SECURITY / PROCUREMENT"),EXACT(C191,"SWITCHING / EXIT"),EXACT(C191,"COMMERCIAL MODEL"),EXACT(C191,"TIME TO VALUE"),EXACT(C191,"OTHER")),OR(EXACT(G191,"YES"),EXACT(G191,"NO"))),"VALID","INVALID - TOKEN"))</x:f>
      </x:c>
      <x:c r="L191" s="24" t="str">
        <x:f>IF(A191="","",IF(AND(I191="VALID",J191="VALID",K191="VALID",D191&lt;&gt;"",E191&lt;&gt;"",F191&lt;&gt;"",H191&lt;&gt;""),"VALID","INVALID - CONTROL / MISSING"))</x:f>
      </x:c>
      <x:c r="M191" s="24" t="str">
        <x:f>IF(D191="","",UPPER(TRIM(D191)))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24" t="str">
        <x:f>IF(A192="","",IF(COUNTIF($A$6:$A$205,A192)=1,"VALID","INVALID - DUPLICATE CRITERION ID"))</x:f>
      </x:c>
      <x:c r="J192" s="24" t="str">
        <x:f>IF(A192="","",IF(COUNTIF(DECISION_REGISTER!$A$6:$A$205,B192)=1,"VALID","INVALID - DECISION LINK"))</x:f>
      </x:c>
      <x:c r="K192" s="24" t="str">
        <x:f>IF(A192="","",IF(AND(OR(EXACT(C192,"BUYER-JOB FIT"),EXACT(C192,"IMPLEMENTATION"),EXACT(C192,"SECURITY / PROCUREMENT"),EXACT(C192,"SWITCHING / EXIT"),EXACT(C192,"COMMERCIAL MODEL"),EXACT(C192,"TIME TO VALUE"),EXACT(C192,"OTHER")),OR(EXACT(G192,"YES"),EXACT(G192,"NO"))),"VALID","INVALID - TOKEN"))</x:f>
      </x:c>
      <x:c r="L192" s="24" t="str">
        <x:f>IF(A192="","",IF(AND(I192="VALID",J192="VALID",K192="VALID",D192&lt;&gt;"",E192&lt;&gt;"",F192&lt;&gt;"",H192&lt;&gt;""),"VALID","INVALID - CONTROL / MISSING"))</x:f>
      </x:c>
      <x:c r="M192" s="24" t="str">
        <x:f>IF(D192="","",UPPER(TRIM(D192)))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24" t="str">
        <x:f>IF(A193="","",IF(COUNTIF($A$6:$A$205,A193)=1,"VALID","INVALID - DUPLICATE CRITERION ID"))</x:f>
      </x:c>
      <x:c r="J193" s="24" t="str">
        <x:f>IF(A193="","",IF(COUNTIF(DECISION_REGISTER!$A$6:$A$205,B193)=1,"VALID","INVALID - DECISION LINK"))</x:f>
      </x:c>
      <x:c r="K193" s="24" t="str">
        <x:f>IF(A193="","",IF(AND(OR(EXACT(C193,"BUYER-JOB FIT"),EXACT(C193,"IMPLEMENTATION"),EXACT(C193,"SECURITY / PROCUREMENT"),EXACT(C193,"SWITCHING / EXIT"),EXACT(C193,"COMMERCIAL MODEL"),EXACT(C193,"TIME TO VALUE"),EXACT(C193,"OTHER")),OR(EXACT(G193,"YES"),EXACT(G193,"NO"))),"VALID","INVALID - TOKEN"))</x:f>
      </x:c>
      <x:c r="L193" s="24" t="str">
        <x:f>IF(A193="","",IF(AND(I193="VALID",J193="VALID",K193="VALID",D193&lt;&gt;"",E193&lt;&gt;"",F193&lt;&gt;"",H193&lt;&gt;""),"VALID","INVALID - CONTROL / MISSING"))</x:f>
      </x:c>
      <x:c r="M193" s="24" t="str">
        <x:f>IF(D193="","",UPPER(TRIM(D193)))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24" t="str">
        <x:f>IF(A194="","",IF(COUNTIF($A$6:$A$205,A194)=1,"VALID","INVALID - DUPLICATE CRITERION ID"))</x:f>
      </x:c>
      <x:c r="J194" s="24" t="str">
        <x:f>IF(A194="","",IF(COUNTIF(DECISION_REGISTER!$A$6:$A$205,B194)=1,"VALID","INVALID - DECISION LINK"))</x:f>
      </x:c>
      <x:c r="K194" s="24" t="str">
        <x:f>IF(A194="","",IF(AND(OR(EXACT(C194,"BUYER-JOB FIT"),EXACT(C194,"IMPLEMENTATION"),EXACT(C194,"SECURITY / PROCUREMENT"),EXACT(C194,"SWITCHING / EXIT"),EXACT(C194,"COMMERCIAL MODEL"),EXACT(C194,"TIME TO VALUE"),EXACT(C194,"OTHER")),OR(EXACT(G194,"YES"),EXACT(G194,"NO"))),"VALID","INVALID - TOKEN"))</x:f>
      </x:c>
      <x:c r="L194" s="24" t="str">
        <x:f>IF(A194="","",IF(AND(I194="VALID",J194="VALID",K194="VALID",D194&lt;&gt;"",E194&lt;&gt;"",F194&lt;&gt;"",H194&lt;&gt;""),"VALID","INVALID - CONTROL / MISSING"))</x:f>
      </x:c>
      <x:c r="M194" s="24" t="str">
        <x:f>IF(D194="","",UPPER(TRIM(D194)))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24" t="str">
        <x:f>IF(A195="","",IF(COUNTIF($A$6:$A$205,A195)=1,"VALID","INVALID - DUPLICATE CRITERION ID"))</x:f>
      </x:c>
      <x:c r="J195" s="24" t="str">
        <x:f>IF(A195="","",IF(COUNTIF(DECISION_REGISTER!$A$6:$A$205,B195)=1,"VALID","INVALID - DECISION LINK"))</x:f>
      </x:c>
      <x:c r="K195" s="24" t="str">
        <x:f>IF(A195="","",IF(AND(OR(EXACT(C195,"BUYER-JOB FIT"),EXACT(C195,"IMPLEMENTATION"),EXACT(C195,"SECURITY / PROCUREMENT"),EXACT(C195,"SWITCHING / EXIT"),EXACT(C195,"COMMERCIAL MODEL"),EXACT(C195,"TIME TO VALUE"),EXACT(C195,"OTHER")),OR(EXACT(G195,"YES"),EXACT(G195,"NO"))),"VALID","INVALID - TOKEN"))</x:f>
      </x:c>
      <x:c r="L195" s="24" t="str">
        <x:f>IF(A195="","",IF(AND(I195="VALID",J195="VALID",K195="VALID",D195&lt;&gt;"",E195&lt;&gt;"",F195&lt;&gt;"",H195&lt;&gt;""),"VALID","INVALID - CONTROL / MISSING"))</x:f>
      </x:c>
      <x:c r="M195" s="24" t="str">
        <x:f>IF(D195="","",UPPER(TRIM(D195)))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24" t="str">
        <x:f>IF(A196="","",IF(COUNTIF($A$6:$A$205,A196)=1,"VALID","INVALID - DUPLICATE CRITERION ID"))</x:f>
      </x:c>
      <x:c r="J196" s="24" t="str">
        <x:f>IF(A196="","",IF(COUNTIF(DECISION_REGISTER!$A$6:$A$205,B196)=1,"VALID","INVALID - DECISION LINK"))</x:f>
      </x:c>
      <x:c r="K196" s="24" t="str">
        <x:f>IF(A196="","",IF(AND(OR(EXACT(C196,"BUYER-JOB FIT"),EXACT(C196,"IMPLEMENTATION"),EXACT(C196,"SECURITY / PROCUREMENT"),EXACT(C196,"SWITCHING / EXIT"),EXACT(C196,"COMMERCIAL MODEL"),EXACT(C196,"TIME TO VALUE"),EXACT(C196,"OTHER")),OR(EXACT(G196,"YES"),EXACT(G196,"NO"))),"VALID","INVALID - TOKEN"))</x:f>
      </x:c>
      <x:c r="L196" s="24" t="str">
        <x:f>IF(A196="","",IF(AND(I196="VALID",J196="VALID",K196="VALID",D196&lt;&gt;"",E196&lt;&gt;"",F196&lt;&gt;"",H196&lt;&gt;""),"VALID","INVALID - CONTROL / MISSING"))</x:f>
      </x:c>
      <x:c r="M196" s="24" t="str">
        <x:f>IF(D196="","",UPPER(TRIM(D196)))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24" t="str">
        <x:f>IF(A197="","",IF(COUNTIF($A$6:$A$205,A197)=1,"VALID","INVALID - DUPLICATE CRITERION ID"))</x:f>
      </x:c>
      <x:c r="J197" s="24" t="str">
        <x:f>IF(A197="","",IF(COUNTIF(DECISION_REGISTER!$A$6:$A$205,B197)=1,"VALID","INVALID - DECISION LINK"))</x:f>
      </x:c>
      <x:c r="K197" s="24" t="str">
        <x:f>IF(A197="","",IF(AND(OR(EXACT(C197,"BUYER-JOB FIT"),EXACT(C197,"IMPLEMENTATION"),EXACT(C197,"SECURITY / PROCUREMENT"),EXACT(C197,"SWITCHING / EXIT"),EXACT(C197,"COMMERCIAL MODEL"),EXACT(C197,"TIME TO VALUE"),EXACT(C197,"OTHER")),OR(EXACT(G197,"YES"),EXACT(G197,"NO"))),"VALID","INVALID - TOKEN"))</x:f>
      </x:c>
      <x:c r="L197" s="24" t="str">
        <x:f>IF(A197="","",IF(AND(I197="VALID",J197="VALID",K197="VALID",D197&lt;&gt;"",E197&lt;&gt;"",F197&lt;&gt;"",H197&lt;&gt;""),"VALID","INVALID - CONTROL / MISSING"))</x:f>
      </x:c>
      <x:c r="M197" s="24" t="str">
        <x:f>IF(D197="","",UPPER(TRIM(D197)))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24" t="str">
        <x:f>IF(A198="","",IF(COUNTIF($A$6:$A$205,A198)=1,"VALID","INVALID - DUPLICATE CRITERION ID"))</x:f>
      </x:c>
      <x:c r="J198" s="24" t="str">
        <x:f>IF(A198="","",IF(COUNTIF(DECISION_REGISTER!$A$6:$A$205,B198)=1,"VALID","INVALID - DECISION LINK"))</x:f>
      </x:c>
      <x:c r="K198" s="24" t="str">
        <x:f>IF(A198="","",IF(AND(OR(EXACT(C198,"BUYER-JOB FIT"),EXACT(C198,"IMPLEMENTATION"),EXACT(C198,"SECURITY / PROCUREMENT"),EXACT(C198,"SWITCHING / EXIT"),EXACT(C198,"COMMERCIAL MODEL"),EXACT(C198,"TIME TO VALUE"),EXACT(C198,"OTHER")),OR(EXACT(G198,"YES"),EXACT(G198,"NO"))),"VALID","INVALID - TOKEN"))</x:f>
      </x:c>
      <x:c r="L198" s="24" t="str">
        <x:f>IF(A198="","",IF(AND(I198="VALID",J198="VALID",K198="VALID",D198&lt;&gt;"",E198&lt;&gt;"",F198&lt;&gt;"",H198&lt;&gt;""),"VALID","INVALID - CONTROL / MISSING"))</x:f>
      </x:c>
      <x:c r="M198" s="24" t="str">
        <x:f>IF(D198="","",UPPER(TRIM(D198)))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24" t="str">
        <x:f>IF(A199="","",IF(COUNTIF($A$6:$A$205,A199)=1,"VALID","INVALID - DUPLICATE CRITERION ID"))</x:f>
      </x:c>
      <x:c r="J199" s="24" t="str">
        <x:f>IF(A199="","",IF(COUNTIF(DECISION_REGISTER!$A$6:$A$205,B199)=1,"VALID","INVALID - DECISION LINK"))</x:f>
      </x:c>
      <x:c r="K199" s="24" t="str">
        <x:f>IF(A199="","",IF(AND(OR(EXACT(C199,"BUYER-JOB FIT"),EXACT(C199,"IMPLEMENTATION"),EXACT(C199,"SECURITY / PROCUREMENT"),EXACT(C199,"SWITCHING / EXIT"),EXACT(C199,"COMMERCIAL MODEL"),EXACT(C199,"TIME TO VALUE"),EXACT(C199,"OTHER")),OR(EXACT(G199,"YES"),EXACT(G199,"NO"))),"VALID","INVALID - TOKEN"))</x:f>
      </x:c>
      <x:c r="L199" s="24" t="str">
        <x:f>IF(A199="","",IF(AND(I199="VALID",J199="VALID",K199="VALID",D199&lt;&gt;"",E199&lt;&gt;"",F199&lt;&gt;"",H199&lt;&gt;""),"VALID","INVALID - CONTROL / MISSING"))</x:f>
      </x:c>
      <x:c r="M199" s="24" t="str">
        <x:f>IF(D199="","",UPPER(TRIM(D199)))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24" t="str">
        <x:f>IF(A200="","",IF(COUNTIF($A$6:$A$205,A200)=1,"VALID","INVALID - DUPLICATE CRITERION ID"))</x:f>
      </x:c>
      <x:c r="J200" s="24" t="str">
        <x:f>IF(A200="","",IF(COUNTIF(DECISION_REGISTER!$A$6:$A$205,B200)=1,"VALID","INVALID - DECISION LINK"))</x:f>
      </x:c>
      <x:c r="K200" s="24" t="str">
        <x:f>IF(A200="","",IF(AND(OR(EXACT(C200,"BUYER-JOB FIT"),EXACT(C200,"IMPLEMENTATION"),EXACT(C200,"SECURITY / PROCUREMENT"),EXACT(C200,"SWITCHING / EXIT"),EXACT(C200,"COMMERCIAL MODEL"),EXACT(C200,"TIME TO VALUE"),EXACT(C200,"OTHER")),OR(EXACT(G200,"YES"),EXACT(G200,"NO"))),"VALID","INVALID - TOKEN"))</x:f>
      </x:c>
      <x:c r="L200" s="24" t="str">
        <x:f>IF(A200="","",IF(AND(I200="VALID",J200="VALID",K200="VALID",D200&lt;&gt;"",E200&lt;&gt;"",F200&lt;&gt;"",H200&lt;&gt;""),"VALID","INVALID - CONTROL / MISSING"))</x:f>
      </x:c>
      <x:c r="M200" s="24" t="str">
        <x:f>IF(D200="","",UPPER(TRIM(D200)))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24" t="str">
        <x:f>IF(A201="","",IF(COUNTIF($A$6:$A$205,A201)=1,"VALID","INVALID - DUPLICATE CRITERION ID"))</x:f>
      </x:c>
      <x:c r="J201" s="24" t="str">
        <x:f>IF(A201="","",IF(COUNTIF(DECISION_REGISTER!$A$6:$A$205,B201)=1,"VALID","INVALID - DECISION LINK"))</x:f>
      </x:c>
      <x:c r="K201" s="24" t="str">
        <x:f>IF(A201="","",IF(AND(OR(EXACT(C201,"BUYER-JOB FIT"),EXACT(C201,"IMPLEMENTATION"),EXACT(C201,"SECURITY / PROCUREMENT"),EXACT(C201,"SWITCHING / EXIT"),EXACT(C201,"COMMERCIAL MODEL"),EXACT(C201,"TIME TO VALUE"),EXACT(C201,"OTHER")),OR(EXACT(G201,"YES"),EXACT(G201,"NO"))),"VALID","INVALID - TOKEN"))</x:f>
      </x:c>
      <x:c r="L201" s="24" t="str">
        <x:f>IF(A201="","",IF(AND(I201="VALID",J201="VALID",K201="VALID",D201&lt;&gt;"",E201&lt;&gt;"",F201&lt;&gt;"",H201&lt;&gt;""),"VALID","INVALID - CONTROL / MISSING"))</x:f>
      </x:c>
      <x:c r="M201" s="24" t="str">
        <x:f>IF(D201="","",UPPER(TRIM(D201)))</x:f>
      </x:c>
    </x:row>
    <x:row r="202">
      <x:c r="A202" s="18"/>
      <x:c r="B202" s="18"/>
      <x:c r="C202" s="18"/>
      <x:c r="D202" s="18"/>
      <x:c r="E202" s="18"/>
      <x:c r="F202" s="18"/>
      <x:c r="G202" s="18"/>
      <x:c r="H202" s="18"/>
      <x:c r="I202" s="24" t="str">
        <x:f>IF(A202="","",IF(COUNTIF($A$6:$A$205,A202)=1,"VALID","INVALID - DUPLICATE CRITERION ID"))</x:f>
      </x:c>
      <x:c r="J202" s="24" t="str">
        <x:f>IF(A202="","",IF(COUNTIF(DECISION_REGISTER!$A$6:$A$205,B202)=1,"VALID","INVALID - DECISION LINK"))</x:f>
      </x:c>
      <x:c r="K202" s="24" t="str">
        <x:f>IF(A202="","",IF(AND(OR(EXACT(C202,"BUYER-JOB FIT"),EXACT(C202,"IMPLEMENTATION"),EXACT(C202,"SECURITY / PROCUREMENT"),EXACT(C202,"SWITCHING / EXIT"),EXACT(C202,"COMMERCIAL MODEL"),EXACT(C202,"TIME TO VALUE"),EXACT(C202,"OTHER")),OR(EXACT(G202,"YES"),EXACT(G202,"NO"))),"VALID","INVALID - TOKEN"))</x:f>
      </x:c>
      <x:c r="L202" s="24" t="str">
        <x:f>IF(A202="","",IF(AND(I202="VALID",J202="VALID",K202="VALID",D202&lt;&gt;"",E202&lt;&gt;"",F202&lt;&gt;"",H202&lt;&gt;""),"VALID","INVALID - CONTROL / MISSING"))</x:f>
      </x:c>
      <x:c r="M202" s="24" t="str">
        <x:f>IF(D202="","",UPPER(TRIM(D202)))</x:f>
      </x:c>
    </x:row>
    <x:row r="203">
      <x:c r="A203" s="18"/>
      <x:c r="B203" s="18"/>
      <x:c r="C203" s="18"/>
      <x:c r="D203" s="18"/>
      <x:c r="E203" s="18"/>
      <x:c r="F203" s="18"/>
      <x:c r="G203" s="18"/>
      <x:c r="H203" s="18"/>
      <x:c r="I203" s="24" t="str">
        <x:f>IF(A203="","",IF(COUNTIF($A$6:$A$205,A203)=1,"VALID","INVALID - DUPLICATE CRITERION ID"))</x:f>
      </x:c>
      <x:c r="J203" s="24" t="str">
        <x:f>IF(A203="","",IF(COUNTIF(DECISION_REGISTER!$A$6:$A$205,B203)=1,"VALID","INVALID - DECISION LINK"))</x:f>
      </x:c>
      <x:c r="K203" s="24" t="str">
        <x:f>IF(A203="","",IF(AND(OR(EXACT(C203,"BUYER-JOB FIT"),EXACT(C203,"IMPLEMENTATION"),EXACT(C203,"SECURITY / PROCUREMENT"),EXACT(C203,"SWITCHING / EXIT"),EXACT(C203,"COMMERCIAL MODEL"),EXACT(C203,"TIME TO VALUE"),EXACT(C203,"OTHER")),OR(EXACT(G203,"YES"),EXACT(G203,"NO"))),"VALID","INVALID - TOKEN"))</x:f>
      </x:c>
      <x:c r="L203" s="24" t="str">
        <x:f>IF(A203="","",IF(AND(I203="VALID",J203="VALID",K203="VALID",D203&lt;&gt;"",E203&lt;&gt;"",F203&lt;&gt;"",H203&lt;&gt;""),"VALID","INVALID - CONTROL / MISSING"))</x:f>
      </x:c>
      <x:c r="M203" s="24" t="str">
        <x:f>IF(D203="","",UPPER(TRIM(D203)))</x:f>
      </x:c>
    </x:row>
    <x:row r="204">
      <x:c r="A204" s="18"/>
      <x:c r="B204" s="18"/>
      <x:c r="C204" s="18"/>
      <x:c r="D204" s="18"/>
      <x:c r="E204" s="18"/>
      <x:c r="F204" s="18"/>
      <x:c r="G204" s="18"/>
      <x:c r="H204" s="18"/>
      <x:c r="I204" s="24" t="str">
        <x:f>IF(A204="","",IF(COUNTIF($A$6:$A$205,A204)=1,"VALID","INVALID - DUPLICATE CRITERION ID"))</x:f>
      </x:c>
      <x:c r="J204" s="24" t="str">
        <x:f>IF(A204="","",IF(COUNTIF(DECISION_REGISTER!$A$6:$A$205,B204)=1,"VALID","INVALID - DECISION LINK"))</x:f>
      </x:c>
      <x:c r="K204" s="24" t="str">
        <x:f>IF(A204="","",IF(AND(OR(EXACT(C204,"BUYER-JOB FIT"),EXACT(C204,"IMPLEMENTATION"),EXACT(C204,"SECURITY / PROCUREMENT"),EXACT(C204,"SWITCHING / EXIT"),EXACT(C204,"COMMERCIAL MODEL"),EXACT(C204,"TIME TO VALUE"),EXACT(C204,"OTHER")),OR(EXACT(G204,"YES"),EXACT(G204,"NO"))),"VALID","INVALID - TOKEN"))</x:f>
      </x:c>
      <x:c r="L204" s="24" t="str">
        <x:f>IF(A204="","",IF(AND(I204="VALID",J204="VALID",K204="VALID",D204&lt;&gt;"",E204&lt;&gt;"",F204&lt;&gt;"",H204&lt;&gt;""),"VALID","INVALID - CONTROL / MISSING"))</x:f>
      </x:c>
      <x:c r="M204" s="24" t="str">
        <x:f>IF(D204="","",UPPER(TRIM(D204)))</x:f>
      </x:c>
    </x:row>
    <x:row r="205">
      <x:c r="A205" s="18"/>
      <x:c r="B205" s="18"/>
      <x:c r="C205" s="18"/>
      <x:c r="D205" s="18"/>
      <x:c r="E205" s="18"/>
      <x:c r="F205" s="18"/>
      <x:c r="G205" s="18"/>
      <x:c r="H205" s="18"/>
      <x:c r="I205" s="24" t="str">
        <x:f>IF(A205="","",IF(COUNTIF($A$6:$A$205,A205)=1,"VALID","INVALID - DUPLICATE CRITERION ID"))</x:f>
      </x:c>
      <x:c r="J205" s="24" t="str">
        <x:f>IF(A205="","",IF(COUNTIF(DECISION_REGISTER!$A$6:$A$205,B205)=1,"VALID","INVALID - DECISION LINK"))</x:f>
      </x:c>
      <x:c r="K205" s="24" t="str">
        <x:f>IF(A205="","",IF(AND(OR(EXACT(C205,"BUYER-JOB FIT"),EXACT(C205,"IMPLEMENTATION"),EXACT(C205,"SECURITY / PROCUREMENT"),EXACT(C205,"SWITCHING / EXIT"),EXACT(C205,"COMMERCIAL MODEL"),EXACT(C205,"TIME TO VALUE"),EXACT(C205,"OTHER")),OR(EXACT(G205,"YES"),EXACT(G205,"NO"))),"VALID","INVALID - TOKEN"))</x:f>
      </x:c>
      <x:c r="L205" s="24" t="str">
        <x:f>IF(A205="","",IF(AND(I205="VALID",J205="VALID",K205="VALID",D205&lt;&gt;"",E205&lt;&gt;"",F205&lt;&gt;"",H205&lt;&gt;""),"VALID","INVALID - CONTROL / MISSING"))</x:f>
      </x:c>
      <x:c r="M205" s="24" t="str">
        <x:f>IF(D205="","",UPPER(TRIM(D205)))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80" hidden="0" customWidth="1"/>
    <x:col min="3" max="3" width="50" hidden="0" customWidth="1"/>
    <x:col min="4" max="4" width="16" hidden="0" customWidth="1"/>
    <x:col min="5" max="5" width="36" hidden="0" customWidth="1"/>
    <x:col min="6" max="6" width="20" hidden="0" customWidth="1"/>
  </x:cols>
  <x:sheetData>
    <x:row r="1">
      <x:c r="A1" s="5" t="str">
        <x:v>Guided Decision Definition Canvas - Canonical V1.0.2</x:v>
      </x:c>
      <x:c r="B1" s="5"/>
      <x:c r="C1" s="5"/>
      <x:c r="D1" s="5"/>
      <x:c r="E1" s="5"/>
      <x:c r="F1" s="5"/>
    </x:row>
    <x:row r="3">
      <x:c r="A3" t="str">
        <x:v>Decision ID</x:v>
      </x:c>
      <x:c r="B3" s="18" t="str">
        <x:v>DDC-FICTIONAL-001</x:v>
      </x:c>
    </x:row>
    <x:row r="5">
      <x:c r="A5" s="5" t="str">
        <x:v>Canonical field</x:v>
      </x:c>
      <x:c r="B5" s="5" t="str">
        <x:v>Governed value</x:v>
      </x:c>
      <x:c r="C5" s="5" t="str">
        <x:v>Review question</x:v>
      </x:c>
      <x:c r="D5" s="5" t="str">
        <x:v>Link</x:v>
      </x:c>
      <x:c r="E5" s="5" t="str">
        <x:v>Governed next step</x:v>
      </x:c>
      <x:c r="F5" s="5" t="str">
        <x:v>Source</x:v>
      </x:c>
    </x:row>
    <x:row r="6">
      <x:c r="A6" t="str">
        <x:v>Decision owner</x:v>
      </x:c>
      <x:c r="B6" s="24" t="str">
        <x:f>IFERROR(INDEX(DECISION_REGISTER!$B$6:$B$205,MATCH($B$3,DECISION_REGISTER!$A$6:$A$205,0)),"INVALID DECISION ID")</x:f>
        <x:v>VP Marketing</x:v>
      </x:c>
      <x:c r="C6" s="24" t="str">
        <x:v>Who can authorize the action?</x:v>
      </x:c>
      <x:c r="D6" s="24" t="str">
        <x:f>IF($B$3="","",IF(COUNTIF(DECISION_REGISTER!$A$6:$A$205,$B$3)=1,"LINKED","INVALID"))</x:f>
        <x:v>LINKED</x:v>
      </x:c>
      <x:c r="E6" s="24" t="str">
        <x:f>IF($B$3="","",IF(D6&lt;&gt;"LINKED","Repair Decision ID link",IF($B$21="READY TO RESEARCH","Proceed to Evidence Audit","Repair or refuse before research")))</x:f>
        <x:v>Proceed to Evidence Audit</x:v>
      </x:c>
      <x:c r="F6" s="24" t="str">
        <x:v>DECISION_REGISTER</x:v>
      </x:c>
    </x:row>
    <x:row r="7">
      <x:c r="A7" t="str">
        <x:v>Decision date</x:v>
      </x:c>
      <x:c r="B7" s="36" t="n">
        <x:f>IFERROR(INDEX(DECISION_REGISTER!$C$6:$C$205,MATCH($B$3,DECISION_REGISTER!$A$6:$A$205,0)),"INVALID DECISION ID")</x:f>
        <x:v>46310</x:v>
      </x:c>
      <x:c r="C7" s="24" t="str">
        <x:v>When must the choice be made?</x:v>
      </x:c>
      <x:c r="D7" s="24" t="str">
        <x:f>IF($B$3="","",IF(COUNTIF(DECISION_REGISTER!$A$6:$A$205,$B$3)=1,"LINKED","INVALID"))</x:f>
        <x:v>LINKED</x:v>
      </x:c>
      <x:c r="E7" s="24" t="str">
        <x:f>IF($B$3="","",IF(D7&lt;&gt;"LINKED","Repair Decision ID link",IF($B$21="READY TO RESEARCH","Proceed to Evidence Audit","Repair or refuse before research")))</x:f>
        <x:v>Proceed to Evidence Audit</x:v>
      </x:c>
      <x:c r="F7" s="24" t="str">
        <x:v>DECISION_REGISTER</x:v>
      </x:c>
    </x:row>
    <x:row r="8">
      <x:c r="A8" t="str">
        <x:v>Specific action</x:v>
      </x:c>
      <x:c r="B8" s="24" t="str">
        <x:f>IFERROR(INDEX(DECISION_REGISTER!$D$6:$D$205,MATCH($B$3,DECISION_REGISTER!$A$6:$A$205,0)),"INVALID DECISION ID")</x:f>
        <x:v>fund, defer or narrow a UK professional-services segment pilot</x:v>
      </x:c>
      <x:c r="C8" s="24" t="str">
        <x:v>What finite action can evidence change?</x:v>
      </x:c>
      <x:c r="D8" s="24" t="str">
        <x:f>IF($B$3="","",IF(COUNTIF(DECISION_REGISTER!$A$6:$A$205,$B$3)=1,"LINKED","INVALID"))</x:f>
        <x:v>LINKED</x:v>
      </x:c>
      <x:c r="E8" s="24" t="str">
        <x:f>IF($B$3="","",IF(D8&lt;&gt;"LINKED","Repair Decision ID link",IF($B$21="READY TO RESEARCH","Proceed to Evidence Audit","Repair or refuse before research")))</x:f>
        <x:v>Proceed to Evidence Audit</x:v>
      </x:c>
      <x:c r="F8" s="24" t="str">
        <x:v>DECISION_REGISTER</x:v>
      </x:c>
    </x:row>
    <x:row r="9">
      <x:c r="A9" t="str">
        <x:v>Buyer + material job</x:v>
      </x:c>
      <x:c r="B9" s="24" t="str">
        <x:f>IFERROR(INDEX(DECISION_REGISTER!$E$6:$E$205,MATCH($B$3,DECISION_REGISTER!$A$6:$A$205,0)),"INVALID DECISION ID")</x:f>
        <x:v>operations leaders at 50-250 employee professional-services firms choosing a workflow system for multi-team intake and approval</x:v>
      </x:c>
      <x:c r="C9" s="24" t="str">
        <x:v>Whose outcome defines substitution?</x:v>
      </x:c>
      <x:c r="D9" s="24" t="str">
        <x:f>IF($B$3="","",IF(COUNTIF(DECISION_REGISTER!$A$6:$A$205,$B$3)=1,"LINKED","INVALID"))</x:f>
        <x:v>LINKED</x:v>
      </x:c>
      <x:c r="E9" s="24" t="str">
        <x:f>IF($B$3="","",IF(D9&lt;&gt;"LINKED","Repair Decision ID link",IF($B$21="READY TO RESEARCH","Proceed to Evidence Audit","Repair or refuse before research")))</x:f>
        <x:v>Proceed to Evidence Audit</x:v>
      </x:c>
      <x:c r="F9" s="24" t="str">
        <x:v>DECISION_REGISTER</x:v>
      </x:c>
    </x:row>
    <x:row r="10">
      <x:c r="A10" t="str">
        <x:v>Offer / use-case boundary</x:v>
      </x:c>
      <x:c r="B10" s="24" t="str">
        <x:f>IFERROR(INDEX(DECISION_REGISTER!$F$6:$F$205,MATCH($B$3,DECISION_REGISTER!$A$6:$A$205,0)),"INVALID DECISION ID")</x:f>
        <x:v>packaged intake, approval and audit workflow; integration-only tooling is adjacent unless it can own the buyer outcome</x:v>
      </x:c>
      <x:c r="C10" s="24" t="str">
        <x:v>What capability counts?</x:v>
      </x:c>
      <x:c r="D10" s="24" t="str">
        <x:f>IF($B$3="","",IF(COUNTIF(DECISION_REGISTER!$A$6:$A$205,$B$3)=1,"LINKED","INVALID"))</x:f>
        <x:v>LINKED</x:v>
      </x:c>
      <x:c r="E10" s="24" t="str">
        <x:f>IF($B$3="","",IF(D10&lt;&gt;"LINKED","Repair Decision ID link",IF($B$21="READY TO RESEARCH","Proceed to Evidence Audit","Repair or refuse before research")))</x:f>
        <x:v>Proceed to Evidence Audit</x:v>
      </x:c>
      <x:c r="F10" s="24" t="str">
        <x:v>DECISION_REGISTER</x:v>
      </x:c>
    </x:row>
    <x:row r="11">
      <x:c r="A11" t="str">
        <x:v>Market / geography / evidence window</x:v>
      </x:c>
      <x:c r="B11" s="24" t="str">
        <x:f>IFERROR(INDEX(DECISION_REGISTER!$G$6:$G$205,MATCH($B$3,DECISION_REGISTER!$A$6:$A$205,0)),"INVALID DECISION ID")</x:f>
        <x:v>UK mid-market direct-sales motion; current 2026 offer and buying conditions</x:v>
      </x:c>
      <x:c r="C11" s="24" t="str">
        <x:v>Where and when is the frame valid?</x:v>
      </x:c>
      <x:c r="D11" s="24" t="str">
        <x:f>IF($B$3="","",IF(COUNTIF(DECISION_REGISTER!$A$6:$A$205,$B$3)=1,"LINKED","INVALID"))</x:f>
        <x:v>LINKED</x:v>
      </x:c>
      <x:c r="E11" s="24" t="str">
        <x:f>IF($B$3="","",IF(D11&lt;&gt;"LINKED","Repair Decision ID link",IF($B$21="READY TO RESEARCH","Proceed to Evidence Audit","Repair or refuse before research")))</x:f>
        <x:v>Proceed to Evidence Audit</x:v>
      </x:c>
      <x:c r="F11" s="24" t="str">
        <x:v>DECISION_REGISTER</x:v>
      </x:c>
    </x:row>
    <x:row r="12">
      <x:c r="A12" t="str">
        <x:v>Explicit exclusions</x:v>
      </x:c>
      <x:c r="B12" s="24" t="str">
        <x:f>IFERROR(INDEX(DECISION_REGISTER!$H$6:$H$205,MATCH($B$3,DECISION_REGISTER!$A$6:$A$205,0)),"INVALID DECISION ID")</x:f>
        <x:v>directories, marketplaces and generic integration tools unless evidence shows they can own the same buyer outcome</x:v>
      </x:c>
      <x:c r="C12" s="24" t="str">
        <x:v>What must stay out?</x:v>
      </x:c>
      <x:c r="D12" s="24" t="str">
        <x:f>IF($B$3="","",IF(COUNTIF(DECISION_REGISTER!$A$6:$A$205,$B$3)=1,"LINKED","INVALID"))</x:f>
        <x:v>LINKED</x:v>
      </x:c>
      <x:c r="E12" s="24" t="str">
        <x:f>IF($B$3="","",IF(D12&lt;&gt;"LINKED","Repair Decision ID link",IF($B$21="READY TO RESEARCH","Proceed to Evidence Audit","Repair or refuse before research")))</x:f>
        <x:v>Proceed to Evidence Audit</x:v>
      </x:c>
      <x:c r="F12" s="24" t="str">
        <x:v>DECISION_REGISTER</x:v>
      </x:c>
    </x:row>
    <x:row r="13">
      <x:c r="A13" t="str">
        <x:v>Permitted alternative universe</x:v>
      </x:c>
      <x:c r="B13" s="24" t="str">
        <x:f>IFERROR(INDEX(DECISION_REGISTER!$AA$6:$AA$205,MATCH($B$3,DECISION_REGISTER!$A$6:$A$205,0)),"INVALID DECISION ID")</x:f>
        <x:v>DIRECT; ADJACENT; SUBSTITUTE / SERVICE; INTERNAL BUILD; STATUS QUO</x:v>
      </x:c>
      <x:c r="C13" s="24" t="str">
        <x:v>Are there at least two distinct governed types?</x:v>
      </x:c>
      <x:c r="D13" s="24" t="str">
        <x:f>IF($B$3="","",IF(COUNTIF(DECISION_REGISTER!$A$6:$A$205,$B$3)=1,"LINKED","INVALID"))</x:f>
        <x:v>LINKED</x:v>
      </x:c>
      <x:c r="E13" s="24" t="str">
        <x:f>IF($B$3="","",IF(D13&lt;&gt;"LINKED","Repair Decision ID link",IF($B$21="READY TO RESEARCH","Proceed to Evidence Audit","Repair or refuse before research")))</x:f>
        <x:v>Proceed to Evidence Audit</x:v>
      </x:c>
      <x:c r="F13" s="24" t="str">
        <x:v>DECISION_REGISTER</x:v>
      </x:c>
    </x:row>
    <x:row r="14">
      <x:c r="A14" t="str">
        <x:v>Material criteria</x:v>
      </x:c>
      <x:c r="B14" s="24" t="str">
        <x:f>IFERROR(INDEX(DECISION_REGISTER!$AB$6:$AB$205,MATCH($B$3,DECISION_REGISTER!$A$6:$A$205,0)),"INVALID DECISION ID")</x:f>
        <x:v>Buyer-job fit; Implementation burden; Security and procurement fit; Switching / exit burden; Commercial model</x:v>
      </x:c>
      <x:c r="C14" s="24" t="str">
        <x:v>Are there 3-5 distinct canonical criteria?</x:v>
      </x:c>
      <x:c r="D14" s="24" t="str">
        <x:f>IF($B$3="","",IF(COUNTIF(DECISION_REGISTER!$A$6:$A$205,$B$3)=1,"LINKED","INVALID"))</x:f>
        <x:v>LINKED</x:v>
      </x:c>
      <x:c r="E14" s="24" t="str">
        <x:f>IF($B$3="","",IF(D14&lt;&gt;"LINKED","Repair Decision ID link",IF($B$21="READY TO RESEARCH","Proceed to Evidence Audit","Repair or refuse before research")))</x:f>
        <x:v>Proceed to Evidence Audit</x:v>
      </x:c>
      <x:c r="F14" s="24" t="str">
        <x:v>DECISION_REGISTER</x:v>
      </x:c>
    </x:row>
    <x:row r="15">
      <x:c r="A15" t="str">
        <x:v>Hard constraints</x:v>
      </x:c>
      <x:c r="B15" s="24" t="str">
        <x:f>IFERROR(INDEX(DECISION_REGISTER!$Z$6:$Z$205,MATCH($B$3,DECISION_REGISTER!$A$6:$A$205,0)),"INVALID DECISION ID")</x:f>
        <x:v>pilot must fit the planning-cycle deadline and existing identity architecture</x:v>
      </x:c>
      <x:c r="C15" s="24" t="str">
        <x:v>What cannot be violated?</x:v>
      </x:c>
      <x:c r="D15" s="24" t="str">
        <x:f>IF($B$3="","",IF(COUNTIF(DECISION_REGISTER!$A$6:$A$205,$B$3)=1,"LINKED","INVALID"))</x:f>
        <x:v>LINKED</x:v>
      </x:c>
      <x:c r="E15" s="24" t="str">
        <x:f>IF($B$3="","",IF(D15&lt;&gt;"LINKED","Repair Decision ID link",IF($B$21="READY TO RESEARCH","Proceed to Evidence Audit","Repair or refuse before research")))</x:f>
        <x:v>Proceed to Evidence Audit</x:v>
      </x:c>
      <x:c r="F15" s="24" t="str">
        <x:v>DECISION_REGISTER</x:v>
      </x:c>
    </x:row>
    <x:row r="16">
      <x:c r="A16" t="str">
        <x:v>Evidence threshold</x:v>
      </x:c>
      <x:c r="B16" s="24" t="str">
        <x:f>IFERROR(INDEX(DECISION_REGISTER!$I$6:$I$205,MATCH($B$3,DECISION_REGISTER!$A$6:$A$205,0)),"INVALID DECISION ID")</x:f>
        <x:v>CURRENT ATTRIBUTABLE MIXED</x:v>
      </x:c>
      <x:c r="C16" s="24" t="str">
        <x:v>What proof rule governs material claims?</x:v>
      </x:c>
      <x:c r="D16" s="24" t="str">
        <x:f>IF($B$3="","",IF(COUNTIF(DECISION_REGISTER!$A$6:$A$205,$B$3)=1,"LINKED","INVALID"))</x:f>
        <x:v>LINKED</x:v>
      </x:c>
      <x:c r="E16" s="24" t="str">
        <x:f>IF($B$3="","",IF(D16&lt;&gt;"LINKED","Repair Decision ID link",IF($B$21="READY TO RESEARCH","Proceed to Evidence Audit","Repair or refuse before research")))</x:f>
        <x:v>Proceed to Evidence Audit</x:v>
      </x:c>
      <x:c r="F16" s="24" t="str">
        <x:v>DECISION_REGISTER</x:v>
      </x:c>
    </x:row>
    <x:row r="17">
      <x:c r="A17" t="str">
        <x:v>Custom evidence rule</x:v>
      </x:c>
      <x:c r="B17" s="24" t="str">
        <x:f>IFERROR(INDEX(DECISION_REGISTER!$W$6:$W$205,MATCH($B$3,DECISION_REGISTER!$A$6:$A$205,0)),"INVALID DECISION ID")</x:f>
      </x:c>
      <x:c r="C17" s="24" t="str">
        <x:v>What exact custom rule applies?</x:v>
      </x:c>
      <x:c r="D17" s="24" t="str">
        <x:f>IF($B$3="","",IF(COUNTIF(DECISION_REGISTER!$A$6:$A$205,$B$3)=1,"LINKED","INVALID"))</x:f>
        <x:v>LINKED</x:v>
      </x:c>
      <x:c r="E17" s="24" t="str">
        <x:f>IF($B$3="","",IF(D17&lt;&gt;"LINKED","Repair Decision ID link",IF($B$21="READY TO RESEARCH","Proceed to Evidence Audit","Repair or refuse before research")))</x:f>
        <x:v>Proceed to Evidence Audit</x:v>
      </x:c>
      <x:c r="F17" s="24" t="str">
        <x:v>DECISION_REGISTER</x:v>
      </x:c>
    </x:row>
    <x:row r="18">
      <x:c r="A18" t="str">
        <x:v>Research can change action</x:v>
      </x:c>
      <x:c r="B18" s="24" t="str">
        <x:f>IFERROR(INDEX(DECISION_REGISTER!$J$6:$J$205,MATCH($B$3,DECISION_REGISTER!$A$6:$A$205,0)),"INVALID DECISION ID")</x:f>
        <x:v>YES</x:v>
      </x:c>
      <x:c r="C18" s="24" t="str">
        <x:v>Is the action genuinely open?</x:v>
      </x:c>
      <x:c r="D18" s="24" t="str">
        <x:f>IF($B$3="","",IF(COUNTIF(DECISION_REGISTER!$A$6:$A$205,$B$3)=1,"LINKED","INVALID"))</x:f>
        <x:v>LINKED</x:v>
      </x:c>
      <x:c r="E18" s="24" t="str">
        <x:f>IF($B$3="","",IF(D18&lt;&gt;"LINKED","Repair Decision ID link",IF($B$21="READY TO RESEARCH","Proceed to Evidence Audit","Repair or refuse before research")))</x:f>
        <x:v>Proceed to Evidence Audit</x:v>
      </x:c>
      <x:c r="F18" s="24" t="str">
        <x:v>DECISION_REGISTER</x:v>
      </x:c>
    </x:row>
    <x:row r="19">
      <x:c r="A19" t="str">
        <x:v>Actions evidence may change</x:v>
      </x:c>
      <x:c r="B19" s="24" t="str">
        <x:f>IFERROR(INDEX(DECISION_REGISTER!$K$6:$K$205,MATCH($B$3,DECISION_REGISTER!$A$6:$A$205,0)),"INVALID DECISION ID")</x:f>
        <x:v>fund pilot / defer / narrow segment / change comparison set</x:v>
      </x:c>
      <x:c r="C19" s="24" t="str">
        <x:v>What may change?</x:v>
      </x:c>
      <x:c r="D19" s="24" t="str">
        <x:f>IF($B$3="","",IF(COUNTIF(DECISION_REGISTER!$A$6:$A$205,$B$3)=1,"LINKED","INVALID"))</x:f>
        <x:v>LINKED</x:v>
      </x:c>
      <x:c r="E19" s="24" t="str">
        <x:f>IF($B$3="","",IF(D19&lt;&gt;"LINKED","Repair Decision ID link",IF($B$21="READY TO RESEARCH","Proceed to Evidence Audit","Repair or refuse before research")))</x:f>
        <x:v>Proceed to Evidence Audit</x:v>
      </x:c>
      <x:c r="F19" s="24" t="str">
        <x:v>DECISION_REGISTER</x:v>
      </x:c>
    </x:row>
    <x:row r="20">
      <x:c r="A20" t="str">
        <x:v>Reopen trigger</x:v>
      </x:c>
      <x:c r="B20" s="24" t="str">
        <x:f>IFERROR(INDEX(DECISION_REGISTER!$L$6:$L$205,MATCH($B$3,DECISION_REGISTER!$A$6:$A$205,0)),"INVALID DECISION ID")</x:f>
        <x:v>buyer segment, offer, pricing model, regulatory constraint or implementation architecture changes materially</x:v>
      </x:c>
      <x:c r="C20" s="24" t="str">
        <x:v>What invalidates this frame?</x:v>
      </x:c>
      <x:c r="D20" s="24" t="str">
        <x:f>IF($B$3="","",IF(COUNTIF(DECISION_REGISTER!$A$6:$A$205,$B$3)=1,"LINKED","INVALID"))</x:f>
        <x:v>LINKED</x:v>
      </x:c>
      <x:c r="E20" s="24" t="str">
        <x:f>IF($B$3="","",IF(D20&lt;&gt;"LINKED","Repair Decision ID link",IF($B$21="READY TO RESEARCH","Proceed to Evidence Audit","Repair or refuse before research")))</x:f>
        <x:v>Proceed to Evidence Audit</x:v>
      </x:c>
      <x:c r="F20" s="24" t="str">
        <x:v>DECISION_REGISTER</x:v>
      </x:c>
    </x:row>
    <x:row r="21">
      <x:c r="A21" t="str">
        <x:v>Readiness</x:v>
      </x:c>
      <x:c r="B21" s="24" t="str">
        <x:f>IFERROR(INDEX(DECISION_REGISTER!$T$6:$T$205,MATCH($B$3,DECISION_REGISTER!$A$6:$A$205,0)),"INVALID DECISION ID")</x:f>
        <x:v>READY TO RESEARCH</x:v>
      </x:c>
      <x:c r="C21" s="24" t="str">
        <x:v>May competitor research begin?</x:v>
      </x:c>
      <x:c r="D21" s="24" t="str">
        <x:f>IF($B$3="","",IF(COUNTIF(DECISION_REGISTER!$A$6:$A$205,$B$3)=1,"LINKED","INVALID"))</x:f>
        <x:v>LINKED</x:v>
      </x:c>
      <x:c r="E21" s="24" t="str">
        <x:f>IF($B$3="","",IF(D21&lt;&gt;"LINKED","Repair Decision ID link",IF($B$21="READY TO RESEARCH","Proceed to Evidence Audit","Repair or refuse before research")))</x:f>
        <x:v>Proceed to Evidence Audit</x:v>
      </x:c>
      <x:c r="F21" s="24" t="str">
        <x:v>DECISION_REGISTER</x:v>
      </x:c>
    </x:row>
    <x:row r="22">
      <x:c r="A22" t="str">
        <x:v>Next action</x:v>
      </x:c>
      <x:c r="B22" s="24" t="str">
        <x:f>IFERROR(INDEX(DECISION_REGISTER!$U$6:$U$205,MATCH($B$3,DECISION_REGISTER!$A$6:$A$205,0)),"INVALID DECISION ID")</x:f>
        <x:v>Freeze this Decision Contract, then conduct the Evidence Audit.</x:v>
      </x:c>
      <x:c r="C22" s="24" t="str">
        <x:v>What is the governed next step?</x:v>
      </x:c>
      <x:c r="D22" s="24" t="str">
        <x:f>IF($B$3="","",IF(COUNTIF(DECISION_REGISTER!$A$6:$A$205,$B$3)=1,"LINKED","INVALID"))</x:f>
        <x:v>LINKED</x:v>
      </x:c>
      <x:c r="E22" s="24" t="str">
        <x:f>IF($B$3="","",IF(D22&lt;&gt;"LINKED","Repair Decision ID link",IF($B$21="READY TO RESEARCH","Proceed to Evidence Audit","Repair or refuse before research")))</x:f>
        <x:v>Proceed to Evidence Audit</x:v>
      </x:c>
      <x:c r="F22" s="24" t="str">
        <x:v>DECISION_REGISTER</x:v>
      </x:c>
    </x:row>
    <x:row r="23">
      <x:c r="A23" t="str">
        <x:v>Decision Contract</x:v>
      </x:c>
      <x:c r="B23" s="24" t="str">
        <x:f>IFERROR(INDEX(DECISION_REGISTER!$V$6:$V$205,MATCH($B$3,DECISION_REGISTER!$A$6:$A$205,0)),"INVALID DECISION ID")</x:f>
        <x:v>Decision ID DDC-FICTIONAL-001. By 2026-10-15, VP Marketing will decide whether to fund, defer or narrow a UK professional-services segment pilot for operations leaders at 50-250 employee professional-services firms choosing a workflow system for multi-team intake and approval, within packaged intake, approval and audit workflow; integration-only tooling is adjacent unless it can own the buyer outcome and UK mid-market direct-sales motion; current 2026 offer and buying conditions. Permitted alternative universe: DIRECT; ADJACENT; SUBSTITUTE / SERVICE; INTERNAL BUILD; STATUS QUO. Explicit exclusions: directories, marketplaces and generic integration tools unless evidence shows they can own the same buyer outcome. Material criteria: Buyer-job fit; Implementation burden; Security and procurement fit; Switching / exit burden; Commercial model. Hard constraints: pilot must fit the planning-cycle deadline and existing identity architecture. Evidence threshold: CURRENT ATTRIBUTABLE MIXED. Evidence may change: fund pilot / defer / narrow segment / change comparison set. Reopen if buyer segment, offer, pricing model, regulatory constraint or implementation architecture changes materially.</x:v>
      </x:c>
      <x:c r="C23" s="24" t="str">
        <x:v>Is the handoff complete?</x:v>
      </x:c>
      <x:c r="D23" s="24" t="str">
        <x:f>IF($B$3="","",IF(COUNTIF(DECISION_REGISTER!$A$6:$A$205,$B$3)=1,"LINKED","INVALID"))</x:f>
        <x:v>LINKED</x:v>
      </x:c>
      <x:c r="E23" s="24" t="str">
        <x:f>IF($B$3="","",IF(D23&lt;&gt;"LINKED","Repair Decision ID link",IF($B$21="READY TO RESEARCH","Proceed to Evidence Audit","Repair or refuse before research")))</x:f>
        <x:v>Proceed to Evidence Audit</x:v>
      </x:c>
      <x:c r="F23" s="24" t="str">
        <x:v>DECISION_REGISTER</x:v>
      </x:c>
    </x:row>
    <x:row r="24">
      <x:c r="A24" t="str">
        <x:v>Quality tests completed</x:v>
      </x:c>
      <x:c r="B24" s="24" t="str">
        <x:f>IFERROR(INDEX(DECISION_REGISTER!$X$6:$X$205,MATCH($B$3,DECISION_REGISTER!$A$6:$A$205,0)),"INVALID DECISION ID")</x:f>
        <x:v>YES</x:v>
      </x:c>
      <x:c r="C24" s="24" t="str">
        <x:v>Were the visible quality tests confirmed?</x:v>
      </x:c>
      <x:c r="D24" s="24" t="str">
        <x:f>IF($B$3="","",IF(COUNTIF(DECISION_REGISTER!$A$6:$A$205,$B$3)=1,"LINKED","INVALID"))</x:f>
        <x:v>LINKED</x:v>
      </x:c>
      <x:c r="E24" s="24" t="str">
        <x:f>IF($B$3="","",IF(D24&lt;&gt;"LINKED","Repair Decision ID link",IF($B$21="READY TO RESEARCH","Proceed to Evidence Audit","Repair or refuse before research")))</x:f>
        <x:v>Proceed to Evidence Audit</x:v>
      </x:c>
      <x:c r="F24" s="24" t="str">
        <x:v>DECISION_REGISTER</x:v>
      </x:c>
    </x:row>
    <x:row r="25">
      <x:c r="A25" t="str">
        <x:v>Criteria parity</x:v>
      </x:c>
      <x:c r="B25" s="24" t="str">
        <x:f>IFERROR(INDEX(DECISION_REGISTER!$AH$6:$AH$205,MATCH($B$3,DECISION_REGISTER!$A$6:$A$205,0)),"INVALID DECISION ID")</x:f>
        <x:v>VALID</x:v>
      </x:c>
      <x:c r="C25" s="24" t="str">
        <x:v>Do canonical criteria exactly match detail records?</x:v>
      </x:c>
      <x:c r="D25" s="24" t="str">
        <x:f>IF($B$3="","",IF(COUNTIF(DECISION_REGISTER!$A$6:$A$205,$B$3)=1,"LINKED","INVALID"))</x:f>
        <x:v>LINKED</x:v>
      </x:c>
      <x:c r="E25" s="24" t="str">
        <x:f>IF($B$3="","",IF(D25&lt;&gt;"LINKED","Repair Decision ID link",IF($B$21="READY TO RESEARCH","Proceed to Evidence Audit","Repair or refuse before research")))</x:f>
        <x:v>Proceed to Evidence Audit</x:v>
      </x:c>
      <x:c r="F25" s="24" t="str">
        <x:v>DECISION_REGISTER</x:v>
      </x:c>
    </x:row>
    <x:row r="26">
      <x:c r="A26" t="str">
        <x:v>Alternative diversity</x:v>
      </x:c>
      <x:c r="B26" s="24" t="str">
        <x:f>IFERROR(INDEX(DECISION_REGISTER!$AT$6:$AT$205,MATCH($B$3,DECISION_REGISTER!$A$6:$A$205,0)),"INVALID DECISION ID")</x:f>
        <x:v>VALID</x:v>
      </x:c>
      <x:c r="C26" s="24" t="str">
        <x:v>Are at least two distinct alternative types present?</x:v>
      </x:c>
      <x:c r="D26" s="24" t="str">
        <x:f>IF($B$3="","",IF(COUNTIF(DECISION_REGISTER!$A$6:$A$205,$B$3)=1,"LINKED","INVALID"))</x:f>
        <x:v>LINKED</x:v>
      </x:c>
      <x:c r="E26" s="24" t="str">
        <x:f>IF($B$3="","",IF(D26&lt;&gt;"LINKED","Repair Decision ID link",IF($B$21="READY TO RESEARCH","Proceed to Evidence Audit","Repair or refuse before research")))</x:f>
        <x:v>Proceed to Evidence Audit</x:v>
      </x:c>
      <x:c r="F26" s="24" t="str">
        <x:v>DECISION_REGISTER</x:v>
      </x:c>
    </x:row>
    <x:row r="29">
      <x:c r="A29" s="5" t="str">
        <x:v>Alternative ID</x:v>
      </x:c>
      <x:c r="B29" s="5" t="str">
        <x:v>Machine token</x:v>
      </x:c>
      <x:c r="C29" s="5" t="str">
        <x:v>Alternative / route</x:v>
      </x:c>
      <x:c r="D29" s="5" t="str">
        <x:v>Reason</x:v>
      </x:c>
      <x:c r="E29" s="5" t="str">
        <x:v>Boundary</x:v>
      </x:c>
      <x:c r="F29" s="5" t="str">
        <x:v>Control</x:v>
      </x:c>
    </x:row>
    <x:row r="30">
      <x:c r="A30" s="24" t="str">
        <x:f>IF(ALTERNATIVES!$B6=$B$3,ALTERNATIVES!$A6,"")</x:f>
        <x:v>ALT-001</x:v>
      </x:c>
      <x:c r="B30" s="24" t="str">
        <x:f>IF(ALTERNATIVES!$B6=$B$3,ALTERNATIVES!$C6,"")</x:f>
        <x:v>DIRECT</x:v>
      </x:c>
      <x:c r="C30" s="24" t="str">
        <x:f>IF(ALTERNATIVES!$B6=$B$3,ALTERNATIVES!$D6,"")</x:f>
        <x:v>Specialist workflow software</x:v>
      </x:c>
      <x:c r="D30" s="24" t="str">
        <x:f>IF(ALTERNATIVES!$B6=$B$3,ALTERNATIVES!$E6,"")</x:f>
        <x:v>Can own intake, approval and audit workflow for the same buyer/job.</x:v>
      </x:c>
      <x:c r="E30" s="24" t="str">
        <x:f>IF(ALTERNATIVES!$B6=$B$3,ALTERNATIVES!$F6,"")</x:f>
        <x:v>Fictional archetype; not a market claim.</x:v>
      </x:c>
      <x:c r="F30" s="24" t="str">
        <x:f>IF(ALTERNATIVES!$B6=$B$3,ALTERNATIVES!$H6,"")</x:f>
        <x:v>VALID</x:v>
      </x:c>
    </x:row>
    <x:row r="31">
      <x:c r="A31" s="24" t="str">
        <x:f>IF(ALTERNATIVES!$B7=$B$3,ALTERNATIVES!$A7,"")</x:f>
        <x:v>ALT-002</x:v>
      </x:c>
      <x:c r="B31" s="24" t="str">
        <x:f>IF(ALTERNATIVES!$B7=$B$3,ALTERNATIVES!$C7,"")</x:f>
        <x:v>ADJACENT</x:v>
      </x:c>
      <x:c r="C31" s="24" t="str">
        <x:f>IF(ALTERNATIVES!$B7=$B$3,ALTERNATIVES!$D7,"")</x:f>
        <x:v>General workflow / orchestration platform</x:v>
      </x:c>
      <x:c r="D31" s="24" t="str">
        <x:f>IF(ALTERNATIVES!$B7=$B$3,ALTERNATIVES!$E7,"")</x:f>
        <x:v>Can address part of the workflow and compete for architecture attention.</x:v>
      </x:c>
      <x:c r="E31" s="24" t="str">
        <x:f>IF(ALTERNATIVES!$B7=$B$3,ALTERNATIVES!$F7,"")</x:f>
        <x:v>Adjacent unless evidence shows it owns the same outcome.</x:v>
      </x:c>
      <x:c r="F31" s="24" t="str">
        <x:f>IF(ALTERNATIVES!$B7=$B$3,ALTERNATIVES!$H7,"")</x:f>
        <x:v>VALID</x:v>
      </x:c>
    </x:row>
    <x:row r="32">
      <x:c r="A32" s="24" t="str">
        <x:f>IF(ALTERNATIVES!$B8=$B$3,ALTERNATIVES!$A8,"")</x:f>
        <x:v>ALT-003</x:v>
      </x:c>
      <x:c r="B32" s="24" t="str">
        <x:f>IF(ALTERNATIVES!$B8=$B$3,ALTERNATIVES!$C8,"")</x:f>
        <x:v>SUBSTITUTE / SERVICE</x:v>
      </x:c>
      <x:c r="C32" s="24" t="str">
        <x:f>IF(ALTERNATIVES!$B8=$B$3,ALTERNATIVES!$D8,"")</x:f>
        <x:v>Managed workflow service</x:v>
      </x:c>
      <x:c r="D32" s="24" t="str">
        <x:f>IF(ALTERNATIVES!$B8=$B$3,ALTERNATIVES!$E8,"")</x:f>
        <x:v>Can fulfil the outcome through a service model.</x:v>
      </x:c>
      <x:c r="E32" s="24" t="str">
        <x:f>IF(ALTERNATIVES!$B8=$B$3,ALTERNATIVES!$F8,"")</x:f>
        <x:v>Different delivery model.</x:v>
      </x:c>
      <x:c r="F32" s="24" t="str">
        <x:f>IF(ALTERNATIVES!$B8=$B$3,ALTERNATIVES!$H8,"")</x:f>
        <x:v>VALID</x:v>
      </x:c>
    </x:row>
    <x:row r="33">
      <x:c r="A33" s="24" t="str">
        <x:f>IF(ALTERNATIVES!$B9=$B$3,ALTERNATIVES!$A9,"")</x:f>
        <x:v>ALT-004</x:v>
      </x:c>
      <x:c r="B33" s="24" t="str">
        <x:f>IF(ALTERNATIVES!$B9=$B$3,ALTERNATIVES!$C9,"")</x:f>
        <x:v>INTERNAL BUILD</x:v>
      </x:c>
      <x:c r="C33" s="24" t="str">
        <x:f>IF(ALTERNATIVES!$B9=$B$3,ALTERNATIVES!$D9,"")</x:f>
        <x:v>Internal workflow / spreadsheet / scripts</x:v>
      </x:c>
      <x:c r="D33" s="24" t="str">
        <x:f>IF(ALTERNATIVES!$B9=$B$3,ALTERNATIVES!$E9,"")</x:f>
        <x:v>Can absorb the job without a new external product.</x:v>
      </x:c>
      <x:c r="E33" s="24" t="str">
        <x:f>IF(ALTERNATIVES!$B9=$B$3,ALTERNATIVES!$F9,"")</x:f>
        <x:v>Internal cost and maintenance remain visible.</x:v>
      </x:c>
      <x:c r="F33" s="24" t="str">
        <x:f>IF(ALTERNATIVES!$B9=$B$3,ALTERNATIVES!$H9,"")</x:f>
        <x:v>VALID</x:v>
      </x:c>
    </x:row>
    <x:row r="34">
      <x:c r="A34" s="24" t="str">
        <x:f>IF(ALTERNATIVES!$B10=$B$3,ALTERNATIVES!$A10,"")</x:f>
        <x:v>ALT-005</x:v>
      </x:c>
      <x:c r="B34" s="24" t="str">
        <x:f>IF(ALTERNATIVES!$B10=$B$3,ALTERNATIVES!$C10,"")</x:f>
        <x:v>STATUS QUO</x:v>
      </x:c>
      <x:c r="C34" s="24" t="str">
        <x:f>IF(ALTERNATIVES!$B10=$B$3,ALTERNATIVES!$D10,"")</x:f>
        <x:v>Keep current process</x:v>
      </x:c>
      <x:c r="D34" s="24" t="str">
        <x:f>IF(ALTERNATIVES!$B10=$B$3,ALTERNATIVES!$E10,"")</x:f>
        <x:v>No purchase remains a legitimate alternative.</x:v>
      </x:c>
      <x:c r="E34" s="24" t="str">
        <x:f>IF(ALTERNATIVES!$B10=$B$3,ALTERNATIVES!$F10,"")</x:f>
        <x:v>Status quo is an alternative, not proof.</x:v>
      </x:c>
      <x:c r="F34" s="24" t="str">
        <x:f>IF(ALTERNATIVES!$B10=$B$3,ALTERNATIVES!$H10,"")</x:f>
        <x:v>VALID</x:v>
      </x:c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88" hidden="0" customWidth="1"/>
    <x:col min="3" max="3" width="88" hidden="0" customWidth="1"/>
    <x:col min="4" max="4" width="20" hidden="0" customWidth="1"/>
  </x:cols>
  <x:sheetData>
    <x:row r="1">
      <x:c r="A1" s="5" t="str">
        <x:v>Portable Decision Contract Handoff - Canonical V1.0.2</x:v>
      </x:c>
      <x:c r="B1" s="5"/>
      <x:c r="C1" s="5"/>
      <x:c r="D1" s="5"/>
    </x:row>
    <x:row r="3">
      <x:c r="A3" t="str">
        <x:v>Decision ID</x:v>
      </x:c>
      <x:c r="B3" s="18" t="str">
        <x:v>DDC-FICTIONAL-001</x:v>
      </x:c>
    </x:row>
    <x:row r="4">
      <x:c r="A4" s="5" t="str">
        <x:v>Canonical field</x:v>
      </x:c>
      <x:c r="B4" s="5" t="str">
        <x:v>Governed snapshot</x:v>
      </x:c>
      <x:c r="C4" s="5" t="str">
        <x:v>Expected governed source</x:v>
      </x:c>
      <x:c r="D4" s="5" t="str">
        <x:v>Snapshot control</x:v>
      </x:c>
    </x:row>
    <x:row r="5">
      <x:c r="A5" t="str">
        <x:v>Readiness</x:v>
      </x:c>
      <x:c r="B5" s="24" t="str">
        <x:f>IFERROR(INDEX(DECISION_REGISTER!$T$6:$T$205,MATCH($B$3,DECISION_REGISTER!$A$6:$A$205,0)),"INVALID DECISION ID")</x:f>
        <x:v>READY TO RESEARCH</x:v>
      </x:c>
      <x:c r="C5" s="24" t="str">
        <x:f>IFERROR(INDEX(DECISION_REGISTER!$T$6:$T$205,MATCH($B$3,DECISION_REGISTER!$A$6:$A$205,0)),"INVALID DECISION ID")</x:f>
        <x:v>READY TO RESEARCH</x:v>
      </x:c>
      <x:c r="D5" s="24" t="str">
        <x:f>IF(B5=C5,"PASS","TAMPERED")</x:f>
        <x:v>PASS</x:v>
      </x:c>
    </x:row>
    <x:row r="6">
      <x:c r="A6" t="str">
        <x:v>Decision ID</x:v>
      </x:c>
      <x:c r="B6" s="24" t="str">
        <x:f>IFERROR(INDEX(DECISION_REGISTER!$A$6:$A$205,MATCH($B$3,DECISION_REGISTER!$A$6:$A$205,0)),"INVALID DECISION ID")</x:f>
        <x:v>DDC-FICTIONAL-001</x:v>
      </x:c>
      <x:c r="C6" s="24" t="str">
        <x:f>IFERROR(INDEX(DECISION_REGISTER!$A$6:$A$205,MATCH($B$3,DECISION_REGISTER!$A$6:$A$205,0)),"INVALID DECISION ID")</x:f>
        <x:v>DDC-FICTIONAL-001</x:v>
      </x:c>
      <x:c r="D6" s="24" t="str">
        <x:f>IF(B6=C6,"PASS","TAMPERED")</x:f>
        <x:v>PASS</x:v>
      </x:c>
    </x:row>
    <x:row r="7">
      <x:c r="A7" t="str">
        <x:v>Decision owner</x:v>
      </x:c>
      <x:c r="B7" s="24" t="str">
        <x:f>IFERROR(INDEX(DECISION_REGISTER!$B$6:$B$205,MATCH($B$3,DECISION_REGISTER!$A$6:$A$205,0)),"INVALID DECISION ID")</x:f>
        <x:v>VP Marketing</x:v>
      </x:c>
      <x:c r="C7" s="24" t="str">
        <x:f>IFERROR(INDEX(DECISION_REGISTER!$B$6:$B$205,MATCH($B$3,DECISION_REGISTER!$A$6:$A$205,0)),"INVALID DECISION ID")</x:f>
        <x:v>VP Marketing</x:v>
      </x:c>
      <x:c r="D7" s="24" t="str">
        <x:f>IF(B7=C7,"PASS","TAMPERED")</x:f>
        <x:v>PASS</x:v>
      </x:c>
    </x:row>
    <x:row r="8">
      <x:c r="A8" t="str">
        <x:v>Decision date</x:v>
      </x:c>
      <x:c r="B8" s="36" t="n">
        <x:f>IFERROR(INDEX(DECISION_REGISTER!$C$6:$C$205,MATCH($B$3,DECISION_REGISTER!$A$6:$A$205,0)),"INVALID DECISION ID")</x:f>
        <x:v>46310</x:v>
      </x:c>
      <x:c r="C8" s="36" t="n">
        <x:f>IFERROR(INDEX(DECISION_REGISTER!$C$6:$C$205,MATCH($B$3,DECISION_REGISTER!$A$6:$A$205,0)),"INVALID DECISION ID")</x:f>
        <x:v>46310</x:v>
      </x:c>
      <x:c r="D8" s="24" t="str">
        <x:f>IF(B8=C8,"PASS","TAMPERED")</x:f>
        <x:v>PASS</x:v>
      </x:c>
    </x:row>
    <x:row r="9">
      <x:c r="A9" t="str">
        <x:v>Specific action</x:v>
      </x:c>
      <x:c r="B9" s="24" t="str">
        <x:f>IFERROR(INDEX(DECISION_REGISTER!$D$6:$D$205,MATCH($B$3,DECISION_REGISTER!$A$6:$A$205,0)),"INVALID DECISION ID")</x:f>
        <x:v>fund, defer or narrow a UK professional-services segment pilot</x:v>
      </x:c>
      <x:c r="C9" s="24" t="str">
        <x:f>IFERROR(INDEX(DECISION_REGISTER!$D$6:$D$205,MATCH($B$3,DECISION_REGISTER!$A$6:$A$205,0)),"INVALID DECISION ID")</x:f>
        <x:v>fund, defer or narrow a UK professional-services segment pilot</x:v>
      </x:c>
      <x:c r="D9" s="24" t="str">
        <x:f>IF(B9=C9,"PASS","TAMPERED")</x:f>
        <x:v>PASS</x:v>
      </x:c>
    </x:row>
    <x:row r="10">
      <x:c r="A10" t="str">
        <x:v>Buyer + material job</x:v>
      </x:c>
      <x:c r="B10" s="24" t="str">
        <x:f>IFERROR(INDEX(DECISION_REGISTER!$E$6:$E$205,MATCH($B$3,DECISION_REGISTER!$A$6:$A$205,0)),"INVALID DECISION ID")</x:f>
        <x:v>operations leaders at 50-250 employee professional-services firms choosing a workflow system for multi-team intake and approval</x:v>
      </x:c>
      <x:c r="C10" s="24" t="str">
        <x:f>IFERROR(INDEX(DECISION_REGISTER!$E$6:$E$205,MATCH($B$3,DECISION_REGISTER!$A$6:$A$205,0)),"INVALID DECISION ID")</x:f>
        <x:v>operations leaders at 50-250 employee professional-services firms choosing a workflow system for multi-team intake and approval</x:v>
      </x:c>
      <x:c r="D10" s="24" t="str">
        <x:f>IF(B10=C10,"PASS","TAMPERED")</x:f>
        <x:v>PASS</x:v>
      </x:c>
    </x:row>
    <x:row r="11">
      <x:c r="A11" t="str">
        <x:v>Offer / use-case boundary</x:v>
      </x:c>
      <x:c r="B11" s="24" t="str">
        <x:f>IFERROR(INDEX(DECISION_REGISTER!$F$6:$F$205,MATCH($B$3,DECISION_REGISTER!$A$6:$A$205,0)),"INVALID DECISION ID")</x:f>
        <x:v>packaged intake, approval and audit workflow; integration-only tooling is adjacent unless it can own the buyer outcome</x:v>
      </x:c>
      <x:c r="C11" s="24" t="str">
        <x:f>IFERROR(INDEX(DECISION_REGISTER!$F$6:$F$205,MATCH($B$3,DECISION_REGISTER!$A$6:$A$205,0)),"INVALID DECISION ID")</x:f>
        <x:v>packaged intake, approval and audit workflow; integration-only tooling is adjacent unless it can own the buyer outcome</x:v>
      </x:c>
      <x:c r="D11" s="24" t="str">
        <x:f>IF(B11=C11,"PASS","TAMPERED")</x:f>
        <x:v>PASS</x:v>
      </x:c>
    </x:row>
    <x:row r="12">
      <x:c r="A12" t="str">
        <x:v>Market / geography / evidence window</x:v>
      </x:c>
      <x:c r="B12" s="24" t="str">
        <x:f>IFERROR(INDEX(DECISION_REGISTER!$G$6:$G$205,MATCH($B$3,DECISION_REGISTER!$A$6:$A$205,0)),"INVALID DECISION ID")</x:f>
        <x:v>UK mid-market direct-sales motion; current 2026 offer and buying conditions</x:v>
      </x:c>
      <x:c r="C12" s="24" t="str">
        <x:f>IFERROR(INDEX(DECISION_REGISTER!$G$6:$G$205,MATCH($B$3,DECISION_REGISTER!$A$6:$A$205,0)),"INVALID DECISION ID")</x:f>
        <x:v>UK mid-market direct-sales motion; current 2026 offer and buying conditions</x:v>
      </x:c>
      <x:c r="D12" s="24" t="str">
        <x:f>IF(B12=C12,"PASS","TAMPERED")</x:f>
        <x:v>PASS</x:v>
      </x:c>
    </x:row>
    <x:row r="13">
      <x:c r="A13" t="str">
        <x:v>Explicit exclusions</x:v>
      </x:c>
      <x:c r="B13" s="24" t="str">
        <x:f>IFERROR(INDEX(DECISION_REGISTER!$H$6:$H$205,MATCH($B$3,DECISION_REGISTER!$A$6:$A$205,0)),"INVALID DECISION ID")</x:f>
        <x:v>directories, marketplaces and generic integration tools unless evidence shows they can own the same buyer outcome</x:v>
      </x:c>
      <x:c r="C13" s="24" t="str">
        <x:f>IFERROR(INDEX(DECISION_REGISTER!$H$6:$H$205,MATCH($B$3,DECISION_REGISTER!$A$6:$A$205,0)),"INVALID DECISION ID")</x:f>
        <x:v>directories, marketplaces and generic integration tools unless evidence shows they can own the same buyer outcome</x:v>
      </x:c>
      <x:c r="D13" s="24" t="str">
        <x:f>IF(B13=C13,"PASS","TAMPERED")</x:f>
        <x:v>PASS</x:v>
      </x:c>
    </x:row>
    <x:row r="14">
      <x:c r="A14" t="str">
        <x:v>Permitted alternative universe</x:v>
      </x:c>
      <x:c r="B14" s="24" t="str">
        <x:f>IFERROR(INDEX(DECISION_REGISTER!$AA$6:$AA$205,MATCH($B$3,DECISION_REGISTER!$A$6:$A$205,0)),"INVALID DECISION ID")</x:f>
        <x:v>DIRECT; ADJACENT; SUBSTITUTE / SERVICE; INTERNAL BUILD; STATUS QUO</x:v>
      </x:c>
      <x:c r="C14" s="24" t="str">
        <x:f>IFERROR(INDEX(DECISION_REGISTER!$AA$6:$AA$205,MATCH($B$3,DECISION_REGISTER!$A$6:$A$205,0)),"INVALID DECISION ID")</x:f>
        <x:v>DIRECT; ADJACENT; SUBSTITUTE / SERVICE; INTERNAL BUILD; STATUS QUO</x:v>
      </x:c>
      <x:c r="D14" s="24" t="str">
        <x:f>IF(B14=C14,"PASS","TAMPERED")</x:f>
        <x:v>PASS</x:v>
      </x:c>
    </x:row>
    <x:row r="15">
      <x:c r="A15" t="str">
        <x:v>Material criteria</x:v>
      </x:c>
      <x:c r="B15" s="24" t="str">
        <x:f>IFERROR(INDEX(DECISION_REGISTER!$AB$6:$AB$205,MATCH($B$3,DECISION_REGISTER!$A$6:$A$205,0)),"INVALID DECISION ID")</x:f>
        <x:v>Buyer-job fit; Implementation burden; Security and procurement fit; Switching / exit burden; Commercial model</x:v>
      </x:c>
      <x:c r="C15" s="24" t="str">
        <x:f>IFERROR(INDEX(DECISION_REGISTER!$AB$6:$AB$205,MATCH($B$3,DECISION_REGISTER!$A$6:$A$205,0)),"INVALID DECISION ID")</x:f>
        <x:v>Buyer-job fit; Implementation burden; Security and procurement fit; Switching / exit burden; Commercial model</x:v>
      </x:c>
      <x:c r="D15" s="24" t="str">
        <x:f>IF(B15=C15,"PASS","TAMPERED")</x:f>
        <x:v>PASS</x:v>
      </x:c>
    </x:row>
    <x:row r="16">
      <x:c r="A16" t="str">
        <x:v>Hard constraints</x:v>
      </x:c>
      <x:c r="B16" s="24" t="str">
        <x:f>IFERROR(INDEX(DECISION_REGISTER!$Z$6:$Z$205,MATCH($B$3,DECISION_REGISTER!$A$6:$A$205,0)),"INVALID DECISION ID")</x:f>
        <x:v>pilot must fit the planning-cycle deadline and existing identity architecture</x:v>
      </x:c>
      <x:c r="C16" s="24" t="str">
        <x:f>IFERROR(INDEX(DECISION_REGISTER!$Z$6:$Z$205,MATCH($B$3,DECISION_REGISTER!$A$6:$A$205,0)),"INVALID DECISION ID")</x:f>
        <x:v>pilot must fit the planning-cycle deadline and existing identity architecture</x:v>
      </x:c>
      <x:c r="D16" s="24" t="str">
        <x:f>IF(B16=C16,"PASS","TAMPERED")</x:f>
        <x:v>PASS</x:v>
      </x:c>
    </x:row>
    <x:row r="17">
      <x:c r="A17" t="str">
        <x:v>Evidence threshold</x:v>
      </x:c>
      <x:c r="B17" s="24" t="str">
        <x:f>IFERROR(INDEX(DECISION_REGISTER!$I$6:$I$205,MATCH($B$3,DECISION_REGISTER!$A$6:$A$205,0)),"INVALID DECISION ID")</x:f>
        <x:v>CURRENT ATTRIBUTABLE MIXED</x:v>
      </x:c>
      <x:c r="C17" s="24" t="str">
        <x:f>IFERROR(INDEX(DECISION_REGISTER!$I$6:$I$205,MATCH($B$3,DECISION_REGISTER!$A$6:$A$205,0)),"INVALID DECISION ID")</x:f>
        <x:v>CURRENT ATTRIBUTABLE MIXED</x:v>
      </x:c>
      <x:c r="D17" s="24" t="str">
        <x:f>IF(B17=C17,"PASS","TAMPERED")</x:f>
        <x:v>PASS</x:v>
      </x:c>
    </x:row>
    <x:row r="18">
      <x:c r="A18" t="str">
        <x:v>Custom evidence rule</x:v>
      </x:c>
      <x:c r="B18" s="24" t="str">
        <x:f>IFERROR(INDEX(DECISION_REGISTER!$W$6:$W$205,MATCH($B$3,DECISION_REGISTER!$A$6:$A$205,0)),"INVALID DECISION ID")</x:f>
      </x:c>
      <x:c r="C18" s="24" t="str">
        <x:f>IFERROR(INDEX(DECISION_REGISTER!$W$6:$W$205,MATCH($B$3,DECISION_REGISTER!$A$6:$A$205,0)),"INVALID DECISION ID")</x:f>
      </x:c>
      <x:c r="D18" s="24" t="str">
        <x:f>IF(B18=C18,"PASS","TAMPERED")</x:f>
        <x:v>PASS</x:v>
      </x:c>
    </x:row>
    <x:row r="19">
      <x:c r="A19" t="str">
        <x:v>Actions evidence may change</x:v>
      </x:c>
      <x:c r="B19" s="24" t="str">
        <x:f>IFERROR(INDEX(DECISION_REGISTER!$K$6:$K$205,MATCH($B$3,DECISION_REGISTER!$A$6:$A$205,0)),"INVALID DECISION ID")</x:f>
        <x:v>fund pilot / defer / narrow segment / change comparison set</x:v>
      </x:c>
      <x:c r="C19" s="24" t="str">
        <x:f>IFERROR(INDEX(DECISION_REGISTER!$K$6:$K$205,MATCH($B$3,DECISION_REGISTER!$A$6:$A$205,0)),"INVALID DECISION ID")</x:f>
        <x:v>fund pilot / defer / narrow segment / change comparison set</x:v>
      </x:c>
      <x:c r="D19" s="24" t="str">
        <x:f>IF(B19=C19,"PASS","TAMPERED")</x:f>
        <x:v>PASS</x:v>
      </x:c>
    </x:row>
    <x:row r="20">
      <x:c r="A20" t="str">
        <x:v>Reopen trigger</x:v>
      </x:c>
      <x:c r="B20" s="24" t="str">
        <x:f>IFERROR(INDEX(DECISION_REGISTER!$L$6:$L$205,MATCH($B$3,DECISION_REGISTER!$A$6:$A$205,0)),"INVALID DECISION ID")</x:f>
        <x:v>buyer segment, offer, pricing model, regulatory constraint or implementation architecture changes materially</x:v>
      </x:c>
      <x:c r="C20" s="24" t="str">
        <x:f>IFERROR(INDEX(DECISION_REGISTER!$L$6:$L$205,MATCH($B$3,DECISION_REGISTER!$A$6:$A$205,0)),"INVALID DECISION ID")</x:f>
        <x:v>buyer segment, offer, pricing model, regulatory constraint or implementation architecture changes materially</x:v>
      </x:c>
      <x:c r="D20" s="24" t="str">
        <x:f>IF(B20=C20,"PASS","TAMPERED")</x:f>
        <x:v>PASS</x:v>
      </x:c>
    </x:row>
    <x:row r="21">
      <x:c r="A21" t="str">
        <x:v>Decision Contract</x:v>
      </x:c>
      <x:c r="B21" s="24" t="str">
        <x:f>IFERROR(INDEX(DECISION_REGISTER!$V$6:$V$205,MATCH($B$3,DECISION_REGISTER!$A$6:$A$205,0)),"INVALID DECISION ID")</x:f>
        <x:v>Decision ID DDC-FICTIONAL-001. By 2026-10-15, VP Marketing will decide whether to fund, defer or narrow a UK professional-services segment pilot for operations leaders at 50-250 employee professional-services firms choosing a workflow system for multi-team intake and approval, within packaged intake, approval and audit workflow; integration-only tooling is adjacent unless it can own the buyer outcome and UK mid-market direct-sales motion; current 2026 offer and buying conditions. Permitted alternative universe: DIRECT; ADJACENT; SUBSTITUTE / SERVICE; INTERNAL BUILD; STATUS QUO. Explicit exclusions: directories, marketplaces and generic integration tools unless evidence shows they can own the same buyer outcome. Material criteria: Buyer-job fit; Implementation burden; Security and procurement fit; Switching / exit burden; Commercial model. Hard constraints: pilot must fit the planning-cycle deadline and existing identity architecture. Evidence threshold: CURRENT ATTRIBUTABLE MIXED. Evidence may change: fund pilot / defer / narrow segment / change comparison set. Reopen if buyer segment, offer, pricing model, regulatory constraint or implementation architecture changes materially.</x:v>
      </x:c>
      <x:c r="C21" s="24" t="str">
        <x:f>IFERROR(INDEX(DECISION_REGISTER!$V$6:$V$205,MATCH($B$3,DECISION_REGISTER!$A$6:$A$205,0)),"INVALID DECISION ID")</x:f>
        <x:v>Decision ID DDC-FICTIONAL-001. By 2026-10-15, VP Marketing will decide whether to fund, defer or narrow a UK professional-services segment pilot for operations leaders at 50-250 employee professional-services firms choosing a workflow system for multi-team intake and approval, within packaged intake, approval and audit workflow; integration-only tooling is adjacent unless it can own the buyer outcome and UK mid-market direct-sales motion; current 2026 offer and buying conditions. Permitted alternative universe: DIRECT; ADJACENT; SUBSTITUTE / SERVICE; INTERNAL BUILD; STATUS QUO. Explicit exclusions: directories, marketplaces and generic integration tools unless evidence shows they can own the same buyer outcome. Material criteria: Buyer-job fit; Implementation burden; Security and procurement fit; Switching / exit burden; Commercial model. Hard constraints: pilot must fit the planning-cycle deadline and existing identity architecture. Evidence threshold: CURRENT ATTRIBUTABLE MIXED. Evidence may change: fund pilot / defer / narrow segment / change comparison set. Reopen if buyer segment, offer, pricing model, regulatory constraint or implementation architecture changes materially.</x:v>
      </x:c>
      <x:c r="D21" s="24" t="str">
        <x:f>IF(B21=C21,"PASS","TAMPERED")</x:f>
        <x:v>PASS</x:v>
      </x:c>
    </x:row>
    <x:row r="22">
      <x:c r="A22" t="str">
        <x:v>Next action</x:v>
      </x:c>
      <x:c r="B22" s="24" t="str">
        <x:f>IFERROR(INDEX(DECISION_REGISTER!$U$6:$U$205,MATCH($B$3,DECISION_REGISTER!$A$6:$A$205,0)),"INVALID DECISION ID")</x:f>
        <x:v>Freeze this Decision Contract, then conduct the Evidence Audit.</x:v>
      </x:c>
      <x:c r="C22" s="24" t="str">
        <x:f>IFERROR(INDEX(DECISION_REGISTER!$U$6:$U$205,MATCH($B$3,DECISION_REGISTER!$A$6:$A$205,0)),"INVALID DECISION ID")</x:f>
        <x:v>Freeze this Decision Contract, then conduct the Evidence Audit.</x:v>
      </x:c>
      <x:c r="D22" s="24" t="str">
        <x:f>IF(B22=C22,"PASS","TAMPERED")</x:f>
        <x:v>PASS</x:v>
      </x:c>
    </x:row>
    <x:row r="23">
      <x:c r="A23" t="str">
        <x:v>Quality tests completed</x:v>
      </x:c>
      <x:c r="B23" s="24" t="str">
        <x:f>IFERROR(INDEX(DECISION_REGISTER!$X$6:$X$205,MATCH($B$3,DECISION_REGISTER!$A$6:$A$205,0)),"INVALID DECISION ID")</x:f>
        <x:v>YES</x:v>
      </x:c>
      <x:c r="C23" s="24" t="str">
        <x:f>IFERROR(INDEX(DECISION_REGISTER!$X$6:$X$205,MATCH($B$3,DECISION_REGISTER!$A$6:$A$205,0)),"INVALID DECISION ID")</x:f>
        <x:v>YES</x:v>
      </x:c>
      <x:c r="D23" s="24" t="str">
        <x:f>IF(B23=C23,"PASS","TAMPERED")</x:f>
        <x:v>PASS</x:v>
      </x:c>
    </x:row>
    <x:row r="24">
      <x:c r="A24" t="str">
        <x:v>Criteria parity</x:v>
      </x:c>
      <x:c r="B24" s="24" t="str">
        <x:f>IFERROR(INDEX(DECISION_REGISTER!$AH$6:$AH$205,MATCH($B$3,DECISION_REGISTER!$A$6:$A$205,0)),"INVALID DECISION ID")</x:f>
        <x:v>VALID</x:v>
      </x:c>
      <x:c r="C24" s="24" t="str">
        <x:f>IFERROR(INDEX(DECISION_REGISTER!$AH$6:$AH$205,MATCH($B$3,DECISION_REGISTER!$A$6:$A$205,0)),"INVALID DECISION ID")</x:f>
        <x:v>VALID</x:v>
      </x:c>
      <x:c r="D24" s="24" t="str">
        <x:f>IF(B24=C24,"PASS","TAMPERED")</x:f>
        <x:v>PASS</x:v>
      </x:c>
    </x:row>
    <x:row r="25">
      <x:c r="A25" t="str">
        <x:v>Alternative diversity</x:v>
      </x:c>
      <x:c r="B25" s="24" t="str">
        <x:f>IFERROR(INDEX(DECISION_REGISTER!$AT$6:$AT$205,MATCH($B$3,DECISION_REGISTER!$A$6:$A$205,0)),"INVALID DECISION ID")</x:f>
        <x:v>VALID</x:v>
      </x:c>
      <x:c r="C25" s="24" t="str">
        <x:f>IFERROR(INDEX(DECISION_REGISTER!$AT$6:$AT$205,MATCH($B$3,DECISION_REGISTER!$A$6:$A$205,0)),"INVALID DECISION ID")</x:f>
        <x:v>VALID</x:v>
      </x:c>
      <x:c r="D25" s="24" t="str">
        <x:f>IF(B25=C25,"PASS","TAMPERED")</x:f>
        <x:v>PASS</x:v>
      </x:c>
    </x:row>
    <x:row r="27">
      <x:c r="A27" t="str">
        <x:v>Link control</x:v>
      </x:c>
      <x:c r="B27" t="str">
        <x:f>IF(AND(COUNTIF(DECISION_REGISTER!$A$6:$A$205,$B$3)=1,COUNTIF(D5:D25,"PASS")=21),"PASS","TAMPERED / INVALID")</x:f>
        <x:v>PASS</x:v>
      </x:c>
    </x:row>
    <x:row r="28">
      <x:c r="A28" t="str">
        <x:v>Share state</x:v>
      </x:c>
      <x:c r="B28" t="str">
        <x:f>IF(AND(B5="READY TO RESEARCH",B23="YES",B24="VALID",B25="VALID",B27="PASS"),"READY TO SHARE","NOT READY")</x:f>
        <x:v>READY TO SHARE</x:v>
      </x:c>
    </x:row>
    <x:row r="30">
      <x:c r="A30" s="12" t="str">
        <x:v>READY TO SHARE is allowed only for READY TO RESEARCH with intact canonical snapshots, valid criteria parity and valid alternative diversity. REPAIR and STOP are diagnostic/refusal states, not completed handoffs.</x:v>
      </x:c>
      <x:c r="B30" s="12"/>
      <x:c r="C30" s="12"/>
      <x:c r="D30" s="12"/>
    </x:row>
  </x:sheetData>
  <x:mergeCells>
    <x:mergeCell ref="A1:D1"/>
    <x:mergeCell ref="A30:D3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60" hidden="0" customWidth="1"/>
    <x:col min="4" max="4" width="44" hidden="0" customWidth="1"/>
    <x:col min="5" max="5" width="38" hidden="0" customWidth="1"/>
    <x:col min="6" max="6" width="38" hidden="0" customWidth="1"/>
    <x:col min="7" max="7" width="18" hidden="0" customWidth="1"/>
  </x:cols>
  <x:sheetData>
    <x:row r="1">
      <x:c r="A1" s="5" t="str">
        <x:v>Fictional Worked Example + Native QA Map</x:v>
      </x:c>
      <x:c r="B1" s="5"/>
      <x:c r="C1" s="5"/>
      <x:c r="D1" s="5"/>
      <x:c r="E1" s="5"/>
      <x:c r="F1" s="5"/>
      <x:c r="G1" s="5"/>
    </x:row>
    <x:row r="3">
      <x:c r="A3" s="5" t="str">
        <x:v>Stage</x:v>
      </x:c>
      <x:c r="B3" s="5" t="str">
        <x:v>Weak version</x:v>
      </x:c>
      <x:c r="C3" s="5" t="str">
        <x:v>Decision-grade version</x:v>
      </x:c>
      <x:c r="D3" s="5" t="str">
        <x:v>Why</x:v>
      </x:c>
      <x:c r="E3" s="5" t="str">
        <x:v>Failure avoided</x:v>
      </x:c>
      <x:c r="F3" s="5" t="str">
        <x:v>Next question</x:v>
      </x:c>
      <x:c r="G3" s="5" t="str">
        <x:v>State</x:v>
      </x:c>
    </x:row>
    <x:row r="4">
      <x:c r="A4" s="18" t="str">
        <x:v>Request</x:v>
      </x:c>
      <x:c r="B4" s="18" t="str">
        <x:v>Analyze competitors.</x:v>
      </x:c>
      <x:c r="C4" s="18" t="str">
        <x:v>Decide whether to fund, defer or narrow a UK professional-services segment pilot.</x:v>
      </x:c>
      <x:c r="D4" s="18" t="str">
        <x:v>Turns activity into action.</x:v>
      </x:c>
      <x:c r="E4" s="18" t="str">
        <x:v>Research without decision.</x:v>
      </x:c>
      <x:c r="F4" s="18" t="str">
        <x:v>Who owns it and by when?</x:v>
      </x:c>
      <x:c r="G4" s="18" t="str">
        <x:v>DEFINED</x:v>
      </x:c>
    </x:row>
    <x:row r="5">
      <x:c r="A5" s="18" t="str">
        <x:v>Alternatives</x:v>
      </x:c>
      <x:c r="B5" s="18" t="str">
        <x:v>Top vendors.</x:v>
      </x:c>
      <x:c r="C5" s="18" t="str">
        <x:v>DIRECT; ADJACENT; SUBSTITUTE / SERVICE; INTERNAL BUILD; STATUS QUO.</x:v>
      </x:c>
      <x:c r="D5" s="18" t="str">
        <x:v>Uses exact machine tokens and broad alternatives.</x:v>
      </x:c>
      <x:c r="E5" s="18" t="str">
        <x:v>Vendor-first scope.</x:v>
      </x:c>
      <x:c r="F5" s="18" t="str">
        <x:v>Which specific routes belong?</x:v>
      </x:c>
      <x:c r="G5" s="18" t="str">
        <x:v>DEFINED</x:v>
      </x:c>
    </x:row>
    <x:row r="6">
      <x:c r="A6" s="18" t="str">
        <x:v>Criteria</x:v>
      </x:c>
      <x:c r="B6" s="18" t="str">
        <x:v>Features and price.</x:v>
      </x:c>
      <x:c r="C6" s="18" t="str">
        <x:v>Five distinct material criteria matching detailed governed records.</x:v>
      </x:c>
      <x:c r="D6" s="18" t="str">
        <x:v>Prevents duplicate/hidden criteria.</x:v>
      </x:c>
      <x:c r="E6" s="18" t="str">
        <x:v>False set parity.</x:v>
      </x:c>
      <x:c r="F6" s="18" t="str">
        <x:v>What evidence will each require?</x:v>
      </x:c>
      <x:c r="G6" s="18" t="str">
        <x:v>DEFINED</x:v>
      </x:c>
    </x:row>
    <x:row r="7">
      <x:c r="A7" s="18" t="str">
        <x:v>Evidence</x:v>
      </x:c>
      <x:c r="B7" s="18" t="str">
        <x:v>Reliable sources.</x:v>
      </x:c>
      <x:c r="C7" s="18" t="str">
        <x:v>CURRENT ATTRIBUTABLE MIXED; inference visibly labelled.</x:v>
      </x:c>
      <x:c r="D7" s="18" t="str">
        <x:v>Operational threshold.</x:v>
      </x:c>
      <x:c r="E7" s="18" t="str">
        <x:v>Evidence by adjective.</x:v>
      </x:c>
      <x:c r="F7" s="18" t="str">
        <x:v>Can the Evidence Audit prove claims?</x:v>
      </x:c>
      <x:c r="G7" s="18" t="str">
        <x:v>DEFINED</x:v>
      </x:c>
    </x:row>
    <x:row r="8">
      <x:c r="A8" s="18" t="str">
        <x:v>Handoff</x:v>
      </x:c>
      <x:c r="B8" s="18" t="str">
        <x:v>Send findings.</x:v>
      </x:c>
      <x:c r="C8" s="18" t="str">
        <x:v>READY TO SHARE only with intact canonical snapshot controls.</x:v>
      </x:c>
      <x:c r="D8" s="18" t="str">
        <x:v>Portable governance.</x:v>
      </x:c>
      <x:c r="E8" s="18" t="str">
        <x:v>Meeting-dependent context.</x:v>
      </x:c>
      <x:c r="F8" s="18" t="str">
        <x:v>What changes reopen it?</x:v>
      </x:c>
      <x:c r="G8" s="18" t="str">
        <x:v>READY</x:v>
      </x:c>
    </x:row>
    <x:row r="11">
      <x:c r="A11" s="5" t="str">
        <x:v>QA fixture</x:v>
      </x:c>
      <x:c r="B11" s="5" t="str">
        <x:v>Decision ID</x:v>
      </x:c>
      <x:c r="C11" s="5" t="str">
        <x:v>Expected token/parity control</x:v>
      </x:c>
      <x:c r="D11" s="5" t="str">
        <x:v>Expected readiness</x:v>
      </x:c>
      <x:c r="E11" s="5" t="str">
        <x:v>Expected diversity</x:v>
      </x:c>
      <x:c r="F11" s="5" t="str">
        <x:v>Purpose</x:v>
      </x:c>
      <x:c r="G11" s="5" t="str">
        <x:v>Install asset?</x:v>
      </x:c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4" hidden="0" customWidth="1"/>
    <x:col min="3" max="3" width="42" hidden="0" customWidth="1"/>
    <x:col min="4" max="4" width="42" hidden="0" customWidth="1"/>
    <x:col min="5" max="5" width="36" hidden="0" customWidth="1"/>
    <x:col min="6" max="6" width="42" hidden="0" customWidth="1"/>
    <x:col min="7" max="7" width="28" hidden="0" customWidth="1"/>
    <x:col min="8" max="8" width="40" hidden="0" customWidth="1"/>
  </x:cols>
  <x:sheetData>
    <x:row r="1">
      <x:c r="A1" s="5" t="str">
        <x:v>Audience</x:v>
      </x:c>
      <x:c r="B1" s="5" t="str">
        <x:v>JTBD</x:v>
      </x:c>
      <x:c r="C1" s="5" t="str">
        <x:v>Pain</x:v>
      </x:c>
      <x:c r="D1" s="5" t="str">
        <x:v>Root cause</x:v>
      </x:c>
      <x:c r="E1" s="5" t="str">
        <x:v>Canvas control</x:v>
      </x:c>
      <x:c r="F1" s="5" t="str">
        <x:v>Strategic value</x:v>
      </x:c>
      <x:c r="G1" s="5" t="str">
        <x:v>Next method</x:v>
      </x:c>
      <x:c r="H1" s="5" t="str">
        <x:v>Boundary</x:v>
      </x:c>
    </x:row>
    <x:row r="4">
      <x:c r="A4" s="18" t="str">
        <x:v>Founder / CEO</x:v>
      </x:c>
      <x:c r="B4" s="18" t="str">
        <x:v>Define the exact competitive decision</x:v>
      </x:c>
      <x:c r="C4" s="18" t="str">
        <x:v>Research expands but action stays vague</x:v>
      </x:c>
      <x:c r="D4" s="18" t="str">
        <x:v>Topic and decision conflated</x:v>
      </x:c>
      <x:c r="E4" s="18" t="str">
        <x:v>Owner + action + date</x:v>
      </x:c>
      <x:c r="F4" s="18" t="str">
        <x:v>Prevents wasted research</x:v>
      </x:c>
      <x:c r="G4" s="18" t="str">
        <x:v>Evidence Audit</x:v>
      </x:c>
      <x:c r="H4" s="18" t="str">
        <x:v>Decision ownership stays internal</x:v>
      </x:c>
    </x:row>
    <x:row r="5">
      <x:c r="A5" s="18" t="str">
        <x:v>Product / PMM / CI</x:v>
      </x:c>
      <x:c r="B5" s="18" t="str">
        <x:v>Build a competitor set tied to a buyer choice</x:v>
      </x:c>
      <x:c r="C5" s="18" t="str">
        <x:v>Familiar logos dominate</x:v>
      </x:c>
      <x:c r="D5" s="18" t="str">
        <x:v>Alternative universe defined late</x:v>
      </x:c>
      <x:c r="E5" s="18" t="str">
        <x:v>Buyer/job + distinct alternative types</x:v>
      </x:c>
      <x:c r="F5" s="18" t="str">
        <x:v>Improves qualification</x:v>
      </x:c>
      <x:c r="G5" s="18" t="str">
        <x:v>Relevance Scorecard</x:v>
      </x:c>
      <x:c r="H5" s="18" t="str">
        <x:v>Search visibility is discovery only</x:v>
      </x:c>
    </x:row>
    <x:row r="6">
      <x:c r="A6" s="18" t="str">
        <x:v>Security / Legal / Compliance</x:v>
      </x:c>
      <x:c r="B6" s="18" t="str">
        <x:v>Bound specialist claims</x:v>
      </x:c>
      <x:c r="C6" s="18" t="str">
        <x:v>Marketing evidence treated as assurance</x:v>
      </x:c>
      <x:c r="D6" s="18" t="str">
        <x:v>Evidence/constraint boundary hidden</x:v>
      </x:c>
      <x:c r="E6" s="18" t="str">
        <x:v>Hard constraints + evidence threshold</x:v>
      </x:c>
      <x:c r="F6" s="18" t="str">
        <x:v>Prevents unsupported inference</x:v>
      </x:c>
      <x:c r="G6" s="18" t="str">
        <x:v>Evidence Audit / specialist review</x:v>
      </x:c>
      <x:c r="H6" s="18" t="str">
        <x:v>Not legal advice</x:v>
      </x:c>
    </x:row>
    <x:row r="7">
      <x:c r="A7" s="18" t="str">
        <x:v>Finance / Strategy</x:v>
      </x:c>
      <x:c r="B7" s="18" t="str">
        <x:v>Keep switching and cost reality visible</x:v>
      </x:c>
      <x:c r="C7" s="18" t="str">
        <x:v>Feature research hides commitments</x:v>
      </x:c>
      <x:c r="D7" s="18" t="str">
        <x:v>Criteria set too late</x:v>
      </x:c>
      <x:c r="E7" s="18" t="str">
        <x:v>Distinct material criteria + hard constraints</x:v>
      </x:c>
      <x:c r="F7" s="18" t="str">
        <x:v>Improves tradeoffs</x:v>
      </x:c>
      <x:c r="G7" s="18" t="str">
        <x:v>Opportunity Matrix</x:v>
      </x:c>
      <x:c r="H7" s="18" t="str">
        <x:v>No arbitrary weighting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28" hidden="0" customWidth="1"/>
    <x:col min="5" max="5" width="38" hidden="0" customWidth="1"/>
    <x:col min="6" max="6" width="38" hidden="0" customWidth="1"/>
    <x:col min="7" max="7" width="48" hidden="0" customWidth="1"/>
    <x:col min="8" max="8" width="22" hidden="0" customWidth="1"/>
  </x:cols>
  <x:sheetData>
    <x:row r="1">
      <x:c r="A1" s="5" t="str">
        <x:v>Change ID</x:v>
      </x:c>
      <x:c r="B1" s="5" t="str">
        <x:v>Decision ID</x:v>
      </x:c>
      <x:c r="C1" s="5" t="str">
        <x:v>Change date</x:v>
      </x:c>
      <x:c r="D1" s="5" t="str">
        <x:v>Field changed</x:v>
      </x:c>
      <x:c r="E1" s="5" t="str">
        <x:v>Previous state</x:v>
      </x:c>
      <x:c r="F1" s="5" t="str">
        <x:v>New state</x:v>
      </x:c>
      <x:c r="G1" s="5" t="str">
        <x:v>Reason / evidence</x:v>
      </x:c>
      <x:c r="H1" s="5" t="str">
        <x:v>Owner</x:v>
      </x:c>
    </x:row>
    <x:row r="4">
      <x:c r="A4" s="18" t="str">
        <x:v>CL-001</x:v>
      </x:c>
      <x:c r="B4" s="18" t="str">
        <x:v>DDC-FICTIONAL-001</x:v>
      </x:c>
      <x:c r="C4" s="32" t="n">
        <x:v>46310</x:v>
      </x:c>
      <x:c r="D4" s="18" t="str">
        <x:v>Initial canvas</x:v>
      </x:c>
      <x:c r="E4" s="18" t="str">
        <x:v>None</x:v>
      </x:c>
      <x:c r="F4" s="18" t="str">
        <x:v>Fictional baseline</x:v>
      </x:c>
      <x:c r="G4" s="18" t="str">
        <x:v>Illustrative example only</x:v>
      </x:c>
      <x:c r="H4" s="18" t="str">
        <x:v>Founder / reviewer</x:v>
      </x:c>
    </x:row>
    <x:row r="5">
      <x:c r="A5" s="18"/>
      <x:c r="B5" s="18"/>
      <x:c r="C5" s="32"/>
      <x:c r="D5" s="18"/>
      <x:c r="E5" s="18"/>
      <x:c r="F5" s="18"/>
      <x:c r="G5" s="18"/>
      <x:c r="H5" s="18"/>
    </x:row>
    <x:row r="6">
      <x:c r="A6" s="18"/>
      <x:c r="B6" s="18"/>
      <x:c r="C6" s="32"/>
      <x:c r="D6" s="18"/>
      <x:c r="E6" s="18"/>
      <x:c r="F6" s="18"/>
      <x:c r="G6" s="18"/>
      <x:c r="H6" s="18"/>
    </x:row>
    <x:row r="7">
      <x:c r="A7" s="18"/>
      <x:c r="B7" s="18"/>
      <x:c r="C7" s="32"/>
      <x:c r="D7" s="18"/>
      <x:c r="E7" s="18"/>
      <x:c r="F7" s="18"/>
      <x:c r="G7" s="18"/>
      <x:c r="H7" s="18"/>
    </x:row>
    <x:row r="8">
      <x:c r="A8" s="18"/>
      <x:c r="B8" s="18"/>
      <x:c r="C8" s="32"/>
      <x:c r="D8" s="18"/>
      <x:c r="E8" s="18"/>
      <x:c r="F8" s="18"/>
      <x:c r="G8" s="18"/>
      <x:c r="H8" s="18"/>
    </x:row>
    <x:row r="9">
      <x:c r="A9" s="18"/>
      <x:c r="B9" s="18"/>
      <x:c r="C9" s="32"/>
      <x:c r="D9" s="18"/>
      <x:c r="E9" s="18"/>
      <x:c r="F9" s="18"/>
      <x:c r="G9" s="18"/>
      <x:c r="H9" s="18"/>
    </x:row>
    <x:row r="10">
      <x:c r="A10" s="18"/>
      <x:c r="B10" s="18"/>
      <x:c r="C10" s="32"/>
      <x:c r="D10" s="18"/>
      <x:c r="E10" s="18"/>
      <x:c r="F10" s="18"/>
      <x:c r="G10" s="18"/>
      <x:c r="H10" s="18"/>
    </x:row>
    <x:row r="11">
      <x:c r="A11" s="18"/>
      <x:c r="B11" s="18"/>
      <x:c r="C11" s="32"/>
      <x:c r="D11" s="18"/>
      <x:c r="E11" s="18"/>
      <x:c r="F11" s="18"/>
      <x:c r="G11" s="18"/>
      <x:c r="H11" s="18"/>
    </x:row>
    <x:row r="12">
      <x:c r="A12" s="18"/>
      <x:c r="B12" s="18"/>
      <x:c r="C12" s="32"/>
      <x:c r="D12" s="18"/>
      <x:c r="E12" s="18"/>
      <x:c r="F12" s="18"/>
      <x:c r="G12" s="18"/>
      <x:c r="H12" s="18"/>
    </x:row>
    <x:row r="13">
      <x:c r="A13" s="18"/>
      <x:c r="B13" s="18"/>
      <x:c r="C13" s="32"/>
      <x:c r="D13" s="18"/>
      <x:c r="E13" s="18"/>
      <x:c r="F13" s="18"/>
      <x:c r="G13" s="18"/>
      <x:c r="H13" s="18"/>
    </x:row>
    <x:row r="14">
      <x:c r="A14" s="18"/>
      <x:c r="B14" s="18"/>
      <x:c r="C14" s="32"/>
      <x:c r="D14" s="18"/>
      <x:c r="E14" s="18"/>
      <x:c r="F14" s="18"/>
      <x:c r="G14" s="18"/>
      <x:c r="H14" s="18"/>
    </x:row>
    <x:row r="15">
      <x:c r="A15" s="18"/>
      <x:c r="B15" s="18"/>
      <x:c r="C15" s="32"/>
      <x:c r="D15" s="18"/>
      <x:c r="E15" s="18"/>
      <x:c r="F15" s="18"/>
      <x:c r="G15" s="18"/>
      <x:c r="H15" s="18"/>
    </x:row>
    <x:row r="16">
      <x:c r="A16" s="18"/>
      <x:c r="B16" s="18"/>
      <x:c r="C16" s="32"/>
      <x:c r="D16" s="18"/>
      <x:c r="E16" s="18"/>
      <x:c r="F16" s="18"/>
      <x:c r="G16" s="18"/>
      <x:c r="H16" s="18"/>
    </x:row>
    <x:row r="17">
      <x:c r="A17" s="18"/>
      <x:c r="B17" s="18"/>
      <x:c r="C17" s="32"/>
      <x:c r="D17" s="18"/>
      <x:c r="E17" s="18"/>
      <x:c r="F17" s="18"/>
      <x:c r="G17" s="18"/>
      <x:c r="H17" s="18"/>
    </x:row>
    <x:row r="18">
      <x:c r="A18" s="18"/>
      <x:c r="B18" s="18"/>
      <x:c r="C18" s="32"/>
      <x:c r="D18" s="18"/>
      <x:c r="E18" s="18"/>
      <x:c r="F18" s="18"/>
      <x:c r="G18" s="18"/>
      <x:c r="H18" s="18"/>
    </x:row>
    <x:row r="19">
      <x:c r="A19" s="18"/>
      <x:c r="B19" s="18"/>
      <x:c r="C19" s="32"/>
      <x:c r="D19" s="18"/>
      <x:c r="E19" s="18"/>
      <x:c r="F19" s="18"/>
      <x:c r="G19" s="18"/>
      <x:c r="H19" s="18"/>
    </x:row>
    <x:row r="20">
      <x:c r="A20" s="18"/>
      <x:c r="B20" s="18"/>
      <x:c r="C20" s="32"/>
      <x:c r="D20" s="18"/>
      <x:c r="E20" s="18"/>
      <x:c r="F20" s="18"/>
      <x:c r="G20" s="18"/>
      <x:c r="H20" s="18"/>
    </x:row>
    <x:row r="21">
      <x:c r="A21" s="18"/>
      <x:c r="B21" s="18"/>
      <x:c r="C21" s="32"/>
      <x:c r="D21" s="18"/>
      <x:c r="E21" s="18"/>
      <x:c r="F21" s="18"/>
      <x:c r="G21" s="18"/>
      <x:c r="H21" s="18"/>
    </x:row>
    <x:row r="22">
      <x:c r="A22" s="18"/>
      <x:c r="B22" s="18"/>
      <x:c r="C22" s="32"/>
      <x:c r="D22" s="18"/>
      <x:c r="E22" s="18"/>
      <x:c r="F22" s="18"/>
      <x:c r="G22" s="18"/>
      <x:c r="H22" s="18"/>
    </x:row>
    <x:row r="23">
      <x:c r="A23" s="18"/>
      <x:c r="B23" s="18"/>
      <x:c r="C23" s="32"/>
      <x:c r="D23" s="18"/>
      <x:c r="E23" s="18"/>
      <x:c r="F23" s="18"/>
      <x:c r="G23" s="18"/>
      <x:c r="H23" s="18"/>
    </x:row>
    <x:row r="24">
      <x:c r="A24" s="18"/>
      <x:c r="B24" s="18"/>
      <x:c r="C24" s="32"/>
      <x:c r="D24" s="18"/>
      <x:c r="E24" s="18"/>
      <x:c r="F24" s="18"/>
      <x:c r="G24" s="18"/>
      <x:c r="H24" s="18"/>
    </x:row>
    <x:row r="25">
      <x:c r="A25" s="18"/>
      <x:c r="B25" s="18"/>
      <x:c r="C25" s="32"/>
      <x:c r="D25" s="18"/>
      <x:c r="E25" s="18"/>
      <x:c r="F25" s="18"/>
      <x:c r="G25" s="18"/>
      <x:c r="H25" s="18"/>
    </x:row>
    <x:row r="26">
      <x:c r="A26" s="18"/>
      <x:c r="B26" s="18"/>
      <x:c r="C26" s="32"/>
      <x:c r="D26" s="18"/>
      <x:c r="E26" s="18"/>
      <x:c r="F26" s="18"/>
      <x:c r="G26" s="18"/>
      <x:c r="H26" s="18"/>
    </x:row>
    <x:row r="27">
      <x:c r="A27" s="18"/>
      <x:c r="B27" s="18"/>
      <x:c r="C27" s="32"/>
      <x:c r="D27" s="18"/>
      <x:c r="E27" s="18"/>
      <x:c r="F27" s="18"/>
      <x:c r="G27" s="18"/>
      <x:c r="H27" s="18"/>
    </x:row>
    <x:row r="28">
      <x:c r="A28" s="18"/>
      <x:c r="B28" s="18"/>
      <x:c r="C28" s="32"/>
      <x:c r="D28" s="18"/>
      <x:c r="E28" s="18"/>
      <x:c r="F28" s="18"/>
      <x:c r="G28" s="18"/>
      <x:c r="H28" s="18"/>
    </x:row>
    <x:row r="29">
      <x:c r="A29" s="18"/>
      <x:c r="B29" s="18"/>
      <x:c r="C29" s="32"/>
      <x:c r="D29" s="18"/>
      <x:c r="E29" s="18"/>
      <x:c r="F29" s="18"/>
      <x:c r="G29" s="18"/>
      <x:c r="H29" s="18"/>
    </x:row>
    <x:row r="30">
      <x:c r="A30" s="18"/>
      <x:c r="B30" s="18"/>
      <x:c r="C30" s="32"/>
      <x:c r="D30" s="18"/>
      <x:c r="E30" s="18"/>
      <x:c r="F30" s="18"/>
      <x:c r="G30" s="18"/>
      <x:c r="H30" s="18"/>
    </x:row>
    <x:row r="31">
      <x:c r="A31" s="18"/>
      <x:c r="B31" s="18"/>
      <x:c r="C31" s="32"/>
      <x:c r="D31" s="18"/>
      <x:c r="E31" s="18"/>
      <x:c r="F31" s="18"/>
      <x:c r="G31" s="18"/>
      <x:c r="H31" s="18"/>
    </x:row>
    <x:row r="32">
      <x:c r="A32" s="18"/>
      <x:c r="B32" s="18"/>
      <x:c r="C32" s="32"/>
      <x:c r="D32" s="18"/>
      <x:c r="E32" s="18"/>
      <x:c r="F32" s="18"/>
      <x:c r="G32" s="18"/>
      <x:c r="H32" s="18"/>
    </x:row>
    <x:row r="33">
      <x:c r="A33" s="18"/>
      <x:c r="B33" s="18"/>
      <x:c r="C33" s="32"/>
      <x:c r="D33" s="18"/>
      <x:c r="E33" s="18"/>
      <x:c r="F33" s="18"/>
      <x:c r="G33" s="18"/>
      <x:c r="H33" s="18"/>
    </x:row>
    <x:row r="34">
      <x:c r="A34" s="18"/>
      <x:c r="B34" s="18"/>
      <x:c r="C34" s="32"/>
      <x:c r="D34" s="18"/>
      <x:c r="E34" s="18"/>
      <x:c r="F34" s="18"/>
      <x:c r="G34" s="18"/>
      <x:c r="H34" s="18"/>
    </x:row>
    <x:row r="35">
      <x:c r="A35" s="18"/>
      <x:c r="B35" s="18"/>
      <x:c r="C35" s="32"/>
      <x:c r="D35" s="18"/>
      <x:c r="E35" s="18"/>
      <x:c r="F35" s="18"/>
      <x:c r="G35" s="18"/>
      <x:c r="H35" s="18"/>
    </x:row>
    <x:row r="36">
      <x:c r="A36" s="18"/>
      <x:c r="B36" s="18"/>
      <x:c r="C36" s="32"/>
      <x:c r="D36" s="18"/>
      <x:c r="E36" s="18"/>
      <x:c r="F36" s="18"/>
      <x:c r="G36" s="18"/>
      <x:c r="H36" s="18"/>
    </x:row>
    <x:row r="37">
      <x:c r="A37" s="18"/>
      <x:c r="B37" s="18"/>
      <x:c r="C37" s="32"/>
      <x:c r="D37" s="18"/>
      <x:c r="E37" s="18"/>
      <x:c r="F37" s="18"/>
      <x:c r="G37" s="18"/>
      <x:c r="H37" s="18"/>
    </x:row>
    <x:row r="38">
      <x:c r="A38" s="18"/>
      <x:c r="B38" s="18"/>
      <x:c r="C38" s="32"/>
      <x:c r="D38" s="18"/>
      <x:c r="E38" s="18"/>
      <x:c r="F38" s="18"/>
      <x:c r="G38" s="18"/>
      <x:c r="H38" s="18"/>
    </x:row>
    <x:row r="39">
      <x:c r="A39" s="18"/>
      <x:c r="B39" s="18"/>
      <x:c r="C39" s="32"/>
      <x:c r="D39" s="18"/>
      <x:c r="E39" s="18"/>
      <x:c r="F39" s="18"/>
      <x:c r="G39" s="18"/>
      <x:c r="H39" s="18"/>
    </x:row>
    <x:row r="40">
      <x:c r="A40" s="18"/>
      <x:c r="B40" s="18"/>
      <x:c r="C40" s="32"/>
      <x:c r="D40" s="18"/>
      <x:c r="E40" s="18"/>
      <x:c r="F40" s="18"/>
      <x:c r="G40" s="18"/>
      <x:c r="H40" s="18"/>
    </x:row>
    <x:row r="41">
      <x:c r="A41" s="18"/>
      <x:c r="B41" s="18"/>
      <x:c r="C41" s="32"/>
      <x:c r="D41" s="18"/>
      <x:c r="E41" s="18"/>
      <x:c r="F41" s="18"/>
      <x:c r="G41" s="18"/>
      <x:c r="H41" s="18"/>
    </x:row>
    <x:row r="42">
      <x:c r="A42" s="18"/>
      <x:c r="B42" s="18"/>
      <x:c r="C42" s="32"/>
      <x:c r="D42" s="18"/>
      <x:c r="E42" s="18"/>
      <x:c r="F42" s="18"/>
      <x:c r="G42" s="18"/>
      <x:c r="H42" s="18"/>
    </x:row>
    <x:row r="43">
      <x:c r="A43" s="18"/>
      <x:c r="B43" s="18"/>
      <x:c r="C43" s="32"/>
      <x:c r="D43" s="18"/>
      <x:c r="E43" s="18"/>
      <x:c r="F43" s="18"/>
      <x:c r="G43" s="18"/>
      <x:c r="H43" s="18"/>
    </x:row>
    <x:row r="44">
      <x:c r="A44" s="18"/>
      <x:c r="B44" s="18"/>
      <x:c r="C44" s="32"/>
      <x:c r="D44" s="18"/>
      <x:c r="E44" s="18"/>
      <x:c r="F44" s="18"/>
      <x:c r="G44" s="18"/>
      <x:c r="H44" s="18"/>
    </x:row>
    <x:row r="45">
      <x:c r="A45" s="18"/>
      <x:c r="B45" s="18"/>
      <x:c r="C45" s="32"/>
      <x:c r="D45" s="18"/>
      <x:c r="E45" s="18"/>
      <x:c r="F45" s="18"/>
      <x:c r="G45" s="18"/>
      <x:c r="H45" s="18"/>
    </x:row>
    <x:row r="46">
      <x:c r="A46" s="18"/>
      <x:c r="B46" s="18"/>
      <x:c r="C46" s="32"/>
      <x:c r="D46" s="18"/>
      <x:c r="E46" s="18"/>
      <x:c r="F46" s="18"/>
      <x:c r="G46" s="18"/>
      <x:c r="H46" s="18"/>
    </x:row>
    <x:row r="47">
      <x:c r="A47" s="18"/>
      <x:c r="B47" s="18"/>
      <x:c r="C47" s="32"/>
      <x:c r="D47" s="18"/>
      <x:c r="E47" s="18"/>
      <x:c r="F47" s="18"/>
      <x:c r="G47" s="18"/>
      <x:c r="H47" s="18"/>
    </x:row>
    <x:row r="48">
      <x:c r="A48" s="18"/>
      <x:c r="B48" s="18"/>
      <x:c r="C48" s="32"/>
      <x:c r="D48" s="18"/>
      <x:c r="E48" s="18"/>
      <x:c r="F48" s="18"/>
      <x:c r="G48" s="18"/>
      <x:c r="H48" s="18"/>
    </x:row>
    <x:row r="49">
      <x:c r="A49" s="18"/>
      <x:c r="B49" s="18"/>
      <x:c r="C49" s="32"/>
      <x:c r="D49" s="18"/>
      <x:c r="E49" s="18"/>
      <x:c r="F49" s="18"/>
      <x:c r="G49" s="18"/>
      <x:c r="H49" s="18"/>
    </x:row>
    <x:row r="50">
      <x:c r="A50" s="18"/>
      <x:c r="B50" s="18"/>
      <x:c r="C50" s="32"/>
      <x:c r="D50" s="18"/>
      <x:c r="E50" s="18"/>
      <x:c r="F50" s="18"/>
      <x:c r="G50" s="18"/>
      <x:c r="H50" s="18"/>
    </x:row>
    <x:row r="51">
      <x:c r="A51" s="18"/>
      <x:c r="B51" s="18"/>
      <x:c r="C51" s="32"/>
      <x:c r="D51" s="18"/>
      <x:c r="E51" s="18"/>
      <x:c r="F51" s="18"/>
      <x:c r="G51" s="18"/>
      <x:c r="H51" s="18"/>
    </x:row>
    <x:row r="52">
      <x:c r="A52" s="18"/>
      <x:c r="B52" s="18"/>
      <x:c r="C52" s="32"/>
      <x:c r="D52" s="18"/>
      <x:c r="E52" s="18"/>
      <x:c r="F52" s="18"/>
      <x:c r="G52" s="18"/>
      <x:c r="H52" s="18"/>
    </x:row>
    <x:row r="53">
      <x:c r="A53" s="18"/>
      <x:c r="B53" s="18"/>
      <x:c r="C53" s="32"/>
      <x:c r="D53" s="18"/>
      <x:c r="E53" s="18"/>
      <x:c r="F53" s="18"/>
      <x:c r="G53" s="18"/>
      <x:c r="H53" s="18"/>
    </x:row>
    <x:row r="54">
      <x:c r="A54" s="18"/>
      <x:c r="B54" s="18"/>
      <x:c r="C54" s="32"/>
      <x:c r="D54" s="18"/>
      <x:c r="E54" s="18"/>
      <x:c r="F54" s="18"/>
      <x:c r="G54" s="18"/>
      <x:c r="H54" s="18"/>
    </x:row>
    <x:row r="55">
      <x:c r="A55" s="18"/>
      <x:c r="B55" s="18"/>
      <x:c r="C55" s="32"/>
      <x:c r="D55" s="18"/>
      <x:c r="E55" s="18"/>
      <x:c r="F55" s="18"/>
      <x:c r="G55" s="18"/>
      <x:c r="H55" s="18"/>
    </x:row>
    <x:row r="56">
      <x:c r="A56" s="18"/>
      <x:c r="B56" s="18"/>
      <x:c r="C56" s="32"/>
      <x:c r="D56" s="18"/>
      <x:c r="E56" s="18"/>
      <x:c r="F56" s="18"/>
      <x:c r="G56" s="18"/>
      <x:c r="H56" s="18"/>
    </x:row>
    <x:row r="57">
      <x:c r="A57" s="18"/>
      <x:c r="B57" s="18"/>
      <x:c r="C57" s="32"/>
      <x:c r="D57" s="18"/>
      <x:c r="E57" s="18"/>
      <x:c r="F57" s="18"/>
      <x:c r="G57" s="18"/>
      <x:c r="H57" s="18"/>
    </x:row>
    <x:row r="58">
      <x:c r="A58" s="18"/>
      <x:c r="B58" s="18"/>
      <x:c r="C58" s="32"/>
      <x:c r="D58" s="18"/>
      <x:c r="E58" s="18"/>
      <x:c r="F58" s="18"/>
      <x:c r="G58" s="18"/>
      <x:c r="H58" s="18"/>
    </x:row>
    <x:row r="59">
      <x:c r="A59" s="18"/>
      <x:c r="B59" s="18"/>
      <x:c r="C59" s="32"/>
      <x:c r="D59" s="18"/>
      <x:c r="E59" s="18"/>
      <x:c r="F59" s="18"/>
      <x:c r="G59" s="18"/>
      <x:c r="H59" s="18"/>
    </x:row>
    <x:row r="60">
      <x:c r="A60" s="18"/>
      <x:c r="B60" s="18"/>
      <x:c r="C60" s="32"/>
      <x:c r="D60" s="18"/>
      <x:c r="E60" s="18"/>
      <x:c r="F60" s="18"/>
      <x:c r="G60" s="18"/>
      <x:c r="H60" s="18"/>
    </x:row>
    <x:row r="61">
      <x:c r="A61" s="18"/>
      <x:c r="B61" s="18"/>
      <x:c r="C61" s="32"/>
      <x:c r="D61" s="18"/>
      <x:c r="E61" s="18"/>
      <x:c r="F61" s="18"/>
      <x:c r="G61" s="18"/>
      <x:c r="H61" s="18"/>
    </x:row>
    <x:row r="62">
      <x:c r="A62" s="18"/>
      <x:c r="B62" s="18"/>
      <x:c r="C62" s="32"/>
      <x:c r="D62" s="18"/>
      <x:c r="E62" s="18"/>
      <x:c r="F62" s="18"/>
      <x:c r="G62" s="18"/>
      <x:c r="H62" s="18"/>
    </x:row>
    <x:row r="63">
      <x:c r="A63" s="18"/>
      <x:c r="B63" s="18"/>
      <x:c r="C63" s="32"/>
      <x:c r="D63" s="18"/>
      <x:c r="E63" s="18"/>
      <x:c r="F63" s="18"/>
      <x:c r="G63" s="18"/>
      <x:c r="H63" s="18"/>
    </x:row>
    <x:row r="64">
      <x:c r="A64" s="18"/>
      <x:c r="B64" s="18"/>
      <x:c r="C64" s="32"/>
      <x:c r="D64" s="18"/>
      <x:c r="E64" s="18"/>
      <x:c r="F64" s="18"/>
      <x:c r="G64" s="18"/>
      <x:c r="H64" s="18"/>
    </x:row>
    <x:row r="65">
      <x:c r="A65" s="18"/>
      <x:c r="B65" s="18"/>
      <x:c r="C65" s="32"/>
      <x:c r="D65" s="18"/>
      <x:c r="E65" s="18"/>
      <x:c r="F65" s="18"/>
      <x:c r="G65" s="18"/>
      <x:c r="H65" s="18"/>
    </x:row>
    <x:row r="66">
      <x:c r="A66" s="18"/>
      <x:c r="B66" s="18"/>
      <x:c r="C66" s="32"/>
      <x:c r="D66" s="18"/>
      <x:c r="E66" s="18"/>
      <x:c r="F66" s="18"/>
      <x:c r="G66" s="18"/>
      <x:c r="H66" s="18"/>
    </x:row>
    <x:row r="67">
      <x:c r="A67" s="18"/>
      <x:c r="B67" s="18"/>
      <x:c r="C67" s="32"/>
      <x:c r="D67" s="18"/>
      <x:c r="E67" s="18"/>
      <x:c r="F67" s="18"/>
      <x:c r="G67" s="18"/>
      <x:c r="H67" s="18"/>
    </x:row>
    <x:row r="68">
      <x:c r="A68" s="18"/>
      <x:c r="B68" s="18"/>
      <x:c r="C68" s="32"/>
      <x:c r="D68" s="18"/>
      <x:c r="E68" s="18"/>
      <x:c r="F68" s="18"/>
      <x:c r="G68" s="18"/>
      <x:c r="H68" s="18"/>
    </x:row>
    <x:row r="69">
      <x:c r="A69" s="18"/>
      <x:c r="B69" s="18"/>
      <x:c r="C69" s="32"/>
      <x:c r="D69" s="18"/>
      <x:c r="E69" s="18"/>
      <x:c r="F69" s="18"/>
      <x:c r="G69" s="18"/>
      <x:c r="H69" s="18"/>
    </x:row>
    <x:row r="70">
      <x:c r="A70" s="18"/>
      <x:c r="B70" s="18"/>
      <x:c r="C70" s="32"/>
      <x:c r="D70" s="18"/>
      <x:c r="E70" s="18"/>
      <x:c r="F70" s="18"/>
      <x:c r="G70" s="18"/>
      <x:c r="H70" s="18"/>
    </x:row>
    <x:row r="71">
      <x:c r="A71" s="18"/>
      <x:c r="B71" s="18"/>
      <x:c r="C71" s="32"/>
      <x:c r="D71" s="18"/>
      <x:c r="E71" s="18"/>
      <x:c r="F71" s="18"/>
      <x:c r="G71" s="18"/>
      <x:c r="H71" s="18"/>
    </x:row>
    <x:row r="72">
      <x:c r="A72" s="18"/>
      <x:c r="B72" s="18"/>
      <x:c r="C72" s="32"/>
      <x:c r="D72" s="18"/>
      <x:c r="E72" s="18"/>
      <x:c r="F72" s="18"/>
      <x:c r="G72" s="18"/>
      <x:c r="H72" s="18"/>
    </x:row>
    <x:row r="73">
      <x:c r="A73" s="18"/>
      <x:c r="B73" s="18"/>
      <x:c r="C73" s="32"/>
      <x:c r="D73" s="18"/>
      <x:c r="E73" s="18"/>
      <x:c r="F73" s="18"/>
      <x:c r="G73" s="18"/>
      <x:c r="H73" s="18"/>
    </x:row>
    <x:row r="74">
      <x:c r="A74" s="18"/>
      <x:c r="B74" s="18"/>
      <x:c r="C74" s="32"/>
      <x:c r="D74" s="18"/>
      <x:c r="E74" s="18"/>
      <x:c r="F74" s="18"/>
      <x:c r="G74" s="18"/>
      <x:c r="H74" s="18"/>
    </x:row>
    <x:row r="75">
      <x:c r="A75" s="18"/>
      <x:c r="B75" s="18"/>
      <x:c r="C75" s="32"/>
      <x:c r="D75" s="18"/>
      <x:c r="E75" s="18"/>
      <x:c r="F75" s="18"/>
      <x:c r="G75" s="18"/>
      <x:c r="H75" s="18"/>
    </x:row>
    <x:row r="76">
      <x:c r="A76" s="18"/>
      <x:c r="B76" s="18"/>
      <x:c r="C76" s="32"/>
      <x:c r="D76" s="18"/>
      <x:c r="E76" s="18"/>
      <x:c r="F76" s="18"/>
      <x:c r="G76" s="18"/>
      <x:c r="H76" s="18"/>
    </x:row>
    <x:row r="77">
      <x:c r="A77" s="18"/>
      <x:c r="B77" s="18"/>
      <x:c r="C77" s="32"/>
      <x:c r="D77" s="18"/>
      <x:c r="E77" s="18"/>
      <x:c r="F77" s="18"/>
      <x:c r="G77" s="18"/>
      <x:c r="H77" s="18"/>
    </x:row>
    <x:row r="78">
      <x:c r="A78" s="18"/>
      <x:c r="B78" s="18"/>
      <x:c r="C78" s="32"/>
      <x:c r="D78" s="18"/>
      <x:c r="E78" s="18"/>
      <x:c r="F78" s="18"/>
      <x:c r="G78" s="18"/>
      <x:c r="H78" s="18"/>
    </x:row>
    <x:row r="79">
      <x:c r="A79" s="18"/>
      <x:c r="B79" s="18"/>
      <x:c r="C79" s="32"/>
      <x:c r="D79" s="18"/>
      <x:c r="E79" s="18"/>
      <x:c r="F79" s="18"/>
      <x:c r="G79" s="18"/>
      <x:c r="H79" s="18"/>
    </x:row>
    <x:row r="80">
      <x:c r="A80" s="18"/>
      <x:c r="B80" s="18"/>
      <x:c r="C80" s="32"/>
      <x:c r="D80" s="18"/>
      <x:c r="E80" s="18"/>
      <x:c r="F80" s="18"/>
      <x:c r="G80" s="18"/>
      <x:c r="H80" s="18"/>
    </x:row>
    <x:row r="81">
      <x:c r="A81" s="18"/>
      <x:c r="B81" s="18"/>
      <x:c r="C81" s="32"/>
      <x:c r="D81" s="18"/>
      <x:c r="E81" s="18"/>
      <x:c r="F81" s="18"/>
      <x:c r="G81" s="18"/>
      <x:c r="H81" s="18"/>
    </x:row>
    <x:row r="82">
      <x:c r="A82" s="18"/>
      <x:c r="B82" s="18"/>
      <x:c r="C82" s="32"/>
      <x:c r="D82" s="18"/>
      <x:c r="E82" s="18"/>
      <x:c r="F82" s="18"/>
      <x:c r="G82" s="18"/>
      <x:c r="H82" s="18"/>
    </x:row>
    <x:row r="83">
      <x:c r="A83" s="18"/>
      <x:c r="B83" s="18"/>
      <x:c r="C83" s="32"/>
      <x:c r="D83" s="18"/>
      <x:c r="E83" s="18"/>
      <x:c r="F83" s="18"/>
      <x:c r="G83" s="18"/>
      <x:c r="H83" s="18"/>
    </x:row>
    <x:row r="84">
      <x:c r="A84" s="18"/>
      <x:c r="B84" s="18"/>
      <x:c r="C84" s="32"/>
      <x:c r="D84" s="18"/>
      <x:c r="E84" s="18"/>
      <x:c r="F84" s="18"/>
      <x:c r="G84" s="18"/>
      <x:c r="H84" s="18"/>
    </x:row>
    <x:row r="85">
      <x:c r="A85" s="18"/>
      <x:c r="B85" s="18"/>
      <x:c r="C85" s="32"/>
      <x:c r="D85" s="18"/>
      <x:c r="E85" s="18"/>
      <x:c r="F85" s="18"/>
      <x:c r="G85" s="18"/>
      <x:c r="H85" s="18"/>
    </x:row>
    <x:row r="86">
      <x:c r="A86" s="18"/>
      <x:c r="B86" s="18"/>
      <x:c r="C86" s="32"/>
      <x:c r="D86" s="18"/>
      <x:c r="E86" s="18"/>
      <x:c r="F86" s="18"/>
      <x:c r="G86" s="18"/>
      <x:c r="H86" s="18"/>
    </x:row>
    <x:row r="87">
      <x:c r="A87" s="18"/>
      <x:c r="B87" s="18"/>
      <x:c r="C87" s="32"/>
      <x:c r="D87" s="18"/>
      <x:c r="E87" s="18"/>
      <x:c r="F87" s="18"/>
      <x:c r="G87" s="18"/>
      <x:c r="H87" s="18"/>
    </x:row>
    <x:row r="88">
      <x:c r="A88" s="18"/>
      <x:c r="B88" s="18"/>
      <x:c r="C88" s="32"/>
      <x:c r="D88" s="18"/>
      <x:c r="E88" s="18"/>
      <x:c r="F88" s="18"/>
      <x:c r="G88" s="18"/>
      <x:c r="H88" s="18"/>
    </x:row>
    <x:row r="89">
      <x:c r="A89" s="18"/>
      <x:c r="B89" s="18"/>
      <x:c r="C89" s="32"/>
      <x:c r="D89" s="18"/>
      <x:c r="E89" s="18"/>
      <x:c r="F89" s="18"/>
      <x:c r="G89" s="18"/>
      <x:c r="H89" s="18"/>
    </x:row>
    <x:row r="90">
      <x:c r="A90" s="18"/>
      <x:c r="B90" s="18"/>
      <x:c r="C90" s="32"/>
      <x:c r="D90" s="18"/>
      <x:c r="E90" s="18"/>
      <x:c r="F90" s="18"/>
      <x:c r="G90" s="18"/>
      <x:c r="H90" s="18"/>
    </x:row>
    <x:row r="91">
      <x:c r="A91" s="18"/>
      <x:c r="B91" s="18"/>
      <x:c r="C91" s="32"/>
      <x:c r="D91" s="18"/>
      <x:c r="E91" s="18"/>
      <x:c r="F91" s="18"/>
      <x:c r="G91" s="18"/>
      <x:c r="H91" s="18"/>
    </x:row>
    <x:row r="92">
      <x:c r="A92" s="18"/>
      <x:c r="B92" s="18"/>
      <x:c r="C92" s="32"/>
      <x:c r="D92" s="18"/>
      <x:c r="E92" s="18"/>
      <x:c r="F92" s="18"/>
      <x:c r="G92" s="18"/>
      <x:c r="H92" s="18"/>
    </x:row>
    <x:row r="93">
      <x:c r="A93" s="18"/>
      <x:c r="B93" s="18"/>
      <x:c r="C93" s="32"/>
      <x:c r="D93" s="18"/>
      <x:c r="E93" s="18"/>
      <x:c r="F93" s="18"/>
      <x:c r="G93" s="18"/>
      <x:c r="H93" s="18"/>
    </x:row>
    <x:row r="94">
      <x:c r="A94" s="18"/>
      <x:c r="B94" s="18"/>
      <x:c r="C94" s="32"/>
      <x:c r="D94" s="18"/>
      <x:c r="E94" s="18"/>
      <x:c r="F94" s="18"/>
      <x:c r="G94" s="18"/>
      <x:c r="H94" s="18"/>
    </x:row>
    <x:row r="95">
      <x:c r="A95" s="18"/>
      <x:c r="B95" s="18"/>
      <x:c r="C95" s="32"/>
      <x:c r="D95" s="18"/>
      <x:c r="E95" s="18"/>
      <x:c r="F95" s="18"/>
      <x:c r="G95" s="18"/>
      <x:c r="H95" s="18"/>
    </x:row>
    <x:row r="96">
      <x:c r="A96" s="18"/>
      <x:c r="B96" s="18"/>
      <x:c r="C96" s="32"/>
      <x:c r="D96" s="18"/>
      <x:c r="E96" s="18"/>
      <x:c r="F96" s="18"/>
      <x:c r="G96" s="18"/>
      <x:c r="H96" s="18"/>
    </x:row>
    <x:row r="97">
      <x:c r="A97" s="18"/>
      <x:c r="B97" s="18"/>
      <x:c r="C97" s="32"/>
      <x:c r="D97" s="18"/>
      <x:c r="E97" s="18"/>
      <x:c r="F97" s="18"/>
      <x:c r="G97" s="18"/>
      <x:c r="H97" s="18"/>
    </x:row>
    <x:row r="98">
      <x:c r="A98" s="18"/>
      <x:c r="B98" s="18"/>
      <x:c r="C98" s="32"/>
      <x:c r="D98" s="18"/>
      <x:c r="E98" s="18"/>
      <x:c r="F98" s="18"/>
      <x:c r="G98" s="18"/>
      <x:c r="H98" s="18"/>
    </x:row>
    <x:row r="99">
      <x:c r="A99" s="18"/>
      <x:c r="B99" s="18"/>
      <x:c r="C99" s="32"/>
      <x:c r="D99" s="18"/>
      <x:c r="E99" s="18"/>
      <x:c r="F99" s="18"/>
      <x:c r="G99" s="18"/>
      <x:c r="H99" s="18"/>
    </x:row>
    <x:row r="100">
      <x:c r="A100" s="18"/>
      <x:c r="B100" s="18"/>
      <x:c r="C100" s="32"/>
      <x:c r="D100" s="18"/>
      <x:c r="E100" s="18"/>
      <x:c r="F100" s="18"/>
      <x:c r="G100" s="18"/>
      <x:c r="H100" s="18"/>
    </x:row>
    <x:row r="101">
      <x:c r="A101" s="18"/>
      <x:c r="B101" s="18"/>
      <x:c r="C101" s="32"/>
      <x:c r="D101" s="18"/>
      <x:c r="E101" s="18"/>
      <x:c r="F101" s="18"/>
      <x:c r="G101" s="18"/>
      <x:c r="H101" s="18"/>
    </x:row>
    <x:row r="102">
      <x:c r="A102" s="18"/>
      <x:c r="B102" s="18"/>
      <x:c r="C102" s="32"/>
      <x:c r="D102" s="18"/>
      <x:c r="E102" s="18"/>
      <x:c r="F102" s="18"/>
      <x:c r="G102" s="18"/>
      <x:c r="H102" s="18"/>
    </x:row>
    <x:row r="103">
      <x:c r="A103" s="18"/>
      <x:c r="B103" s="18"/>
      <x:c r="C103" s="32"/>
      <x:c r="D103" s="18"/>
      <x:c r="E103" s="18"/>
      <x:c r="F103" s="18"/>
      <x:c r="G103" s="18"/>
      <x:c r="H103" s="18"/>
    </x:row>
    <x:row r="104">
      <x:c r="A104" s="18"/>
      <x:c r="B104" s="18"/>
      <x:c r="C104" s="32"/>
      <x:c r="D104" s="18"/>
      <x:c r="E104" s="18"/>
      <x:c r="F104" s="18"/>
      <x:c r="G104" s="18"/>
      <x:c r="H104" s="18"/>
    </x:row>
    <x:row r="105">
      <x:c r="A105" s="18"/>
      <x:c r="B105" s="18"/>
      <x:c r="C105" s="32"/>
      <x:c r="D105" s="18"/>
      <x:c r="E105" s="18"/>
      <x:c r="F105" s="18"/>
      <x:c r="G105" s="18"/>
      <x:c r="H105" s="18"/>
    </x:row>
    <x:row r="106">
      <x:c r="A106" s="18"/>
      <x:c r="B106" s="18"/>
      <x:c r="C106" s="32"/>
      <x:c r="D106" s="18"/>
      <x:c r="E106" s="18"/>
      <x:c r="F106" s="18"/>
      <x:c r="G106" s="18"/>
      <x:c r="H106" s="18"/>
    </x:row>
    <x:row r="107">
      <x:c r="A107" s="18"/>
      <x:c r="B107" s="18"/>
      <x:c r="C107" s="32"/>
      <x:c r="D107" s="18"/>
      <x:c r="E107" s="18"/>
      <x:c r="F107" s="18"/>
      <x:c r="G107" s="18"/>
      <x:c r="H107" s="18"/>
    </x:row>
    <x:row r="108">
      <x:c r="A108" s="18"/>
      <x:c r="B108" s="18"/>
      <x:c r="C108" s="32"/>
      <x:c r="D108" s="18"/>
      <x:c r="E108" s="18"/>
      <x:c r="F108" s="18"/>
      <x:c r="G108" s="18"/>
      <x:c r="H108" s="18"/>
    </x:row>
    <x:row r="109">
      <x:c r="A109" s="18"/>
      <x:c r="B109" s="18"/>
      <x:c r="C109" s="32"/>
      <x:c r="D109" s="18"/>
      <x:c r="E109" s="18"/>
      <x:c r="F109" s="18"/>
      <x:c r="G109" s="18"/>
      <x:c r="H109" s="18"/>
    </x:row>
    <x:row r="110">
      <x:c r="A110" s="18"/>
      <x:c r="B110" s="18"/>
      <x:c r="C110" s="32"/>
      <x:c r="D110" s="18"/>
      <x:c r="E110" s="18"/>
      <x:c r="F110" s="18"/>
      <x:c r="G110" s="18"/>
      <x:c r="H110" s="18"/>
    </x:row>
    <x:row r="111">
      <x:c r="A111" s="18"/>
      <x:c r="B111" s="18"/>
      <x:c r="C111" s="32"/>
      <x:c r="D111" s="18"/>
      <x:c r="E111" s="18"/>
      <x:c r="F111" s="18"/>
      <x:c r="G111" s="18"/>
      <x:c r="H111" s="18"/>
    </x:row>
    <x:row r="112">
      <x:c r="A112" s="18"/>
      <x:c r="B112" s="18"/>
      <x:c r="C112" s="32"/>
      <x:c r="D112" s="18"/>
      <x:c r="E112" s="18"/>
      <x:c r="F112" s="18"/>
      <x:c r="G112" s="18"/>
      <x:c r="H112" s="18"/>
    </x:row>
    <x:row r="113">
      <x:c r="A113" s="18"/>
      <x:c r="B113" s="18"/>
      <x:c r="C113" s="32"/>
      <x:c r="D113" s="18"/>
      <x:c r="E113" s="18"/>
      <x:c r="F113" s="18"/>
      <x:c r="G113" s="18"/>
      <x:c r="H113" s="18"/>
    </x:row>
    <x:row r="114">
      <x:c r="A114" s="18"/>
      <x:c r="B114" s="18"/>
      <x:c r="C114" s="32"/>
      <x:c r="D114" s="18"/>
      <x:c r="E114" s="18"/>
      <x:c r="F114" s="18"/>
      <x:c r="G114" s="18"/>
      <x:c r="H114" s="18"/>
    </x:row>
    <x:row r="115">
      <x:c r="A115" s="18"/>
      <x:c r="B115" s="18"/>
      <x:c r="C115" s="32"/>
      <x:c r="D115" s="18"/>
      <x:c r="E115" s="18"/>
      <x:c r="F115" s="18"/>
      <x:c r="G115" s="18"/>
      <x:c r="H115" s="18"/>
    </x:row>
    <x:row r="116">
      <x:c r="A116" s="18"/>
      <x:c r="B116" s="18"/>
      <x:c r="C116" s="32"/>
      <x:c r="D116" s="18"/>
      <x:c r="E116" s="18"/>
      <x:c r="F116" s="18"/>
      <x:c r="G116" s="18"/>
      <x:c r="H116" s="18"/>
    </x:row>
    <x:row r="117">
      <x:c r="A117" s="18"/>
      <x:c r="B117" s="18"/>
      <x:c r="C117" s="32"/>
      <x:c r="D117" s="18"/>
      <x:c r="E117" s="18"/>
      <x:c r="F117" s="18"/>
      <x:c r="G117" s="18"/>
      <x:c r="H117" s="18"/>
    </x:row>
    <x:row r="118">
      <x:c r="A118" s="18"/>
      <x:c r="B118" s="18"/>
      <x:c r="C118" s="32"/>
      <x:c r="D118" s="18"/>
      <x:c r="E118" s="18"/>
      <x:c r="F118" s="18"/>
      <x:c r="G118" s="18"/>
      <x:c r="H118" s="18"/>
    </x:row>
    <x:row r="119">
      <x:c r="A119" s="18"/>
      <x:c r="B119" s="18"/>
      <x:c r="C119" s="32"/>
      <x:c r="D119" s="18"/>
      <x:c r="E119" s="18"/>
      <x:c r="F119" s="18"/>
      <x:c r="G119" s="18"/>
      <x:c r="H119" s="18"/>
    </x:row>
    <x:row r="120">
      <x:c r="A120" s="18"/>
      <x:c r="B120" s="18"/>
      <x:c r="C120" s="32"/>
      <x:c r="D120" s="18"/>
      <x:c r="E120" s="18"/>
      <x:c r="F120" s="18"/>
      <x:c r="G120" s="18"/>
      <x:c r="H120" s="18"/>
    </x:row>
    <x:row r="121">
      <x:c r="A121" s="18"/>
      <x:c r="B121" s="18"/>
      <x:c r="C121" s="32"/>
      <x:c r="D121" s="18"/>
      <x:c r="E121" s="18"/>
      <x:c r="F121" s="18"/>
      <x:c r="G121" s="18"/>
      <x:c r="H121" s="18"/>
    </x:row>
    <x:row r="122">
      <x:c r="A122" s="18"/>
      <x:c r="B122" s="18"/>
      <x:c r="C122" s="32"/>
      <x:c r="D122" s="18"/>
      <x:c r="E122" s="18"/>
      <x:c r="F122" s="18"/>
      <x:c r="G122" s="18"/>
      <x:c r="H122" s="18"/>
    </x:row>
    <x:row r="123">
      <x:c r="A123" s="18"/>
      <x:c r="B123" s="18"/>
      <x:c r="C123" s="32"/>
      <x:c r="D123" s="18"/>
      <x:c r="E123" s="18"/>
      <x:c r="F123" s="18"/>
      <x:c r="G123" s="18"/>
      <x:c r="H123" s="18"/>
    </x:row>
    <x:row r="124">
      <x:c r="A124" s="18"/>
      <x:c r="B124" s="18"/>
      <x:c r="C124" s="32"/>
      <x:c r="D124" s="18"/>
      <x:c r="E124" s="18"/>
      <x:c r="F124" s="18"/>
      <x:c r="G124" s="18"/>
      <x:c r="H124" s="18"/>
    </x:row>
    <x:row r="125">
      <x:c r="A125" s="18"/>
      <x:c r="B125" s="18"/>
      <x:c r="C125" s="32"/>
      <x:c r="D125" s="18"/>
      <x:c r="E125" s="18"/>
      <x:c r="F125" s="18"/>
      <x:c r="G125" s="18"/>
      <x:c r="H125" s="18"/>
    </x:row>
    <x:row r="126">
      <x:c r="A126" s="18"/>
      <x:c r="B126" s="18"/>
      <x:c r="C126" s="32"/>
      <x:c r="D126" s="18"/>
      <x:c r="E126" s="18"/>
      <x:c r="F126" s="18"/>
      <x:c r="G126" s="18"/>
      <x:c r="H126" s="18"/>
    </x:row>
    <x:row r="127">
      <x:c r="A127" s="18"/>
      <x:c r="B127" s="18"/>
      <x:c r="C127" s="32"/>
      <x:c r="D127" s="18"/>
      <x:c r="E127" s="18"/>
      <x:c r="F127" s="18"/>
      <x:c r="G127" s="18"/>
      <x:c r="H127" s="18"/>
    </x:row>
    <x:row r="128">
      <x:c r="A128" s="18"/>
      <x:c r="B128" s="18"/>
      <x:c r="C128" s="32"/>
      <x:c r="D128" s="18"/>
      <x:c r="E128" s="18"/>
      <x:c r="F128" s="18"/>
      <x:c r="G128" s="18"/>
      <x:c r="H128" s="18"/>
    </x:row>
    <x:row r="129">
      <x:c r="A129" s="18"/>
      <x:c r="B129" s="18"/>
      <x:c r="C129" s="32"/>
      <x:c r="D129" s="18"/>
      <x:c r="E129" s="18"/>
      <x:c r="F129" s="18"/>
      <x:c r="G129" s="18"/>
      <x:c r="H129" s="18"/>
    </x:row>
    <x:row r="130">
      <x:c r="A130" s="18"/>
      <x:c r="B130" s="18"/>
      <x:c r="C130" s="32"/>
      <x:c r="D130" s="18"/>
      <x:c r="E130" s="18"/>
      <x:c r="F130" s="18"/>
      <x:c r="G130" s="18"/>
      <x:c r="H130" s="18"/>
    </x:row>
    <x:row r="131">
      <x:c r="A131" s="18"/>
      <x:c r="B131" s="18"/>
      <x:c r="C131" s="32"/>
      <x:c r="D131" s="18"/>
      <x:c r="E131" s="18"/>
      <x:c r="F131" s="18"/>
      <x:c r="G131" s="18"/>
      <x:c r="H131" s="18"/>
    </x:row>
    <x:row r="132">
      <x:c r="A132" s="18"/>
      <x:c r="B132" s="18"/>
      <x:c r="C132" s="32"/>
      <x:c r="D132" s="18"/>
      <x:c r="E132" s="18"/>
      <x:c r="F132" s="18"/>
      <x:c r="G132" s="18"/>
      <x:c r="H132" s="18"/>
    </x:row>
    <x:row r="133">
      <x:c r="A133" s="18"/>
      <x:c r="B133" s="18"/>
      <x:c r="C133" s="32"/>
      <x:c r="D133" s="18"/>
      <x:c r="E133" s="18"/>
      <x:c r="F133" s="18"/>
      <x:c r="G133" s="18"/>
      <x:c r="H133" s="18"/>
    </x:row>
    <x:row r="134">
      <x:c r="A134" s="18"/>
      <x:c r="B134" s="18"/>
      <x:c r="C134" s="32"/>
      <x:c r="D134" s="18"/>
      <x:c r="E134" s="18"/>
      <x:c r="F134" s="18"/>
      <x:c r="G134" s="18"/>
      <x:c r="H134" s="18"/>
    </x:row>
    <x:row r="135">
      <x:c r="A135" s="18"/>
      <x:c r="B135" s="18"/>
      <x:c r="C135" s="32"/>
      <x:c r="D135" s="18"/>
      <x:c r="E135" s="18"/>
      <x:c r="F135" s="18"/>
      <x:c r="G135" s="18"/>
      <x:c r="H135" s="18"/>
    </x:row>
    <x:row r="136">
      <x:c r="A136" s="18"/>
      <x:c r="B136" s="18"/>
      <x:c r="C136" s="32"/>
      <x:c r="D136" s="18"/>
      <x:c r="E136" s="18"/>
      <x:c r="F136" s="18"/>
      <x:c r="G136" s="18"/>
      <x:c r="H136" s="18"/>
    </x:row>
    <x:row r="137">
      <x:c r="A137" s="18"/>
      <x:c r="B137" s="18"/>
      <x:c r="C137" s="32"/>
      <x:c r="D137" s="18"/>
      <x:c r="E137" s="18"/>
      <x:c r="F137" s="18"/>
      <x:c r="G137" s="18"/>
      <x:c r="H137" s="18"/>
    </x:row>
    <x:row r="138">
      <x:c r="A138" s="18"/>
      <x:c r="B138" s="18"/>
      <x:c r="C138" s="32"/>
      <x:c r="D138" s="18"/>
      <x:c r="E138" s="18"/>
      <x:c r="F138" s="18"/>
      <x:c r="G138" s="18"/>
      <x:c r="H138" s="18"/>
    </x:row>
    <x:row r="139">
      <x:c r="A139" s="18"/>
      <x:c r="B139" s="18"/>
      <x:c r="C139" s="32"/>
      <x:c r="D139" s="18"/>
      <x:c r="E139" s="18"/>
      <x:c r="F139" s="18"/>
      <x:c r="G139" s="18"/>
      <x:c r="H139" s="18"/>
    </x:row>
    <x:row r="140">
      <x:c r="A140" s="18"/>
      <x:c r="B140" s="18"/>
      <x:c r="C140" s="32"/>
      <x:c r="D140" s="18"/>
      <x:c r="E140" s="18"/>
      <x:c r="F140" s="18"/>
      <x:c r="G140" s="18"/>
      <x:c r="H140" s="18"/>
    </x:row>
    <x:row r="141">
      <x:c r="A141" s="18"/>
      <x:c r="B141" s="18"/>
      <x:c r="C141" s="32"/>
      <x:c r="D141" s="18"/>
      <x:c r="E141" s="18"/>
      <x:c r="F141" s="18"/>
      <x:c r="G141" s="18"/>
      <x:c r="H141" s="18"/>
    </x:row>
    <x:row r="142">
      <x:c r="A142" s="18"/>
      <x:c r="B142" s="18"/>
      <x:c r="C142" s="32"/>
      <x:c r="D142" s="18"/>
      <x:c r="E142" s="18"/>
      <x:c r="F142" s="18"/>
      <x:c r="G142" s="18"/>
      <x:c r="H142" s="18"/>
    </x:row>
    <x:row r="143">
      <x:c r="A143" s="18"/>
      <x:c r="B143" s="18"/>
      <x:c r="C143" s="32"/>
      <x:c r="D143" s="18"/>
      <x:c r="E143" s="18"/>
      <x:c r="F143" s="18"/>
      <x:c r="G143" s="18"/>
      <x:c r="H143" s="18"/>
    </x:row>
    <x:row r="144">
      <x:c r="A144" s="18"/>
      <x:c r="B144" s="18"/>
      <x:c r="C144" s="32"/>
      <x:c r="D144" s="18"/>
      <x:c r="E144" s="18"/>
      <x:c r="F144" s="18"/>
      <x:c r="G144" s="18"/>
      <x:c r="H144" s="18"/>
    </x:row>
    <x:row r="145">
      <x:c r="A145" s="18"/>
      <x:c r="B145" s="18"/>
      <x:c r="C145" s="32"/>
      <x:c r="D145" s="18"/>
      <x:c r="E145" s="18"/>
      <x:c r="F145" s="18"/>
      <x:c r="G145" s="18"/>
      <x:c r="H145" s="18"/>
    </x:row>
    <x:row r="146">
      <x:c r="A146" s="18"/>
      <x:c r="B146" s="18"/>
      <x:c r="C146" s="32"/>
      <x:c r="D146" s="18"/>
      <x:c r="E146" s="18"/>
      <x:c r="F146" s="18"/>
      <x:c r="G146" s="18"/>
      <x:c r="H146" s="18"/>
    </x:row>
    <x:row r="147">
      <x:c r="A147" s="18"/>
      <x:c r="B147" s="18"/>
      <x:c r="C147" s="32"/>
      <x:c r="D147" s="18"/>
      <x:c r="E147" s="18"/>
      <x:c r="F147" s="18"/>
      <x:c r="G147" s="18"/>
      <x:c r="H147" s="18"/>
    </x:row>
    <x:row r="148">
      <x:c r="A148" s="18"/>
      <x:c r="B148" s="18"/>
      <x:c r="C148" s="32"/>
      <x:c r="D148" s="18"/>
      <x:c r="E148" s="18"/>
      <x:c r="F148" s="18"/>
      <x:c r="G148" s="18"/>
      <x:c r="H148" s="18"/>
    </x:row>
    <x:row r="149">
      <x:c r="A149" s="18"/>
      <x:c r="B149" s="18"/>
      <x:c r="C149" s="32"/>
      <x:c r="D149" s="18"/>
      <x:c r="E149" s="18"/>
      <x:c r="F149" s="18"/>
      <x:c r="G149" s="18"/>
      <x:c r="H149" s="18"/>
    </x:row>
    <x:row r="150">
      <x:c r="A150" s="18"/>
      <x:c r="B150" s="18"/>
      <x:c r="C150" s="32"/>
      <x:c r="D150" s="18"/>
      <x:c r="E150" s="18"/>
      <x:c r="F150" s="18"/>
      <x:c r="G150" s="18"/>
      <x:c r="H150" s="18"/>
    </x:row>
    <x:row r="151">
      <x:c r="A151" s="18"/>
      <x:c r="B151" s="18"/>
      <x:c r="C151" s="32"/>
      <x:c r="D151" s="18"/>
      <x:c r="E151" s="18"/>
      <x:c r="F151" s="18"/>
      <x:c r="G151" s="18"/>
      <x:c r="H151" s="18"/>
    </x:row>
    <x:row r="152">
      <x:c r="A152" s="18"/>
      <x:c r="B152" s="18"/>
      <x:c r="C152" s="32"/>
      <x:c r="D152" s="18"/>
      <x:c r="E152" s="18"/>
      <x:c r="F152" s="18"/>
      <x:c r="G152" s="18"/>
      <x:c r="H152" s="18"/>
    </x:row>
    <x:row r="153">
      <x:c r="A153" s="18"/>
      <x:c r="B153" s="18"/>
      <x:c r="C153" s="32"/>
      <x:c r="D153" s="18"/>
      <x:c r="E153" s="18"/>
      <x:c r="F153" s="18"/>
      <x:c r="G153" s="18"/>
      <x:c r="H153" s="18"/>
    </x:row>
    <x:row r="154">
      <x:c r="A154" s="18"/>
      <x:c r="B154" s="18"/>
      <x:c r="C154" s="32"/>
      <x:c r="D154" s="18"/>
      <x:c r="E154" s="18"/>
      <x:c r="F154" s="18"/>
      <x:c r="G154" s="18"/>
      <x:c r="H154" s="18"/>
    </x:row>
    <x:row r="155">
      <x:c r="A155" s="18"/>
      <x:c r="B155" s="18"/>
      <x:c r="C155" s="32"/>
      <x:c r="D155" s="18"/>
      <x:c r="E155" s="18"/>
      <x:c r="F155" s="18"/>
      <x:c r="G155" s="18"/>
      <x:c r="H155" s="18"/>
    </x:row>
    <x:row r="156">
      <x:c r="A156" s="18"/>
      <x:c r="B156" s="18"/>
      <x:c r="C156" s="32"/>
      <x:c r="D156" s="18"/>
      <x:c r="E156" s="18"/>
      <x:c r="F156" s="18"/>
      <x:c r="G156" s="18"/>
      <x:c r="H156" s="18"/>
    </x:row>
    <x:row r="157">
      <x:c r="A157" s="18"/>
      <x:c r="B157" s="18"/>
      <x:c r="C157" s="32"/>
      <x:c r="D157" s="18"/>
      <x:c r="E157" s="18"/>
      <x:c r="F157" s="18"/>
      <x:c r="G157" s="18"/>
      <x:c r="H157" s="18"/>
    </x:row>
    <x:row r="158">
      <x:c r="A158" s="18"/>
      <x:c r="B158" s="18"/>
      <x:c r="C158" s="32"/>
      <x:c r="D158" s="18"/>
      <x:c r="E158" s="18"/>
      <x:c r="F158" s="18"/>
      <x:c r="G158" s="18"/>
      <x:c r="H158" s="18"/>
    </x:row>
    <x:row r="159">
      <x:c r="A159" s="18"/>
      <x:c r="B159" s="18"/>
      <x:c r="C159" s="32"/>
      <x:c r="D159" s="18"/>
      <x:c r="E159" s="18"/>
      <x:c r="F159" s="18"/>
      <x:c r="G159" s="18"/>
      <x:c r="H159" s="18"/>
    </x:row>
    <x:row r="160">
      <x:c r="A160" s="18"/>
      <x:c r="B160" s="18"/>
      <x:c r="C160" s="32"/>
      <x:c r="D160" s="18"/>
      <x:c r="E160" s="18"/>
      <x:c r="F160" s="18"/>
      <x:c r="G160" s="18"/>
      <x:c r="H160" s="18"/>
    </x:row>
    <x:row r="161">
      <x:c r="A161" s="18"/>
      <x:c r="B161" s="18"/>
      <x:c r="C161" s="32"/>
      <x:c r="D161" s="18"/>
      <x:c r="E161" s="18"/>
      <x:c r="F161" s="18"/>
      <x:c r="G161" s="18"/>
      <x:c r="H161" s="18"/>
    </x:row>
    <x:row r="162">
      <x:c r="A162" s="18"/>
      <x:c r="B162" s="18"/>
      <x:c r="C162" s="32"/>
      <x:c r="D162" s="18"/>
      <x:c r="E162" s="18"/>
      <x:c r="F162" s="18"/>
      <x:c r="G162" s="18"/>
      <x:c r="H162" s="18"/>
    </x:row>
    <x:row r="163">
      <x:c r="A163" s="18"/>
      <x:c r="B163" s="18"/>
      <x:c r="C163" s="32"/>
      <x:c r="D163" s="18"/>
      <x:c r="E163" s="18"/>
      <x:c r="F163" s="18"/>
      <x:c r="G163" s="18"/>
      <x:c r="H163" s="18"/>
    </x:row>
    <x:row r="164">
      <x:c r="A164" s="18"/>
      <x:c r="B164" s="18"/>
      <x:c r="C164" s="32"/>
      <x:c r="D164" s="18"/>
      <x:c r="E164" s="18"/>
      <x:c r="F164" s="18"/>
      <x:c r="G164" s="18"/>
      <x:c r="H164" s="18"/>
    </x:row>
    <x:row r="165">
      <x:c r="A165" s="18"/>
      <x:c r="B165" s="18"/>
      <x:c r="C165" s="32"/>
      <x:c r="D165" s="18"/>
      <x:c r="E165" s="18"/>
      <x:c r="F165" s="18"/>
      <x:c r="G165" s="18"/>
      <x:c r="H165" s="18"/>
    </x:row>
    <x:row r="166">
      <x:c r="A166" s="18"/>
      <x:c r="B166" s="18"/>
      <x:c r="C166" s="32"/>
      <x:c r="D166" s="18"/>
      <x:c r="E166" s="18"/>
      <x:c r="F166" s="18"/>
      <x:c r="G166" s="18"/>
      <x:c r="H166" s="18"/>
    </x:row>
    <x:row r="167">
      <x:c r="A167" s="18"/>
      <x:c r="B167" s="18"/>
      <x:c r="C167" s="32"/>
      <x:c r="D167" s="18"/>
      <x:c r="E167" s="18"/>
      <x:c r="F167" s="18"/>
      <x:c r="G167" s="18"/>
      <x:c r="H167" s="18"/>
    </x:row>
    <x:row r="168">
      <x:c r="A168" s="18"/>
      <x:c r="B168" s="18"/>
      <x:c r="C168" s="32"/>
      <x:c r="D168" s="18"/>
      <x:c r="E168" s="18"/>
      <x:c r="F168" s="18"/>
      <x:c r="G168" s="18"/>
      <x:c r="H168" s="18"/>
    </x:row>
    <x:row r="169">
      <x:c r="A169" s="18"/>
      <x:c r="B169" s="18"/>
      <x:c r="C169" s="32"/>
      <x:c r="D169" s="18"/>
      <x:c r="E169" s="18"/>
      <x:c r="F169" s="18"/>
      <x:c r="G169" s="18"/>
      <x:c r="H169" s="18"/>
    </x:row>
    <x:row r="170">
      <x:c r="A170" s="18"/>
      <x:c r="B170" s="18"/>
      <x:c r="C170" s="32"/>
      <x:c r="D170" s="18"/>
      <x:c r="E170" s="18"/>
      <x:c r="F170" s="18"/>
      <x:c r="G170" s="18"/>
      <x:c r="H170" s="18"/>
    </x:row>
    <x:row r="171">
      <x:c r="A171" s="18"/>
      <x:c r="B171" s="18"/>
      <x:c r="C171" s="32"/>
      <x:c r="D171" s="18"/>
      <x:c r="E171" s="18"/>
      <x:c r="F171" s="18"/>
      <x:c r="G171" s="18"/>
      <x:c r="H171" s="18"/>
    </x:row>
    <x:row r="172">
      <x:c r="A172" s="18"/>
      <x:c r="B172" s="18"/>
      <x:c r="C172" s="32"/>
      <x:c r="D172" s="18"/>
      <x:c r="E172" s="18"/>
      <x:c r="F172" s="18"/>
      <x:c r="G172" s="18"/>
      <x:c r="H172" s="18"/>
    </x:row>
    <x:row r="173">
      <x:c r="A173" s="18"/>
      <x:c r="B173" s="18"/>
      <x:c r="C173" s="32"/>
      <x:c r="D173" s="18"/>
      <x:c r="E173" s="18"/>
      <x:c r="F173" s="18"/>
      <x:c r="G173" s="18"/>
      <x:c r="H173" s="18"/>
    </x:row>
    <x:row r="174">
      <x:c r="A174" s="18"/>
      <x:c r="B174" s="18"/>
      <x:c r="C174" s="32"/>
      <x:c r="D174" s="18"/>
      <x:c r="E174" s="18"/>
      <x:c r="F174" s="18"/>
      <x:c r="G174" s="18"/>
      <x:c r="H174" s="18"/>
    </x:row>
    <x:row r="175">
      <x:c r="A175" s="18"/>
      <x:c r="B175" s="18"/>
      <x:c r="C175" s="32"/>
      <x:c r="D175" s="18"/>
      <x:c r="E175" s="18"/>
      <x:c r="F175" s="18"/>
      <x:c r="G175" s="18"/>
      <x:c r="H175" s="18"/>
    </x:row>
    <x:row r="176">
      <x:c r="A176" s="18"/>
      <x:c r="B176" s="18"/>
      <x:c r="C176" s="32"/>
      <x:c r="D176" s="18"/>
      <x:c r="E176" s="18"/>
      <x:c r="F176" s="18"/>
      <x:c r="G176" s="18"/>
      <x:c r="H176" s="18"/>
    </x:row>
    <x:row r="177">
      <x:c r="A177" s="18"/>
      <x:c r="B177" s="18"/>
      <x:c r="C177" s="32"/>
      <x:c r="D177" s="18"/>
      <x:c r="E177" s="18"/>
      <x:c r="F177" s="18"/>
      <x:c r="G177" s="18"/>
      <x:c r="H177" s="18"/>
    </x:row>
    <x:row r="178">
      <x:c r="A178" s="18"/>
      <x:c r="B178" s="18"/>
      <x:c r="C178" s="32"/>
      <x:c r="D178" s="18"/>
      <x:c r="E178" s="18"/>
      <x:c r="F178" s="18"/>
      <x:c r="G178" s="18"/>
      <x:c r="H178" s="18"/>
    </x:row>
    <x:row r="179">
      <x:c r="A179" s="18"/>
      <x:c r="B179" s="18"/>
      <x:c r="C179" s="32"/>
      <x:c r="D179" s="18"/>
      <x:c r="E179" s="18"/>
      <x:c r="F179" s="18"/>
      <x:c r="G179" s="18"/>
      <x:c r="H179" s="18"/>
    </x:row>
    <x:row r="180">
      <x:c r="A180" s="18"/>
      <x:c r="B180" s="18"/>
      <x:c r="C180" s="32"/>
      <x:c r="D180" s="18"/>
      <x:c r="E180" s="18"/>
      <x:c r="F180" s="18"/>
      <x:c r="G180" s="18"/>
      <x:c r="H180" s="18"/>
    </x:row>
    <x:row r="181">
      <x:c r="A181" s="18"/>
      <x:c r="B181" s="18"/>
      <x:c r="C181" s="32"/>
      <x:c r="D181" s="18"/>
      <x:c r="E181" s="18"/>
      <x:c r="F181" s="18"/>
      <x:c r="G181" s="18"/>
      <x:c r="H181" s="18"/>
    </x:row>
    <x:row r="182">
      <x:c r="A182" s="18"/>
      <x:c r="B182" s="18"/>
      <x:c r="C182" s="32"/>
      <x:c r="D182" s="18"/>
      <x:c r="E182" s="18"/>
      <x:c r="F182" s="18"/>
      <x:c r="G182" s="18"/>
      <x:c r="H182" s="18"/>
    </x:row>
    <x:row r="183">
      <x:c r="A183" s="18"/>
      <x:c r="B183" s="18"/>
      <x:c r="C183" s="32"/>
      <x:c r="D183" s="18"/>
      <x:c r="E183" s="18"/>
      <x:c r="F183" s="18"/>
      <x:c r="G183" s="18"/>
      <x:c r="H183" s="18"/>
    </x:row>
    <x:row r="184">
      <x:c r="A184" s="18"/>
      <x:c r="B184" s="18"/>
      <x:c r="C184" s="32"/>
      <x:c r="D184" s="18"/>
      <x:c r="E184" s="18"/>
      <x:c r="F184" s="18"/>
      <x:c r="G184" s="18"/>
      <x:c r="H184" s="18"/>
    </x:row>
    <x:row r="185">
      <x:c r="A185" s="18"/>
      <x:c r="B185" s="18"/>
      <x:c r="C185" s="32"/>
      <x:c r="D185" s="18"/>
      <x:c r="E185" s="18"/>
      <x:c r="F185" s="18"/>
      <x:c r="G185" s="18"/>
      <x:c r="H185" s="18"/>
    </x:row>
    <x:row r="186">
      <x:c r="A186" s="18"/>
      <x:c r="B186" s="18"/>
      <x:c r="C186" s="32"/>
      <x:c r="D186" s="18"/>
      <x:c r="E186" s="18"/>
      <x:c r="F186" s="18"/>
      <x:c r="G186" s="18"/>
      <x:c r="H186" s="18"/>
    </x:row>
    <x:row r="187">
      <x:c r="A187" s="18"/>
      <x:c r="B187" s="18"/>
      <x:c r="C187" s="32"/>
      <x:c r="D187" s="18"/>
      <x:c r="E187" s="18"/>
      <x:c r="F187" s="18"/>
      <x:c r="G187" s="18"/>
      <x:c r="H187" s="18"/>
    </x:row>
    <x:row r="188">
      <x:c r="A188" s="18"/>
      <x:c r="B188" s="18"/>
      <x:c r="C188" s="32"/>
      <x:c r="D188" s="18"/>
      <x:c r="E188" s="18"/>
      <x:c r="F188" s="18"/>
      <x:c r="G188" s="18"/>
      <x:c r="H188" s="18"/>
    </x:row>
    <x:row r="189">
      <x:c r="A189" s="18"/>
      <x:c r="B189" s="18"/>
      <x:c r="C189" s="32"/>
      <x:c r="D189" s="18"/>
      <x:c r="E189" s="18"/>
      <x:c r="F189" s="18"/>
      <x:c r="G189" s="18"/>
      <x:c r="H189" s="18"/>
    </x:row>
    <x:row r="190">
      <x:c r="A190" s="18"/>
      <x:c r="B190" s="18"/>
      <x:c r="C190" s="32"/>
      <x:c r="D190" s="18"/>
      <x:c r="E190" s="18"/>
      <x:c r="F190" s="18"/>
      <x:c r="G190" s="18"/>
      <x:c r="H190" s="18"/>
    </x:row>
    <x:row r="191">
      <x:c r="A191" s="18"/>
      <x:c r="B191" s="18"/>
      <x:c r="C191" s="32"/>
      <x:c r="D191" s="18"/>
      <x:c r="E191" s="18"/>
      <x:c r="F191" s="18"/>
      <x:c r="G191" s="18"/>
      <x:c r="H191" s="18"/>
    </x:row>
    <x:row r="192">
      <x:c r="A192" s="18"/>
      <x:c r="B192" s="18"/>
      <x:c r="C192" s="32"/>
      <x:c r="D192" s="18"/>
      <x:c r="E192" s="18"/>
      <x:c r="F192" s="18"/>
      <x:c r="G192" s="18"/>
      <x:c r="H192" s="18"/>
    </x:row>
    <x:row r="193">
      <x:c r="A193" s="18"/>
      <x:c r="B193" s="18"/>
      <x:c r="C193" s="32"/>
      <x:c r="D193" s="18"/>
      <x:c r="E193" s="18"/>
      <x:c r="F193" s="18"/>
      <x:c r="G193" s="18"/>
      <x:c r="H193" s="18"/>
    </x:row>
    <x:row r="194">
      <x:c r="A194" s="18"/>
      <x:c r="B194" s="18"/>
      <x:c r="C194" s="32"/>
      <x:c r="D194" s="18"/>
      <x:c r="E194" s="18"/>
      <x:c r="F194" s="18"/>
      <x:c r="G194" s="18"/>
      <x:c r="H194" s="18"/>
    </x:row>
    <x:row r="195">
      <x:c r="A195" s="18"/>
      <x:c r="B195" s="18"/>
      <x:c r="C195" s="32"/>
      <x:c r="D195" s="18"/>
      <x:c r="E195" s="18"/>
      <x:c r="F195" s="18"/>
      <x:c r="G195" s="18"/>
      <x:c r="H195" s="18"/>
    </x:row>
    <x:row r="196">
      <x:c r="A196" s="18"/>
      <x:c r="B196" s="18"/>
      <x:c r="C196" s="32"/>
      <x:c r="D196" s="18"/>
      <x:c r="E196" s="18"/>
      <x:c r="F196" s="18"/>
      <x:c r="G196" s="18"/>
      <x:c r="H196" s="18"/>
    </x:row>
    <x:row r="197">
      <x:c r="A197" s="18"/>
      <x:c r="B197" s="18"/>
      <x:c r="C197" s="32"/>
      <x:c r="D197" s="18"/>
      <x:c r="E197" s="18"/>
      <x:c r="F197" s="18"/>
      <x:c r="G197" s="18"/>
      <x:c r="H197" s="18"/>
    </x:row>
    <x:row r="198">
      <x:c r="A198" s="18"/>
      <x:c r="B198" s="18"/>
      <x:c r="C198" s="32"/>
      <x:c r="D198" s="18"/>
      <x:c r="E198" s="18"/>
      <x:c r="F198" s="18"/>
      <x:c r="G198" s="18"/>
      <x:c r="H198" s="18"/>
    </x:row>
    <x:row r="199">
      <x:c r="A199" s="18"/>
      <x:c r="B199" s="18"/>
      <x:c r="C199" s="32"/>
      <x:c r="D199" s="18"/>
      <x:c r="E199" s="18"/>
      <x:c r="F199" s="18"/>
      <x:c r="G199" s="18"/>
      <x:c r="H199" s="18"/>
    </x:row>
    <x:row r="200">
      <x:c r="A200" s="18"/>
      <x:c r="B200" s="18"/>
      <x:c r="C200" s="32"/>
      <x:c r="D200" s="18"/>
      <x:c r="E200" s="18"/>
      <x:c r="F200" s="18"/>
      <x:c r="G200" s="18"/>
      <x:c r="H200" s="18"/>
    </x:row>
    <x:row r="201">
      <x:c r="A201" s="18"/>
      <x:c r="B201" s="18"/>
      <x:c r="C201" s="32"/>
      <x:c r="D201" s="18"/>
      <x:c r="E201" s="18"/>
      <x:c r="F201" s="18"/>
      <x:c r="G201" s="18"/>
      <x:c r="H201" s="18"/>
    </x:row>
    <x:row r="202">
      <x:c r="A202" s="18"/>
      <x:c r="B202" s="18"/>
      <x:c r="C202" s="32"/>
      <x:c r="D202" s="18"/>
      <x:c r="E202" s="18"/>
      <x:c r="F202" s="18"/>
      <x:c r="G202" s="18"/>
      <x:c r="H202" s="18"/>
    </x:row>
    <x:row r="203">
      <x:c r="A203" s="18"/>
      <x:c r="B203" s="18"/>
      <x:c r="C203" s="32"/>
      <x:c r="D203" s="18"/>
      <x:c r="E203" s="18"/>
      <x:c r="F203" s="18"/>
      <x:c r="G203" s="18"/>
      <x:c r="H203" s="18"/>
    </x:row>
    <x:row r="204">
      <x:c r="A204" s="18"/>
      <x:c r="B204" s="18"/>
      <x:c r="C204" s="32"/>
      <x:c r="D204" s="18"/>
      <x:c r="E204" s="18"/>
      <x:c r="F204" s="18"/>
      <x:c r="G204" s="18"/>
      <x:c r="H204" s="18"/>
    </x:row>
    <x:row r="205">
      <x:c r="A205" s="18"/>
      <x:c r="B205" s="18"/>
      <x:c r="C205" s="32"/>
      <x:c r="D205" s="18"/>
      <x:c r="E205" s="18"/>
      <x:c r="F205" s="18"/>
      <x:c r="G205" s="18"/>
      <x:c r="H205" s="1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4" hidden="0" customWidth="1"/>
    <x:col min="3" max="3" width="28" hidden="0" customWidth="1"/>
    <x:col min="4" max="4" width="28" hidden="0" customWidth="1"/>
    <x:col min="5" max="5" width="18" hidden="0" customWidth="1"/>
    <x:col min="6" max="6" width="32" hidden="0" customWidth="1"/>
  </x:cols>
  <x:sheetData>
    <x:row r="1">
      <x:c r="A1" s="5" t="str">
        <x:v>Research can change action</x:v>
      </x:c>
      <x:c r="B1" s="5" t="str">
        <x:v>Evidence threshold</x:v>
      </x:c>
      <x:c r="C1" s="5" t="str">
        <x:v>Alternative type machine token</x:v>
      </x:c>
      <x:c r="D1" s="5" t="str">
        <x:v>Criterion type</x:v>
      </x:c>
      <x:c r="E1" s="5" t="str">
        <x:v>Quality/material</x:v>
      </x:c>
      <x:c r="F1" s="5" t="str">
        <x:v>Readiness</x:v>
      </x:c>
    </x:row>
    <x:row r="2">
      <x:c r="A2" t="str">
        <x:v>YES</x:v>
      </x:c>
      <x:c r="B2" t="str">
        <x:v>CURRENT ATTRIBUTABLE OBSERVED</x:v>
      </x:c>
      <x:c r="C2" t="str">
        <x:v>DIRECT</x:v>
      </x:c>
      <x:c r="D2" t="str">
        <x:v>BUYER-JOB FIT</x:v>
      </x:c>
      <x:c r="E2" t="str">
        <x:v>YES</x:v>
      </x:c>
      <x:c r="F2" t="str">
        <x:v>READY TO RESEARCH</x:v>
      </x:c>
    </x:row>
    <x:row r="3">
      <x:c r="A3" t="str">
        <x:v>UNCLEAR</x:v>
      </x:c>
      <x:c r="B3" t="str">
        <x:v>CURRENT ATTRIBUTABLE MIXED</x:v>
      </x:c>
      <x:c r="C3" t="str">
        <x:v>ADJACENT</x:v>
      </x:c>
      <x:c r="D3" t="str">
        <x:v>IMPLEMENTATION</x:v>
      </x:c>
      <x:c r="E3" t="str">
        <x:v>NO</x:v>
      </x:c>
      <x:c r="F3" t="str">
        <x:v>REPAIR CANVAS</x:v>
      </x:c>
    </x:row>
    <x:row r="4">
      <x:c r="A4" t="str">
        <x:v>NO</x:v>
      </x:c>
      <x:c r="B4" t="str">
        <x:v>CUSTOM</x:v>
      </x:c>
      <x:c r="C4" t="str">
        <x:v>SUBSTITUTE / SERVICE</x:v>
      </x:c>
      <x:c r="D4" t="str">
        <x:v>SECURITY / PROCUREMENT</x:v>
      </x:c>
      <x:c r="F4" t="str">
        <x:v>STOP - RESEARCH NOT JUSTIFIED</x:v>
      </x:c>
    </x:row>
    <x:row r="5">
      <x:c r="C5" t="str">
        <x:v>INTERNAL BUILD</x:v>
      </x:c>
      <x:c r="D5" t="str">
        <x:v>SWITCHING / EXIT</x:v>
      </x:c>
    </x:row>
    <x:row r="6">
      <x:c r="C6" t="str">
        <x:v>STATUS QUO</x:v>
      </x:c>
      <x:c r="D6" t="str">
        <x:v>COMMERCIAL MODEL</x:v>
      </x:c>
    </x:row>
    <x:row r="7">
      <x:c r="D7" t="str">
        <x:v>TIME TO VALUE</x:v>
      </x:c>
    </x:row>
    <x:row r="8">
      <x:c r="D8" t="str">
        <x:v>OTHER</x:v>
      </x:c>
    </x:row>
    <x:row r="12">
      <x:c r="A12" s="12" t="str">
        <x:v>Controlled values are exact and case-sensitive. Human labels may differ, but machine tokens must not. No Excel data-validation objects are used.</x:v>
      </x:c>
      <x:c r="B12" s="12"/>
      <x:c r="C12" s="12"/>
      <x:c r="D12" s="12"/>
      <x:c r="E12" s="12"/>
      <x:c r="F12" s="12"/>
    </x:row>
  </x:sheetData>
  <x:mergeCells>
    <x:mergeCell ref="A12:F12"/>
  </x:mergeCells>
  <x:pageMargins left="0.7" right="0.7" top="0.75" bottom="0.75" header="0.3" footer="0.3"/>
</x:worksheet>
</file>